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0.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1.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2.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13.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4.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15.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1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7.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18.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drawings/drawing1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drawings/drawing20.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drawings/drawing21.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drawings/drawing22.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drawings/drawing23.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24.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drawings/drawing25.xml" ContentType="application/vnd.openxmlformats-officedocument.drawing+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drawings/drawing26.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drawings/drawing27.xml" ContentType="application/vnd.openxmlformats-officedocument.drawing+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drawings/drawing28.xml" ContentType="application/vnd.openxmlformats-officedocument.drawing+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theme/themeOverride2.xml" ContentType="application/vnd.openxmlformats-officedocument.themeOverride+xml"/>
  <Override PartName="/xl/charts/chart114.xml" ContentType="application/vnd.openxmlformats-officedocument.drawingml.chart+xml"/>
  <Override PartName="/xl/charts/chart115.xml" ContentType="application/vnd.openxmlformats-officedocument.drawingml.chart+xml"/>
  <Override PartName="/xl/drawings/drawing29.xml" ContentType="application/vnd.openxmlformats-officedocument.drawing+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theme/themeOverride3.xml" ContentType="application/vnd.openxmlformats-officedocument.themeOverride+xml"/>
  <Override PartName="/xl/charts/chart119.xml" ContentType="application/vnd.openxmlformats-officedocument.drawingml.chart+xml"/>
  <Override PartName="/xl/charts/chart120.xml" ContentType="application/vnd.openxmlformats-officedocument.drawingml.chart+xml"/>
  <Override PartName="/xl/drawings/drawing30.xml" ContentType="application/vnd.openxmlformats-officedocument.drawing+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theme/themeOverride4.xml" ContentType="application/vnd.openxmlformats-officedocument.themeOverride+xml"/>
  <Override PartName="/xl/charts/chart124.xml" ContentType="application/vnd.openxmlformats-officedocument.drawingml.chart+xml"/>
  <Override PartName="/xl/charts/chart125.xml" ContentType="application/vnd.openxmlformats-officedocument.drawingml.chart+xml"/>
  <Override PartName="/xl/drawings/drawing31.xml" ContentType="application/vnd.openxmlformats-officedocument.drawing+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theme/themeOverride5.xml" ContentType="application/vnd.openxmlformats-officedocument.themeOverride+xml"/>
  <Override PartName="/xl/charts/chart129.xml" ContentType="application/vnd.openxmlformats-officedocument.drawingml.chart+xml"/>
  <Override PartName="/xl/charts/chart130.xml" ContentType="application/vnd.openxmlformats-officedocument.drawingml.chart+xml"/>
  <Override PartName="/xl/drawings/drawing32.xml" ContentType="application/vnd.openxmlformats-officedocument.drawing+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theme/themeOverride6.xml" ContentType="application/vnd.openxmlformats-officedocument.themeOverride+xml"/>
  <Override PartName="/xl/charts/chart134.xml" ContentType="application/vnd.openxmlformats-officedocument.drawingml.chart+xml"/>
  <Override PartName="/xl/charts/chart135.xml" ContentType="application/vnd.openxmlformats-officedocument.drawingml.chart+xml"/>
  <Override PartName="/xl/drawings/drawing33.xml" ContentType="application/vnd.openxmlformats-officedocument.drawing+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theme/themeOverride7.xml" ContentType="application/vnd.openxmlformats-officedocument.themeOverride+xml"/>
  <Override PartName="/xl/charts/chart139.xml" ContentType="application/vnd.openxmlformats-officedocument.drawingml.chart+xml"/>
  <Override PartName="/xl/charts/chart140.xml" ContentType="application/vnd.openxmlformats-officedocument.drawingml.chart+xml"/>
  <Override PartName="/xl/drawings/drawing34.xml" ContentType="application/vnd.openxmlformats-officedocument.drawing+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theme/themeOverride8.xml" ContentType="application/vnd.openxmlformats-officedocument.themeOverride+xml"/>
  <Override PartName="/xl/charts/chart144.xml" ContentType="application/vnd.openxmlformats-officedocument.drawingml.chart+xml"/>
  <Override PartName="/xl/charts/chart145.xml" ContentType="application/vnd.openxmlformats-officedocument.drawingml.chart+xml"/>
  <Override PartName="/xl/drawings/drawing35.xml" ContentType="application/vnd.openxmlformats-officedocument.drawing+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theme/themeOverride9.xml" ContentType="application/vnd.openxmlformats-officedocument.themeOverride+xml"/>
  <Override PartName="/xl/charts/chart149.xml" ContentType="application/vnd.openxmlformats-officedocument.drawingml.chart+xml"/>
  <Override PartName="/xl/charts/chart150.xml" ContentType="application/vnd.openxmlformats-officedocument.drawingml.chart+xml"/>
  <Override PartName="/xl/drawings/drawing36.xml" ContentType="application/vnd.openxmlformats-officedocument.drawing+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theme/themeOverride10.xml" ContentType="application/vnd.openxmlformats-officedocument.themeOverride+xml"/>
  <Override PartName="/xl/charts/chart154.xml" ContentType="application/vnd.openxmlformats-officedocument.drawingml.chart+xml"/>
  <Override PartName="/xl/charts/chart155.xml" ContentType="application/vnd.openxmlformats-officedocument.drawingml.chart+xml"/>
  <Override PartName="/xl/drawings/drawing37.xml" ContentType="application/vnd.openxmlformats-officedocument.drawing+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theme/themeOverride11.xml" ContentType="application/vnd.openxmlformats-officedocument.themeOverride+xml"/>
  <Override PartName="/xl/charts/chart159.xml" ContentType="application/vnd.openxmlformats-officedocument.drawingml.chart+xml"/>
  <Override PartName="/xl/charts/chart160.xml" ContentType="application/vnd.openxmlformats-officedocument.drawingml.chart+xml"/>
  <Override PartName="/xl/drawings/drawing38.xml" ContentType="application/vnd.openxmlformats-officedocument.drawing+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theme/themeOverride12.xml" ContentType="application/vnd.openxmlformats-officedocument.themeOverride+xml"/>
  <Override PartName="/xl/charts/chart164.xml" ContentType="application/vnd.openxmlformats-officedocument.drawingml.chart+xml"/>
  <Override PartName="/xl/charts/chart165.xml" ContentType="application/vnd.openxmlformats-officedocument.drawingml.chart+xml"/>
  <Override PartName="/xl/drawings/drawing39.xml" ContentType="application/vnd.openxmlformats-officedocument.drawing+xml"/>
  <Override PartName="/xl/charts/chart166.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theme/themeOverride13.xml" ContentType="application/vnd.openxmlformats-officedocument.themeOverride+xml"/>
  <Override PartName="/xl/charts/chart169.xml" ContentType="application/vnd.openxmlformats-officedocument.drawingml.chart+xml"/>
  <Override PartName="/xl/charts/chart170.xml" ContentType="application/vnd.openxmlformats-officedocument.drawingml.chart+xml"/>
  <Override PartName="/xl/drawings/drawing40.xml" ContentType="application/vnd.openxmlformats-officedocument.drawing+xml"/>
  <Override PartName="/xl/charts/chart171.xml" ContentType="application/vnd.openxmlformats-officedocument.drawingml.chart+xml"/>
  <Override PartName="/xl/charts/chart172.xml" ContentType="application/vnd.openxmlformats-officedocument.drawingml.chart+xml"/>
  <Override PartName="/xl/charts/chart173.xml" ContentType="application/vnd.openxmlformats-officedocument.drawingml.chart+xml"/>
  <Override PartName="/xl/drawings/drawing41.xml" ContentType="application/vnd.openxmlformats-officedocument.drawing+xml"/>
  <Override PartName="/xl/charts/chart174.xml" ContentType="application/vnd.openxmlformats-officedocument.drawingml.chart+xml"/>
  <Override PartName="/xl/charts/chart175.xml" ContentType="application/vnd.openxmlformats-officedocument.drawingml.chart+xml"/>
  <Override PartName="/xl/drawings/drawing42.xml" ContentType="application/vnd.openxmlformats-officedocument.drawing+xml"/>
  <Override PartName="/xl/charts/chart176.xml" ContentType="application/vnd.openxmlformats-officedocument.drawingml.chart+xml"/>
  <Override PartName="/xl/charts/chart177.xml" ContentType="application/vnd.openxmlformats-officedocument.drawingml.chart+xml"/>
  <Override PartName="/xl/charts/style1.xml" ContentType="application/vnd.ms-office.chartstyle+xml"/>
  <Override PartName="/xl/charts/colors1.xml" ContentType="application/vnd.ms-office.chartcolorstyle+xml"/>
  <Override PartName="/xl/charts/chart17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3.xml" ContentType="application/vnd.openxmlformats-officedocument.drawing+xml"/>
  <Override PartName="/xl/charts/chart179.xml" ContentType="application/vnd.openxmlformats-officedocument.drawingml.chart+xml"/>
  <Override PartName="/xl/charts/chart180.xml" ContentType="application/vnd.openxmlformats-officedocument.drawingml.chart+xml"/>
  <Override PartName="/xl/charts/chart181.xml" ContentType="application/vnd.openxmlformats-officedocument.drawingml.chart+xml"/>
  <Override PartName="/xl/drawings/drawing44.xml" ContentType="application/vnd.openxmlformats-officedocument.drawing+xml"/>
  <Override PartName="/xl/charts/chart182.xml" ContentType="application/vnd.openxmlformats-officedocument.drawingml.chart+xml"/>
  <Override PartName="/xl/drawings/drawing4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S:\NOVÁ STATISTIKA\Zprávy TEPLO\Čtvrtletní zprávy TEPLO\2023\IV._čtvrtletí 2023_teplo\v1\"/>
    </mc:Choice>
  </mc:AlternateContent>
  <xr:revisionPtr revIDLastSave="0" documentId="13_ncr:1_{CF11A46F-090A-402F-9048-1445EC3169D2}" xr6:coauthVersionLast="36" xr6:coauthVersionMax="47" xr10:uidLastSave="{00000000-0000-0000-0000-000000000000}"/>
  <bookViews>
    <workbookView xWindow="0" yWindow="0" windowWidth="28800" windowHeight="11925" tabRatio="955" xr2:uid="{00000000-000D-0000-FFFF-FFFF00000000}"/>
  </bookViews>
  <sheets>
    <sheet name="Titulní" sheetId="182" r:id="rId1"/>
    <sheet name="Obsah" sheetId="27" r:id="rId2"/>
    <sheet name="Úvod" sheetId="170" r:id="rId3"/>
    <sheet name="1" sheetId="51" r:id="rId4"/>
    <sheet name="2" sheetId="181" r:id="rId5"/>
    <sheet name="3" sheetId="7" r:id="rId6"/>
    <sheet name="4.1" sheetId="128" r:id="rId7"/>
    <sheet name="4.2" sheetId="127" r:id="rId8"/>
    <sheet name="4.3" sheetId="132" r:id="rId9"/>
    <sheet name="5.1" sheetId="53" r:id="rId10"/>
    <sheet name="5.2" sheetId="131" r:id="rId11"/>
    <sheet name="5.3" sheetId="130" r:id="rId12"/>
    <sheet name="5.4" sheetId="147" r:id="rId13"/>
    <sheet name="6" sheetId="77" r:id="rId14"/>
    <sheet name="7.1" sheetId="129" r:id="rId15"/>
    <sheet name="7.2" sheetId="57" r:id="rId16"/>
    <sheet name="8.1" sheetId="146" r:id="rId17"/>
    <sheet name="8.2" sheetId="148" r:id="rId18"/>
    <sheet name="14.2" sheetId="118" state="hidden" r:id="rId19"/>
    <sheet name="14.3" sheetId="112" state="hidden" r:id="rId20"/>
    <sheet name="14.4" sheetId="119" state="hidden" r:id="rId21"/>
    <sheet name="14.5" sheetId="113" state="hidden" r:id="rId22"/>
    <sheet name="14.6" sheetId="120" state="hidden" r:id="rId23"/>
    <sheet name="14.7" sheetId="114" state="hidden" r:id="rId24"/>
    <sheet name="14.8" sheetId="121" state="hidden" r:id="rId25"/>
    <sheet name="14.9" sheetId="115" state="hidden" r:id="rId26"/>
    <sheet name="14.10" sheetId="122" state="hidden" r:id="rId27"/>
    <sheet name="14.11" sheetId="116" state="hidden" r:id="rId28"/>
    <sheet name="14.12" sheetId="123" state="hidden" r:id="rId29"/>
    <sheet name="14.13" sheetId="117" state="hidden" r:id="rId30"/>
    <sheet name="14.14" sheetId="124" state="hidden" r:id="rId31"/>
    <sheet name="8.3" sheetId="149" r:id="rId32"/>
    <sheet name="8.4" sheetId="150" r:id="rId33"/>
    <sheet name="8.5" sheetId="151" r:id="rId34"/>
    <sheet name="8.6" sheetId="152" r:id="rId35"/>
    <sheet name="8.7" sheetId="153" r:id="rId36"/>
    <sheet name="8.8" sheetId="154" r:id="rId37"/>
    <sheet name="8.9" sheetId="155" r:id="rId38"/>
    <sheet name="8.10" sheetId="156" r:id="rId39"/>
    <sheet name="8.11" sheetId="157" r:id="rId40"/>
    <sheet name="8.12" sheetId="158" r:id="rId41"/>
    <sheet name="8.13" sheetId="159" r:id="rId42"/>
    <sheet name="8.14" sheetId="160" r:id="rId43"/>
    <sheet name="9" sheetId="161" r:id="rId44"/>
    <sheet name="10.1" sheetId="162" r:id="rId45"/>
    <sheet name="10.2" sheetId="166" r:id="rId46"/>
    <sheet name="10.3" sheetId="163" r:id="rId47"/>
    <sheet name="10.4" sheetId="171" r:id="rId48"/>
    <sheet name="10.5" sheetId="167" r:id="rId49"/>
    <sheet name="Obálka" sheetId="178" r:id="rId50"/>
  </sheets>
  <definedNames>
    <definedName name="Datum_OTE">"2. 5. 2017"</definedName>
    <definedName name="_xlnm.Print_Area" localSheetId="0">Titulní!$A$1:$B$2</definedName>
  </definedNames>
  <calcPr calcId="191029" concurrentManualCount="8"/>
</workbook>
</file>

<file path=xl/calcChain.xml><?xml version="1.0" encoding="utf-8"?>
<calcChain xmlns="http://schemas.openxmlformats.org/spreadsheetml/2006/main">
  <c r="C34" i="166" l="1"/>
  <c r="D34" i="166"/>
  <c r="E34" i="166"/>
  <c r="F34" i="166"/>
  <c r="G34" i="166"/>
  <c r="H34" i="166"/>
  <c r="I34" i="166"/>
  <c r="I36" i="166" s="1"/>
  <c r="J34" i="166"/>
  <c r="K34" i="166"/>
  <c r="L34" i="166"/>
  <c r="M34" i="166"/>
  <c r="M36" i="166" s="1"/>
  <c r="C35" i="166"/>
  <c r="C36" i="166" s="1"/>
  <c r="D35" i="166"/>
  <c r="E35" i="166"/>
  <c r="F35" i="166"/>
  <c r="G35" i="166"/>
  <c r="G36" i="166" s="1"/>
  <c r="H35" i="166"/>
  <c r="I35" i="166"/>
  <c r="J35" i="166"/>
  <c r="K35" i="166"/>
  <c r="K36" i="166" s="1"/>
  <c r="L35" i="166"/>
  <c r="M35" i="166"/>
  <c r="D36" i="166"/>
  <c r="H36" i="166"/>
  <c r="L36" i="166"/>
  <c r="C37" i="166"/>
  <c r="D37" i="166"/>
  <c r="E37" i="166"/>
  <c r="F37" i="166"/>
  <c r="G37" i="166"/>
  <c r="H37" i="166"/>
  <c r="I37" i="166"/>
  <c r="J37" i="166"/>
  <c r="K37" i="166"/>
  <c r="L37" i="166"/>
  <c r="M37" i="166"/>
  <c r="B37" i="166"/>
  <c r="B35" i="166"/>
  <c r="B34" i="166"/>
  <c r="C30" i="166"/>
  <c r="D30" i="166"/>
  <c r="E30" i="166"/>
  <c r="F30" i="166"/>
  <c r="G30" i="166"/>
  <c r="H30" i="166"/>
  <c r="I30" i="166"/>
  <c r="J30" i="166"/>
  <c r="K30" i="166"/>
  <c r="L30" i="166"/>
  <c r="M30" i="166"/>
  <c r="B30" i="166"/>
  <c r="C27" i="166"/>
  <c r="D27" i="166"/>
  <c r="E27" i="166"/>
  <c r="F27" i="166"/>
  <c r="G27" i="166"/>
  <c r="H27" i="166"/>
  <c r="I27" i="166"/>
  <c r="J27" i="166"/>
  <c r="K27" i="166"/>
  <c r="L27" i="166"/>
  <c r="M27" i="166"/>
  <c r="C28" i="166"/>
  <c r="D28" i="166"/>
  <c r="E28" i="166"/>
  <c r="F28" i="166"/>
  <c r="G28" i="166"/>
  <c r="H28" i="166"/>
  <c r="I28" i="166"/>
  <c r="J28" i="166"/>
  <c r="K28" i="166"/>
  <c r="L28" i="166"/>
  <c r="M28" i="166"/>
  <c r="B28" i="166"/>
  <c r="B27" i="166"/>
  <c r="B29" i="166" s="1"/>
  <c r="E36" i="166" l="1"/>
  <c r="J36" i="166"/>
  <c r="F36" i="166"/>
  <c r="F29" i="171" l="1"/>
  <c r="F28" i="171"/>
  <c r="F27" i="171"/>
  <c r="F6" i="171"/>
  <c r="F5" i="171"/>
  <c r="F17" i="171"/>
  <c r="F16" i="171"/>
  <c r="F18" i="171"/>
  <c r="F7" i="171"/>
  <c r="B36" i="166"/>
  <c r="K29" i="166"/>
  <c r="F29" i="166"/>
  <c r="G29" i="166"/>
  <c r="H29" i="166"/>
  <c r="M29" i="166"/>
  <c r="J29" i="166"/>
  <c r="I29" i="166"/>
  <c r="E29" i="166"/>
  <c r="D29" i="166"/>
  <c r="C29" i="166"/>
  <c r="I24" i="163" l="1"/>
  <c r="I4" i="163"/>
  <c r="L29" i="166"/>
  <c r="G26" i="161" l="1"/>
  <c r="F26" i="161"/>
  <c r="E26" i="161"/>
  <c r="D26" i="161"/>
  <c r="C26" i="161"/>
  <c r="B26" i="161"/>
  <c r="N8" i="166" l="1"/>
  <c r="F18" i="162"/>
  <c r="F9" i="162"/>
  <c r="N17" i="166"/>
  <c r="K1" i="171" l="1"/>
  <c r="F14" i="162" l="1"/>
  <c r="F5" i="162"/>
  <c r="F16" i="162" l="1"/>
  <c r="C4" i="167" l="1"/>
  <c r="I1" i="167" l="1"/>
  <c r="K1" i="163"/>
  <c r="N1" i="166"/>
  <c r="L1" i="162"/>
  <c r="M1" i="161"/>
  <c r="I1" i="160"/>
  <c r="I1" i="159"/>
  <c r="I1" i="158"/>
  <c r="I1" i="157"/>
  <c r="I1" i="156"/>
  <c r="I1" i="155"/>
  <c r="I1" i="154"/>
  <c r="I1" i="153"/>
  <c r="I1" i="152"/>
  <c r="I1" i="151"/>
  <c r="I1" i="150"/>
  <c r="I1" i="149"/>
  <c r="I1" i="148"/>
  <c r="I1" i="146"/>
  <c r="J1" i="57"/>
  <c r="N1" i="129"/>
  <c r="M1" i="77"/>
  <c r="P1" i="130"/>
  <c r="N1" i="131"/>
  <c r="N1" i="53"/>
  <c r="P1" i="132"/>
  <c r="N1" i="127"/>
  <c r="N1" i="128"/>
  <c r="H6" i="162" l="1"/>
  <c r="H7" i="162" s="1"/>
  <c r="F15" i="162"/>
  <c r="F6" i="162"/>
  <c r="F7" i="162" l="1"/>
  <c r="N14" i="166" l="1"/>
  <c r="N5" i="166" l="1"/>
  <c r="N13" i="166" l="1"/>
  <c r="N4" i="166"/>
  <c r="A23" i="7" l="1"/>
  <c r="A21" i="7" l="1"/>
  <c r="A20" i="7"/>
  <c r="A18" i="7" l="1"/>
  <c r="A22" i="7" l="1"/>
  <c r="A19" i="7" l="1"/>
  <c r="M1" i="113" l="1"/>
  <c r="M1" i="117"/>
  <c r="M1" i="123"/>
  <c r="M1" i="121"/>
  <c r="M1" i="114"/>
  <c r="M1" i="120"/>
  <c r="M1" i="119"/>
  <c r="M1" i="115"/>
  <c r="M1" i="124"/>
  <c r="M1" i="122"/>
  <c r="M1" i="112"/>
  <c r="M1" i="116"/>
  <c r="M1" i="118"/>
  <c r="N6" i="166" l="1"/>
  <c r="N15" i="166" l="1"/>
  <c r="C4" i="163" l="1"/>
  <c r="C24" i="163" l="1"/>
  <c r="N7" i="166" l="1"/>
  <c r="F8" i="162"/>
  <c r="N16" i="166" l="1"/>
  <c r="F17" i="162"/>
  <c r="B19" i="167" l="1"/>
  <c r="B18" i="167"/>
  <c r="D18" i="167" s="1"/>
  <c r="B17" i="167"/>
  <c r="B16" i="167"/>
  <c r="B15" i="167"/>
  <c r="E15" i="167" s="1"/>
  <c r="B14" i="167"/>
  <c r="B13" i="167"/>
  <c r="D13" i="167" s="1"/>
  <c r="B12" i="167"/>
  <c r="D12" i="167" s="1"/>
  <c r="B10" i="167"/>
  <c r="D10" i="167" s="1"/>
  <c r="B9" i="167"/>
  <c r="D9" i="167" s="1"/>
  <c r="B8" i="167"/>
  <c r="D8" i="167" s="1"/>
  <c r="B6" i="167"/>
  <c r="E17" i="167" l="1"/>
  <c r="D17" i="167"/>
  <c r="E14" i="167"/>
  <c r="D14" i="167"/>
  <c r="B5" i="167"/>
  <c r="B46" i="181"/>
  <c r="D6" i="167"/>
  <c r="E6" i="167"/>
  <c r="B7" i="167"/>
  <c r="B47" i="181"/>
  <c r="B11" i="167"/>
  <c r="B48" i="181"/>
  <c r="D15" i="167"/>
  <c r="E19" i="167"/>
  <c r="D19" i="167"/>
  <c r="E16" i="167"/>
  <c r="D16" i="167"/>
  <c r="B20" i="167"/>
  <c r="B49" i="181"/>
  <c r="E20" i="167" l="1"/>
  <c r="D49" i="181" s="1"/>
  <c r="D20" i="167"/>
  <c r="C49" i="181" s="1"/>
  <c r="E11" i="167"/>
  <c r="D48" i="181" s="1"/>
  <c r="D11" i="167"/>
  <c r="C48" i="181" s="1"/>
  <c r="E7" i="167"/>
  <c r="D47" i="181" s="1"/>
  <c r="D7" i="167"/>
  <c r="C47" i="181" s="1"/>
  <c r="B4" i="167"/>
  <c r="E5" i="167"/>
  <c r="D46" i="181" s="1"/>
  <c r="D5" i="167"/>
  <c r="C46" i="181" s="1"/>
  <c r="B43" i="181" l="1"/>
  <c r="E4" i="167"/>
  <c r="D43" i="181" s="1"/>
  <c r="D4" i="167"/>
  <c r="C43" i="181" s="1"/>
  <c r="F30" i="171" l="1"/>
  <c r="F19" i="171"/>
  <c r="F8" i="171"/>
  <c r="A5" i="181" l="1"/>
  <c r="A22" i="181"/>
  <c r="A6" i="181"/>
  <c r="A23" i="181"/>
  <c r="A4" i="181"/>
  <c r="A21" i="181"/>
  <c r="F10" i="162" l="1"/>
  <c r="F19" i="162"/>
  <c r="N18" i="166"/>
  <c r="N9" i="166"/>
  <c r="D38" i="149"/>
  <c r="D38" i="150"/>
  <c r="D38" i="156"/>
  <c r="D38" i="148"/>
  <c r="D38" i="153"/>
  <c r="D38" i="159"/>
  <c r="D38" i="146"/>
  <c r="D38" i="160"/>
  <c r="D38" i="157"/>
  <c r="D38" i="154"/>
  <c r="D38" i="158"/>
  <c r="D38" i="151"/>
  <c r="D38" i="155"/>
  <c r="D38" i="152"/>
  <c r="E38" i="150"/>
  <c r="E38" i="158"/>
  <c r="E38" i="153"/>
  <c r="E38" i="157"/>
  <c r="E38" i="148"/>
  <c r="E38" i="154"/>
  <c r="E38" i="151"/>
  <c r="E38" i="152"/>
  <c r="E38" i="155"/>
  <c r="E38" i="160"/>
  <c r="E38" i="146"/>
  <c r="E38" i="159"/>
  <c r="E38" i="149"/>
  <c r="E38" i="156"/>
  <c r="C38" i="155"/>
  <c r="C38" i="146"/>
  <c r="C38" i="156"/>
  <c r="C38" i="151"/>
  <c r="C38" i="158"/>
  <c r="C38" i="150"/>
  <c r="C38" i="152"/>
  <c r="C38" i="159"/>
  <c r="C38" i="157"/>
  <c r="C38" i="160"/>
  <c r="C38" i="149"/>
  <c r="C38" i="153"/>
  <c r="C38" i="148"/>
  <c r="C38" i="154"/>
  <c r="D25" i="161"/>
  <c r="F25" i="161"/>
  <c r="B25" i="161"/>
  <c r="E31" i="171" l="1"/>
  <c r="B41" i="181" s="1"/>
  <c r="E20" i="171"/>
  <c r="B40" i="181" s="1"/>
  <c r="E9" i="171"/>
  <c r="B39" i="181" s="1"/>
  <c r="E33" i="171"/>
  <c r="D41" i="181" s="1"/>
  <c r="E32" i="171"/>
  <c r="C41" i="181" s="1"/>
  <c r="D20" i="171"/>
  <c r="D9" i="171"/>
  <c r="D31" i="171"/>
  <c r="B9" i="171"/>
  <c r="K7" i="129"/>
  <c r="I7" i="129"/>
  <c r="C20" i="171"/>
  <c r="C21" i="171" s="1"/>
  <c r="N9" i="129"/>
  <c r="N15" i="129"/>
  <c r="D7" i="129"/>
  <c r="H7" i="129"/>
  <c r="N10" i="129"/>
  <c r="L7" i="129"/>
  <c r="N11" i="129"/>
  <c r="G7" i="129"/>
  <c r="C31" i="171"/>
  <c r="N12" i="129"/>
  <c r="N8" i="129"/>
  <c r="N13" i="129"/>
  <c r="B20" i="171"/>
  <c r="C9" i="171"/>
  <c r="E7" i="129"/>
  <c r="M7" i="129"/>
  <c r="N14" i="129"/>
  <c r="B31" i="171"/>
  <c r="C7" i="129"/>
  <c r="J7" i="129"/>
  <c r="F7" i="129"/>
  <c r="B7" i="129"/>
  <c r="E21" i="171" l="1"/>
  <c r="C40" i="181" s="1"/>
  <c r="E22" i="171"/>
  <c r="D40" i="181" s="1"/>
  <c r="E11" i="171"/>
  <c r="D39" i="181" s="1"/>
  <c r="E10" i="171"/>
  <c r="C39" i="181" s="1"/>
  <c r="F20" i="171"/>
  <c r="F31" i="171"/>
  <c r="F32" i="171" s="1"/>
  <c r="B11" i="171"/>
  <c r="F9" i="171"/>
  <c r="B10" i="171"/>
  <c r="D33" i="171"/>
  <c r="D32" i="171"/>
  <c r="D11" i="171"/>
  <c r="D10" i="171"/>
  <c r="D22" i="171"/>
  <c r="D21" i="171"/>
  <c r="C22" i="171"/>
  <c r="K6" i="129"/>
  <c r="B32" i="171"/>
  <c r="B33" i="171"/>
  <c r="H6" i="129"/>
  <c r="N6" i="129"/>
  <c r="B6" i="129"/>
  <c r="E6" i="129"/>
  <c r="C11" i="171"/>
  <c r="C10" i="171"/>
  <c r="C32" i="171"/>
  <c r="C33" i="171"/>
  <c r="B21" i="171"/>
  <c r="B22" i="171"/>
  <c r="F22" i="171" l="1"/>
  <c r="F21" i="171"/>
  <c r="F33" i="171"/>
  <c r="F10" i="171"/>
  <c r="F11" i="171"/>
  <c r="H30" i="163"/>
  <c r="H25" i="163"/>
  <c r="M20" i="7"/>
  <c r="D21" i="7"/>
  <c r="C20" i="7"/>
  <c r="F19" i="7"/>
  <c r="M19" i="7"/>
  <c r="F20" i="7"/>
  <c r="J20" i="7"/>
  <c r="I19" i="7"/>
  <c r="L21" i="7"/>
  <c r="G20" i="7"/>
  <c r="D19" i="7"/>
  <c r="L20" i="7"/>
  <c r="J21" i="7"/>
  <c r="I20" i="7"/>
  <c r="D20" i="7"/>
  <c r="C21" i="7"/>
  <c r="L19" i="7"/>
  <c r="M21" i="7"/>
  <c r="G19" i="7"/>
  <c r="I21" i="7"/>
  <c r="J19" i="7"/>
  <c r="C19" i="7"/>
  <c r="G21" i="7"/>
  <c r="F21" i="7"/>
  <c r="B12" i="163"/>
  <c r="B10" i="163"/>
  <c r="B34" i="181" l="1"/>
  <c r="B26" i="181"/>
  <c r="H20" i="163"/>
  <c r="B29" i="181"/>
  <c r="B9" i="163"/>
  <c r="E9" i="163" s="1"/>
  <c r="B11" i="181"/>
  <c r="B27" i="181"/>
  <c r="B33" i="181"/>
  <c r="B16" i="181"/>
  <c r="B15" i="181"/>
  <c r="B10" i="181"/>
  <c r="B13" i="163"/>
  <c r="B9" i="181"/>
  <c r="B20" i="163"/>
  <c r="B12" i="181"/>
  <c r="B32" i="181"/>
  <c r="B38" i="163"/>
  <c r="E38" i="163" s="1"/>
  <c r="B28" i="181"/>
  <c r="B17" i="181"/>
  <c r="B29" i="163"/>
  <c r="H8" i="163"/>
  <c r="B28" i="163"/>
  <c r="E28" i="163" s="1"/>
  <c r="B14" i="163"/>
  <c r="E14" i="163" s="1"/>
  <c r="H7" i="163"/>
  <c r="B36" i="163"/>
  <c r="B34" i="163"/>
  <c r="D34" i="163" s="1"/>
  <c r="H11" i="163"/>
  <c r="H12" i="163"/>
  <c r="K12" i="163" s="1"/>
  <c r="B25" i="163"/>
  <c r="H34" i="163"/>
  <c r="K34" i="163" s="1"/>
  <c r="B8" i="163"/>
  <c r="D8" i="163" s="1"/>
  <c r="H31" i="163"/>
  <c r="H15" i="163"/>
  <c r="H13" i="163"/>
  <c r="J13" i="163" s="1"/>
  <c r="H37" i="163"/>
  <c r="B18" i="163"/>
  <c r="D18" i="163" s="1"/>
  <c r="H28" i="163"/>
  <c r="J28" i="163" s="1"/>
  <c r="H27" i="163"/>
  <c r="K27" i="163" s="1"/>
  <c r="B32" i="163"/>
  <c r="H38" i="163"/>
  <c r="K38" i="163" s="1"/>
  <c r="H26" i="163"/>
  <c r="K26" i="163" s="1"/>
  <c r="H17" i="163"/>
  <c r="J17" i="163" s="1"/>
  <c r="H35" i="163"/>
  <c r="K35" i="163" s="1"/>
  <c r="H14" i="163"/>
  <c r="H32" i="163"/>
  <c r="B27" i="163"/>
  <c r="E27" i="163" s="1"/>
  <c r="B7" i="163"/>
  <c r="B31" i="163"/>
  <c r="D31" i="163" s="1"/>
  <c r="B33" i="163"/>
  <c r="D33" i="163" s="1"/>
  <c r="B15" i="163"/>
  <c r="B5" i="163"/>
  <c r="B19" i="163"/>
  <c r="D19" i="163" s="1"/>
  <c r="H10" i="163"/>
  <c r="J10" i="163" s="1"/>
  <c r="B35" i="163"/>
  <c r="D35" i="163" s="1"/>
  <c r="H36" i="163"/>
  <c r="H19" i="163"/>
  <c r="H9" i="163"/>
  <c r="J9" i="163" s="1"/>
  <c r="H5" i="163"/>
  <c r="H6" i="163"/>
  <c r="J6" i="163" s="1"/>
  <c r="B17" i="163"/>
  <c r="D17" i="163" s="1"/>
  <c r="B16" i="163"/>
  <c r="E16" i="163" s="1"/>
  <c r="B6" i="163"/>
  <c r="B11" i="163"/>
  <c r="B30" i="163"/>
  <c r="E30" i="163" s="1"/>
  <c r="B26" i="163"/>
  <c r="E26" i="163" s="1"/>
  <c r="B37" i="163"/>
  <c r="H18" i="163"/>
  <c r="H16" i="163"/>
  <c r="H33" i="163"/>
  <c r="K33" i="163" s="1"/>
  <c r="H29" i="163"/>
  <c r="K29" i="163" s="1"/>
  <c r="J17" i="57"/>
  <c r="J18" i="163"/>
  <c r="D29" i="163"/>
  <c r="D13" i="163"/>
  <c r="J30" i="163"/>
  <c r="D21" i="147"/>
  <c r="D12" i="163"/>
  <c r="J19" i="163"/>
  <c r="K8" i="163"/>
  <c r="K16" i="163"/>
  <c r="D6" i="163"/>
  <c r="E10" i="163"/>
  <c r="D15" i="163"/>
  <c r="J31" i="163"/>
  <c r="D7" i="53"/>
  <c r="N16" i="127"/>
  <c r="J9" i="57"/>
  <c r="F7" i="53"/>
  <c r="N23" i="53"/>
  <c r="N19" i="53"/>
  <c r="N13" i="128"/>
  <c r="G7" i="53"/>
  <c r="N22" i="128"/>
  <c r="P14" i="132"/>
  <c r="E6" i="77"/>
  <c r="K6" i="77"/>
  <c r="L6" i="77"/>
  <c r="B6" i="77"/>
  <c r="J12" i="57"/>
  <c r="B4" i="57"/>
  <c r="J5" i="57"/>
  <c r="C4" i="57"/>
  <c r="F4" i="57"/>
  <c r="J13" i="57"/>
  <c r="I6" i="77"/>
  <c r="H6" i="77"/>
  <c r="J8" i="57"/>
  <c r="G4" i="57"/>
  <c r="C6" i="77"/>
  <c r="J14" i="57"/>
  <c r="J10" i="57"/>
  <c r="J6" i="57"/>
  <c r="J18" i="57"/>
  <c r="I4" i="57"/>
  <c r="J15" i="57"/>
  <c r="J6" i="77"/>
  <c r="J11" i="57"/>
  <c r="E4" i="57"/>
  <c r="F6" i="77"/>
  <c r="M6" i="77"/>
  <c r="G6" i="77"/>
  <c r="J7" i="57"/>
  <c r="J16" i="57"/>
  <c r="H4" i="57"/>
  <c r="D4" i="57"/>
  <c r="D7" i="128"/>
  <c r="N20" i="128"/>
  <c r="J7" i="53"/>
  <c r="D4" i="132"/>
  <c r="P16" i="130"/>
  <c r="C4" i="132"/>
  <c r="K7" i="53"/>
  <c r="P16" i="132"/>
  <c r="M7" i="53"/>
  <c r="N17" i="53"/>
  <c r="N11" i="53"/>
  <c r="C6" i="127"/>
  <c r="P13" i="130"/>
  <c r="L6" i="127"/>
  <c r="M6" i="131"/>
  <c r="N9" i="131"/>
  <c r="N15" i="127"/>
  <c r="N11" i="127"/>
  <c r="J7" i="128"/>
  <c r="P8" i="132"/>
  <c r="P20" i="130"/>
  <c r="P18" i="132"/>
  <c r="P10" i="130"/>
  <c r="P10" i="132"/>
  <c r="N18" i="53"/>
  <c r="N20" i="127"/>
  <c r="P15" i="130"/>
  <c r="O4" i="130"/>
  <c r="P13" i="132"/>
  <c r="D4" i="130"/>
  <c r="N4" i="132"/>
  <c r="P19" i="132"/>
  <c r="D6" i="131"/>
  <c r="N14" i="127"/>
  <c r="D6" i="127"/>
  <c r="F4" i="132"/>
  <c r="C6" i="147"/>
  <c r="N12" i="128"/>
  <c r="L7" i="128"/>
  <c r="N11" i="128"/>
  <c r="F7" i="128"/>
  <c r="C7" i="128"/>
  <c r="G7" i="128"/>
  <c r="N18" i="128"/>
  <c r="P8" i="130"/>
  <c r="P18" i="130"/>
  <c r="P14" i="130"/>
  <c r="N13" i="53"/>
  <c r="I4" i="132"/>
  <c r="O4" i="132"/>
  <c r="F6" i="127"/>
  <c r="N13" i="127"/>
  <c r="F6" i="131"/>
  <c r="N9" i="53"/>
  <c r="N14" i="131"/>
  <c r="K4" i="132"/>
  <c r="P7" i="132"/>
  <c r="K6" i="131"/>
  <c r="N18" i="127"/>
  <c r="M6" i="127"/>
  <c r="N10" i="127"/>
  <c r="K6" i="127"/>
  <c r="N19" i="127"/>
  <c r="M7" i="128"/>
  <c r="N9" i="128"/>
  <c r="N21" i="128"/>
  <c r="I7" i="128"/>
  <c r="D6" i="147"/>
  <c r="C21" i="147"/>
  <c r="K7" i="128"/>
  <c r="D35" i="147"/>
  <c r="N23" i="128"/>
  <c r="C7" i="53"/>
  <c r="P11" i="132"/>
  <c r="K4" i="130"/>
  <c r="P11" i="130"/>
  <c r="G4" i="130"/>
  <c r="L7" i="53"/>
  <c r="N9" i="127"/>
  <c r="P7" i="130"/>
  <c r="N10" i="53"/>
  <c r="G6" i="127"/>
  <c r="G4" i="132"/>
  <c r="P19" i="130"/>
  <c r="P12" i="132"/>
  <c r="N22" i="53"/>
  <c r="J6" i="131"/>
  <c r="J4" i="132"/>
  <c r="N10" i="131"/>
  <c r="H4" i="130"/>
  <c r="F4" i="130"/>
  <c r="P6" i="130"/>
  <c r="N15" i="53"/>
  <c r="I6" i="127"/>
  <c r="N13" i="131"/>
  <c r="C6" i="131"/>
  <c r="N14" i="128"/>
  <c r="B21" i="147"/>
  <c r="E4" i="132"/>
  <c r="N14" i="53"/>
  <c r="C4" i="130"/>
  <c r="J4" i="130"/>
  <c r="L4" i="130"/>
  <c r="N20" i="53"/>
  <c r="P15" i="132"/>
  <c r="N8" i="127"/>
  <c r="P6" i="132"/>
  <c r="N12" i="53"/>
  <c r="N21" i="53"/>
  <c r="N17" i="127"/>
  <c r="I4" i="130"/>
  <c r="N18" i="131"/>
  <c r="M4" i="130"/>
  <c r="N12" i="127"/>
  <c r="N11" i="131"/>
  <c r="N15" i="131"/>
  <c r="N19" i="131"/>
  <c r="N12" i="131"/>
  <c r="G6" i="131"/>
  <c r="N17" i="128"/>
  <c r="N19" i="128"/>
  <c r="C35" i="147"/>
  <c r="N16" i="128"/>
  <c r="N15" i="128"/>
  <c r="N10" i="128"/>
  <c r="P20" i="132"/>
  <c r="P12" i="130"/>
  <c r="P9" i="130"/>
  <c r="J6" i="127"/>
  <c r="N4" i="130"/>
  <c r="P17" i="132"/>
  <c r="M4" i="132"/>
  <c r="E4" i="130"/>
  <c r="H4" i="132"/>
  <c r="L4" i="132"/>
  <c r="I7" i="53"/>
  <c r="P9" i="132"/>
  <c r="N16" i="53"/>
  <c r="I6" i="131"/>
  <c r="P17" i="130"/>
  <c r="L6" i="131"/>
  <c r="N16" i="131"/>
  <c r="N20" i="131"/>
  <c r="N8" i="131"/>
  <c r="N17" i="131"/>
  <c r="N8" i="128"/>
  <c r="B7" i="128"/>
  <c r="B35" i="147"/>
  <c r="E7" i="128"/>
  <c r="H7" i="128"/>
  <c r="B6" i="147"/>
  <c r="J12" i="163"/>
  <c r="B7" i="53"/>
  <c r="N8" i="53"/>
  <c r="K11" i="7"/>
  <c r="K21" i="7"/>
  <c r="E7" i="53"/>
  <c r="H21" i="7"/>
  <c r="H11" i="7"/>
  <c r="H9" i="7"/>
  <c r="H20" i="7"/>
  <c r="H7" i="53"/>
  <c r="H6" i="131"/>
  <c r="E7" i="7"/>
  <c r="E19" i="7"/>
  <c r="H7" i="7"/>
  <c r="H19" i="7"/>
  <c r="B21" i="7"/>
  <c r="N11" i="7"/>
  <c r="B11" i="7"/>
  <c r="P5" i="130"/>
  <c r="B4" i="130"/>
  <c r="E20" i="7"/>
  <c r="E9" i="7"/>
  <c r="E21" i="7"/>
  <c r="E11" i="7"/>
  <c r="B9" i="7"/>
  <c r="B20" i="7"/>
  <c r="N9" i="7"/>
  <c r="K19" i="7"/>
  <c r="K7" i="7"/>
  <c r="K9" i="7"/>
  <c r="K20" i="7"/>
  <c r="E6" i="127"/>
  <c r="B6" i="131"/>
  <c r="N7" i="131"/>
  <c r="B7" i="7"/>
  <c r="N7" i="7"/>
  <c r="B19" i="7"/>
  <c r="E6" i="131"/>
  <c r="B4" i="132"/>
  <c r="P5" i="132"/>
  <c r="H6" i="127"/>
  <c r="N7" i="127"/>
  <c r="B6" i="127"/>
  <c r="I10" i="166"/>
  <c r="J10" i="166"/>
  <c r="K5" i="77" l="1"/>
  <c r="B36" i="181"/>
  <c r="L22" i="7"/>
  <c r="L19" i="166"/>
  <c r="B22" i="181" s="1"/>
  <c r="L18" i="7"/>
  <c r="L10" i="166"/>
  <c r="M18" i="7"/>
  <c r="M10" i="166"/>
  <c r="M22" i="7"/>
  <c r="M19" i="166"/>
  <c r="B23" i="181" s="1"/>
  <c r="K28" i="163"/>
  <c r="J34" i="163"/>
  <c r="J29" i="163"/>
  <c r="D26" i="163"/>
  <c r="E17" i="163"/>
  <c r="K30" i="163"/>
  <c r="D30" i="163"/>
  <c r="E33" i="163"/>
  <c r="K31" i="163"/>
  <c r="E31" i="163"/>
  <c r="D16" i="163"/>
  <c r="J38" i="163"/>
  <c r="H5" i="77"/>
  <c r="J22" i="7"/>
  <c r="J19" i="166"/>
  <c r="E5" i="127"/>
  <c r="E34" i="163"/>
  <c r="J35" i="163"/>
  <c r="I31" i="166"/>
  <c r="I12" i="166"/>
  <c r="I11" i="166"/>
  <c r="I22" i="7"/>
  <c r="I19" i="166"/>
  <c r="J31" i="166"/>
  <c r="J12" i="166"/>
  <c r="J11" i="166"/>
  <c r="E15" i="163"/>
  <c r="E12" i="163"/>
  <c r="J33" i="163"/>
  <c r="E6" i="53"/>
  <c r="D28" i="163"/>
  <c r="B20" i="147"/>
  <c r="E22" i="147" s="1"/>
  <c r="E6" i="163"/>
  <c r="K10" i="163"/>
  <c r="E8" i="163"/>
  <c r="E29" i="163"/>
  <c r="E5" i="131"/>
  <c r="B5" i="147"/>
  <c r="E11" i="147" s="1"/>
  <c r="B5" i="127"/>
  <c r="J27" i="163"/>
  <c r="E35" i="163"/>
  <c r="D9" i="163"/>
  <c r="D10" i="163"/>
  <c r="K9" i="163"/>
  <c r="D27" i="163"/>
  <c r="E19" i="163"/>
  <c r="E6" i="128"/>
  <c r="K6" i="128"/>
  <c r="H6" i="128"/>
  <c r="K5" i="127"/>
  <c r="N5" i="127"/>
  <c r="K19" i="163"/>
  <c r="J16" i="163"/>
  <c r="P4" i="130"/>
  <c r="J8" i="163"/>
  <c r="J26" i="163"/>
  <c r="H6" i="53"/>
  <c r="B6" i="128"/>
  <c r="D38" i="163"/>
  <c r="K6" i="163"/>
  <c r="H5" i="131"/>
  <c r="H5" i="127"/>
  <c r="N5" i="131"/>
  <c r="K17" i="163"/>
  <c r="B34" i="147"/>
  <c r="E37" i="147" s="1"/>
  <c r="E5" i="77"/>
  <c r="J4" i="57"/>
  <c r="D6" i="77"/>
  <c r="B5" i="77" s="1"/>
  <c r="D14" i="163"/>
  <c r="K5" i="131"/>
  <c r="P4" i="132"/>
  <c r="B5" i="131"/>
  <c r="N6" i="128"/>
  <c r="K6" i="53"/>
  <c r="F18" i="7"/>
  <c r="F10" i="166"/>
  <c r="D10" i="166"/>
  <c r="D18" i="7"/>
  <c r="J18" i="7"/>
  <c r="B6" i="181"/>
  <c r="I18" i="7"/>
  <c r="B5" i="181"/>
  <c r="G22" i="7"/>
  <c r="G19" i="166"/>
  <c r="G10" i="166"/>
  <c r="G18" i="7"/>
  <c r="C10" i="166"/>
  <c r="C18" i="7"/>
  <c r="F19" i="166"/>
  <c r="F22" i="7"/>
  <c r="C22" i="7"/>
  <c r="C19" i="166"/>
  <c r="D19" i="166"/>
  <c r="D22" i="7"/>
  <c r="J36" i="163"/>
  <c r="C33" i="181" s="1"/>
  <c r="K36" i="163"/>
  <c r="D33" i="181" s="1"/>
  <c r="D37" i="163"/>
  <c r="C17" i="181" s="1"/>
  <c r="E37" i="163"/>
  <c r="D17" i="181" s="1"/>
  <c r="J25" i="163"/>
  <c r="H24" i="163"/>
  <c r="K25" i="163"/>
  <c r="E32" i="163"/>
  <c r="D15" i="181" s="1"/>
  <c r="D32" i="163"/>
  <c r="C15" i="181" s="1"/>
  <c r="J20" i="163"/>
  <c r="C29" i="181" s="1"/>
  <c r="K20" i="163"/>
  <c r="D29" i="181" s="1"/>
  <c r="E25" i="163"/>
  <c r="B24" i="163"/>
  <c r="D25" i="163"/>
  <c r="K7" i="163"/>
  <c r="D27" i="181" s="1"/>
  <c r="J7" i="163"/>
  <c r="C27" i="181" s="1"/>
  <c r="E36" i="163"/>
  <c r="D16" i="181" s="1"/>
  <c r="D36" i="163"/>
  <c r="C16" i="181" s="1"/>
  <c r="J37" i="163"/>
  <c r="C34" i="181" s="1"/>
  <c r="K37" i="163"/>
  <c r="D34" i="181" s="1"/>
  <c r="K15" i="163"/>
  <c r="J15" i="163"/>
  <c r="J32" i="163"/>
  <c r="C32" i="181" s="1"/>
  <c r="K32" i="163"/>
  <c r="D32" i="181" s="1"/>
  <c r="J11" i="163"/>
  <c r="C28" i="181" s="1"/>
  <c r="K11" i="163"/>
  <c r="D28" i="181" s="1"/>
  <c r="H4" i="163"/>
  <c r="J5" i="163"/>
  <c r="C26" i="181" s="1"/>
  <c r="K5" i="163"/>
  <c r="D26" i="181" s="1"/>
  <c r="N6" i="53"/>
  <c r="B6" i="53"/>
  <c r="J14" i="163"/>
  <c r="K14" i="163"/>
  <c r="D11" i="163"/>
  <c r="C11" i="181" s="1"/>
  <c r="E11" i="163"/>
  <c r="D11" i="181" s="1"/>
  <c r="D20" i="163"/>
  <c r="C12" i="181" s="1"/>
  <c r="E20" i="163"/>
  <c r="D12" i="181" s="1"/>
  <c r="D5" i="163"/>
  <c r="C9" i="181" s="1"/>
  <c r="E5" i="163"/>
  <c r="D9" i="181" s="1"/>
  <c r="B4" i="163"/>
  <c r="E7" i="163"/>
  <c r="D10" i="181" s="1"/>
  <c r="D7" i="163"/>
  <c r="C10" i="181" s="1"/>
  <c r="D23" i="7"/>
  <c r="F23" i="7"/>
  <c r="M23" i="7"/>
  <c r="L23" i="7"/>
  <c r="I23" i="7"/>
  <c r="C23" i="7"/>
  <c r="G23" i="7"/>
  <c r="K19" i="166"/>
  <c r="B21" i="181" s="1"/>
  <c r="H10" i="166"/>
  <c r="H19" i="166"/>
  <c r="K10" i="166"/>
  <c r="J23" i="7"/>
  <c r="K31" i="166" l="1"/>
  <c r="K12" i="166"/>
  <c r="D4" i="181" s="1"/>
  <c r="K11" i="166"/>
  <c r="C4" i="181" s="1"/>
  <c r="M31" i="166"/>
  <c r="M11" i="166"/>
  <c r="C6" i="181" s="1"/>
  <c r="M12" i="166"/>
  <c r="D6" i="181" s="1"/>
  <c r="L31" i="166"/>
  <c r="L12" i="166"/>
  <c r="D5" i="181" s="1"/>
  <c r="L11" i="166"/>
  <c r="C5" i="181" s="1"/>
  <c r="M38" i="166"/>
  <c r="M20" i="166"/>
  <c r="C23" i="181" s="1"/>
  <c r="M21" i="166"/>
  <c r="D23" i="181" s="1"/>
  <c r="L38" i="166"/>
  <c r="L21" i="166"/>
  <c r="D22" i="181" s="1"/>
  <c r="L20" i="166"/>
  <c r="C22" i="181" s="1"/>
  <c r="K38" i="166"/>
  <c r="K21" i="166"/>
  <c r="D21" i="181" s="1"/>
  <c r="K20" i="166"/>
  <c r="C21" i="181" s="1"/>
  <c r="E23" i="147"/>
  <c r="E27" i="147"/>
  <c r="E25" i="147"/>
  <c r="E28" i="147"/>
  <c r="E24" i="147"/>
  <c r="E26" i="147"/>
  <c r="E9" i="147"/>
  <c r="E8" i="147"/>
  <c r="E13" i="147"/>
  <c r="E12" i="147"/>
  <c r="E14" i="147"/>
  <c r="E10" i="147"/>
  <c r="H31" i="166"/>
  <c r="H12" i="166"/>
  <c r="H11" i="166"/>
  <c r="J20" i="166"/>
  <c r="J38" i="166"/>
  <c r="J21" i="166"/>
  <c r="I20" i="166"/>
  <c r="I38" i="166"/>
  <c r="I21" i="166"/>
  <c r="H20" i="166"/>
  <c r="H38" i="166"/>
  <c r="H21" i="166"/>
  <c r="E7" i="147"/>
  <c r="E38" i="147"/>
  <c r="E36" i="147"/>
  <c r="B22" i="7"/>
  <c r="N13" i="7"/>
  <c r="B19" i="166"/>
  <c r="B13" i="7"/>
  <c r="B20" i="162" s="1"/>
  <c r="E13" i="7"/>
  <c r="C20" i="162" s="1"/>
  <c r="E19" i="166"/>
  <c r="E22" i="7"/>
  <c r="K18" i="7"/>
  <c r="K5" i="7"/>
  <c r="E11" i="162" s="1"/>
  <c r="B3" i="181" s="1"/>
  <c r="E18" i="7"/>
  <c r="E10" i="166"/>
  <c r="E5" i="7"/>
  <c r="C11" i="162" s="1"/>
  <c r="H22" i="7"/>
  <c r="H13" i="7"/>
  <c r="D20" i="162" s="1"/>
  <c r="B4" i="181"/>
  <c r="H18" i="7"/>
  <c r="H5" i="7"/>
  <c r="D11" i="162" s="1"/>
  <c r="B18" i="7"/>
  <c r="N5" i="7"/>
  <c r="B10" i="166"/>
  <c r="B5" i="7"/>
  <c r="B11" i="162" s="1"/>
  <c r="K13" i="7"/>
  <c r="E20" i="162" s="1"/>
  <c r="B20" i="181" s="1"/>
  <c r="K22" i="7"/>
  <c r="D4" i="163"/>
  <c r="E4" i="163"/>
  <c r="J4" i="163"/>
  <c r="K4" i="163"/>
  <c r="E24" i="163"/>
  <c r="D24" i="163"/>
  <c r="J24" i="163"/>
  <c r="K24" i="163"/>
  <c r="D21" i="166"/>
  <c r="D38" i="166"/>
  <c r="D20" i="166"/>
  <c r="C20" i="166"/>
  <c r="C21" i="166"/>
  <c r="C38" i="166"/>
  <c r="F38" i="166"/>
  <c r="F20" i="166"/>
  <c r="F21" i="166"/>
  <c r="C11" i="166"/>
  <c r="C12" i="166"/>
  <c r="C31" i="166"/>
  <c r="G31" i="166"/>
  <c r="G11" i="166"/>
  <c r="G12" i="166"/>
  <c r="G21" i="166"/>
  <c r="G20" i="166"/>
  <c r="G38" i="166"/>
  <c r="D11" i="166"/>
  <c r="D12" i="166"/>
  <c r="D31" i="166"/>
  <c r="F31" i="166"/>
  <c r="F11" i="166"/>
  <c r="F12" i="166"/>
  <c r="B39" i="151"/>
  <c r="B40" i="151"/>
  <c r="B38" i="157"/>
  <c r="B38" i="159"/>
  <c r="B40" i="156"/>
  <c r="B39" i="159"/>
  <c r="B40" i="155"/>
  <c r="B39" i="148"/>
  <c r="B39" i="150"/>
  <c r="B39" i="152"/>
  <c r="B39" i="154"/>
  <c r="B38" i="152"/>
  <c r="B40" i="148"/>
  <c r="B40" i="154"/>
  <c r="B39" i="156"/>
  <c r="B40" i="157"/>
  <c r="B40" i="150"/>
  <c r="B40" i="152"/>
  <c r="B39" i="155"/>
  <c r="B39" i="157"/>
  <c r="B40" i="159"/>
  <c r="B38" i="151"/>
  <c r="B38" i="156"/>
  <c r="B38" i="150"/>
  <c r="B38" i="155"/>
  <c r="B38" i="154"/>
  <c r="B38" i="148"/>
  <c r="F11" i="162" l="1"/>
  <c r="F12" i="162" s="1"/>
  <c r="E13" i="162"/>
  <c r="D3" i="181" s="1"/>
  <c r="E12" i="162"/>
  <c r="C3" i="181" s="1"/>
  <c r="E21" i="162"/>
  <c r="C20" i="181" s="1"/>
  <c r="E22" i="162"/>
  <c r="D20" i="181" s="1"/>
  <c r="N19" i="166"/>
  <c r="N21" i="166" s="1"/>
  <c r="F13" i="162"/>
  <c r="N10" i="166"/>
  <c r="F20" i="162"/>
  <c r="D13" i="162"/>
  <c r="D12" i="162"/>
  <c r="D22" i="162"/>
  <c r="D21" i="162"/>
  <c r="H39" i="153"/>
  <c r="B38" i="153"/>
  <c r="B38" i="158"/>
  <c r="H40" i="158"/>
  <c r="H40" i="146"/>
  <c r="B38" i="146"/>
  <c r="H39" i="160"/>
  <c r="B38" i="160"/>
  <c r="B38" i="149"/>
  <c r="H39" i="149"/>
  <c r="H23" i="7"/>
  <c r="H15" i="7"/>
  <c r="E15" i="7"/>
  <c r="E23" i="7"/>
  <c r="N15" i="7"/>
  <c r="B23" i="7"/>
  <c r="B15" i="7"/>
  <c r="K23" i="7"/>
  <c r="K15" i="7"/>
  <c r="H41" i="160"/>
  <c r="B40" i="160"/>
  <c r="H41" i="146"/>
  <c r="B39" i="146"/>
  <c r="B40" i="153"/>
  <c r="H41" i="153"/>
  <c r="H41" i="149"/>
  <c r="B40" i="149"/>
  <c r="B39" i="160"/>
  <c r="H40" i="160"/>
  <c r="H41" i="158"/>
  <c r="B39" i="158"/>
  <c r="B40" i="146"/>
  <c r="H42" i="146"/>
  <c r="B39" i="153"/>
  <c r="H40" i="153"/>
  <c r="B40" i="158"/>
  <c r="H42" i="158"/>
  <c r="B39" i="149"/>
  <c r="H40" i="149"/>
  <c r="B13" i="162"/>
  <c r="B12" i="162"/>
  <c r="B12" i="166"/>
  <c r="B31" i="166"/>
  <c r="B11" i="166"/>
  <c r="C13" i="162"/>
  <c r="C12" i="162"/>
  <c r="E31" i="166"/>
  <c r="E11" i="166"/>
  <c r="E12" i="166"/>
  <c r="E21" i="166"/>
  <c r="E20" i="166"/>
  <c r="E38" i="166"/>
  <c r="C21" i="162"/>
  <c r="C22" i="162"/>
  <c r="B21" i="162"/>
  <c r="B22" i="162"/>
  <c r="B21" i="166"/>
  <c r="B38" i="166"/>
  <c r="B20" i="166"/>
  <c r="N20" i="166" l="1"/>
  <c r="F21" i="162"/>
  <c r="F22" i="162"/>
  <c r="N12" i="166"/>
  <c r="N11" i="166"/>
</calcChain>
</file>

<file path=xl/sharedStrings.xml><?xml version="1.0" encoding="utf-8"?>
<sst xmlns="http://schemas.openxmlformats.org/spreadsheetml/2006/main" count="1502" uniqueCount="339">
  <si>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</si>
  <si>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</si>
  <si>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</si>
  <si>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</si>
  <si>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</si>
  <si>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</si>
  <si>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</si>
  <si>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</si>
  <si>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</si>
  <si>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</si>
  <si>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</si>
  <si>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</si>
  <si>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</si>
  <si>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</si>
  <si>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</si>
  <si>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</si>
  <si>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</si>
  <si>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</si>
  <si>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</si>
  <si>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</si>
  <si>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</si>
  <si>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</si>
  <si>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</si>
  <si>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</si>
  <si>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</si>
  <si>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Domácnosti</t>
  </si>
  <si>
    <t>Průmysl</t>
  </si>
  <si>
    <t>Skládkový plyn</t>
  </si>
  <si>
    <t>Kalový plyn (ČOV)</t>
  </si>
  <si>
    <t>Ostatní bioplyn</t>
  </si>
  <si>
    <t>Zemní plyn</t>
  </si>
  <si>
    <t>Topné oleje</t>
  </si>
  <si>
    <t>Ostatní plyny</t>
  </si>
  <si>
    <t>Ostatní pevná paliva</t>
  </si>
  <si>
    <t>Ostatní kapalná paliva</t>
  </si>
  <si>
    <t>Odpadní teplo</t>
  </si>
  <si>
    <t>Koks</t>
  </si>
  <si>
    <t>Hnědé uhlí</t>
  </si>
  <si>
    <t>Černé uhlí</t>
  </si>
  <si>
    <t>Bioplyn</t>
  </si>
  <si>
    <t>Biomasa</t>
  </si>
  <si>
    <t>Celulózové výluhy</t>
  </si>
  <si>
    <t>I. čtvrtletí</t>
  </si>
  <si>
    <t>II. čtvrtletí</t>
  </si>
  <si>
    <t>III. čtvrtletí</t>
  </si>
  <si>
    <t>IV. čtvrtletí</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</si>
  <si>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</si>
  <si>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</si>
  <si>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</si>
  <si>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</si>
  <si>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</si>
  <si>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</si>
  <si>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</si>
  <si>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</si>
  <si>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</si>
  <si>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</si>
  <si>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</si>
  <si>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</si>
  <si>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</si>
  <si>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</si>
  <si>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</si>
  <si>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</si>
  <si>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</si>
  <si>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</si>
  <si>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</si>
  <si>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</si>
  <si>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</si>
  <si>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</si>
  <si>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</si>
  <si>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</si>
  <si>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</si>
  <si>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 xml:space="preserve">Technologická vlastní spotřeba tepla </t>
  </si>
  <si>
    <t>Jaderné palivo</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</si>
  <si>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</si>
  <si>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</si>
  <si>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</si>
  <si>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</si>
  <si>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</si>
  <si>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</si>
  <si>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</si>
  <si>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</si>
  <si>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</si>
  <si>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</si>
  <si>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</si>
  <si>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</si>
  <si>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</si>
  <si>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</si>
  <si>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</si>
  <si>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</si>
  <si>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</si>
  <si>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</si>
  <si>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</si>
  <si>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</si>
  <si>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</si>
  <si>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</si>
  <si>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</si>
  <si>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</si>
  <si>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Technologická vlastní spotřeba tepla =</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</si>
  <si>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</si>
  <si>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</si>
  <si>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</si>
  <si>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</si>
  <si>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</si>
  <si>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</si>
  <si>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</si>
  <si>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</si>
  <si>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</si>
  <si>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</si>
  <si>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</si>
  <si>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</si>
  <si>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</si>
  <si>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Výroba tepla brutto v krajích ČR</t>
  </si>
  <si>
    <t>Výroba tepla brutto podle paliv</t>
  </si>
  <si>
    <t>CZ-NACE</t>
  </si>
  <si>
    <t>Klasifikace ekonomických činností CZ-NACE dle Českého statistického úřadu</t>
  </si>
  <si>
    <t>Rostlinné materiály neaglomerované</t>
  </si>
  <si>
    <t>Dodávky tepla</t>
  </si>
  <si>
    <t>Spotřeba tepla podle sektorů národního hospodářství</t>
  </si>
  <si>
    <t>Spotřeba tepla podle sektorů národního hospodářství v krajích ČR</t>
  </si>
  <si>
    <t>Dodávky tepla podle paliv</t>
  </si>
  <si>
    <t>Dodávky tepla v krajích ČR</t>
  </si>
  <si>
    <t>Spotřeba tepla =</t>
  </si>
  <si>
    <t>Konečná spotřeba tepla v jednotlivých sektorech národního hospodářství.</t>
  </si>
  <si>
    <t>Dodávky tepla z uhlí, biomasy a bioplynu</t>
  </si>
  <si>
    <t>KVET</t>
  </si>
  <si>
    <t>Kombinovaná výroba elektřiny a tepla</t>
  </si>
  <si>
    <t>Hlavní město Praha (PHA)</t>
  </si>
  <si>
    <t>Kraj Vysočina (VYS)</t>
  </si>
  <si>
    <t>Kraj Vysočina</t>
  </si>
  <si>
    <t>Hlavní město Praha</t>
  </si>
  <si>
    <t>Výroba, dodávky a spotřeba tepla: Jihomoravský kraj</t>
  </si>
  <si>
    <t>Výroba, dodávky a spotřeba tepla: Karlovarský kraj</t>
  </si>
  <si>
    <t>Výroba, dodávky a spotřeba tepla: Královéhradecký kraj</t>
  </si>
  <si>
    <t>Výroba, dodávky a spotřeba tepla: Liberecký kraj</t>
  </si>
  <si>
    <t>Výroba, dodávky a spotřeba tepla: Moravskoslezský kraj</t>
  </si>
  <si>
    <t>Výroba, dodávky a spotřeba tepla: Olomoucký kraj</t>
  </si>
  <si>
    <t>Výroba, dodávky a spotřeba tepla: Pardubický kraj</t>
  </si>
  <si>
    <t>Výroba, dodávky a spotřeba tepla: Plzeňský kraj</t>
  </si>
  <si>
    <t>Výroba, dodávky a spotřeba tepla: Středočeský kraj</t>
  </si>
  <si>
    <t>Výroba, dodávky a spotřeba tepla: Ústecký kraj</t>
  </si>
  <si>
    <t>Výroba, dodávky a spotřeba tepla: Kraj Vysočina</t>
  </si>
  <si>
    <t>Výroba, dodávky a spotřeba tepla: Zlínský kraj</t>
  </si>
  <si>
    <t>Výroba, dodávky a spotřeba tepla: Hlavní město Praha</t>
  </si>
  <si>
    <t>Výroba, dodávky a spotřeba tepla: Jihočeský kraj</t>
  </si>
  <si>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</si>
  <si>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</si>
  <si>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</si>
  <si>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</si>
  <si>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</si>
  <si>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</si>
  <si>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</si>
  <si>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</si>
  <si>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</si>
  <si>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</si>
  <si>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</si>
  <si>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</si>
  <si>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</si>
  <si>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</si>
  <si>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</si>
  <si>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</si>
  <si>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Spotřeba tepla pro vlastní potřebu výrobce (bez technologické vlastní spotřeby tepla).</t>
  </si>
  <si>
    <t>Výroba tepla netto</t>
  </si>
  <si>
    <r>
      <t>Q</t>
    </r>
    <r>
      <rPr>
        <b/>
        <vertAlign val="subscript"/>
        <sz val="9"/>
        <rFont val="Arial"/>
        <family val="2"/>
        <charset val="238"/>
        <scheme val="minor"/>
      </rPr>
      <t>netto</t>
    </r>
  </si>
  <si>
    <t>Dodávka užitečného tepla z KVET</t>
  </si>
  <si>
    <t>Instalovaný výkon</t>
  </si>
  <si>
    <r>
      <t>Q</t>
    </r>
    <r>
      <rPr>
        <b/>
        <vertAlign val="subscript"/>
        <sz val="9"/>
        <rFont val="Arial"/>
        <family val="2"/>
        <charset val="238"/>
        <scheme val="minor"/>
      </rPr>
      <t>KVET</t>
    </r>
  </si>
  <si>
    <t>Výroba tepla brutto bez technologické vlastní spotřeby tepla.</t>
  </si>
  <si>
    <t>* Nezahrnuje část nezjištěného rozvodu tepla</t>
  </si>
  <si>
    <t>* Rozdíl mezi dodávkou a spotřebou jsou ztráty z nakoupeného tepla a část nezjištěného rozvodu tepla.</t>
  </si>
  <si>
    <t>* Rozdíl mezi dodávkou a spotřebou jsou ztráty z nakoupeného tepla, část nezjištěného rozvodu tepla a část tepla dodaná do SZT Hradec Králové.</t>
  </si>
  <si>
    <r>
      <t>Q</t>
    </r>
    <r>
      <rPr>
        <b/>
        <vertAlign val="subscript"/>
        <sz val="9"/>
        <rFont val="Arial"/>
        <family val="2"/>
        <charset val="238"/>
        <scheme val="minor"/>
      </rPr>
      <t xml:space="preserve">KVET/ </t>
    </r>
    <r>
      <rPr>
        <b/>
        <sz val="9"/>
        <rFont val="Arial"/>
        <family val="2"/>
        <charset val="238"/>
        <scheme val="minor"/>
      </rPr>
      <t>Q</t>
    </r>
    <r>
      <rPr>
        <b/>
        <vertAlign val="subscript"/>
        <sz val="9"/>
        <rFont val="Arial"/>
        <family val="2"/>
        <charset val="238"/>
        <scheme val="minor"/>
      </rPr>
      <t>netto</t>
    </r>
  </si>
  <si>
    <t>Výroba tepla netto =</t>
  </si>
  <si>
    <t>Meziroční změna</t>
  </si>
  <si>
    <t>Meziroční změna-výroba tepla brutto</t>
  </si>
  <si>
    <t>Výroba tepla brutto 2017</t>
  </si>
  <si>
    <t>Výroba tepla brutto 2018</t>
  </si>
  <si>
    <t>Meziroční změna-dodávky tepla</t>
  </si>
  <si>
    <t>Dodávky tepla 2017</t>
  </si>
  <si>
    <t>Dodávky tepla 2018</t>
  </si>
  <si>
    <t xml:space="preserve">Vývoj výroby tepla z KVET </t>
  </si>
  <si>
    <t>Množství tepelné energie dodané do soustav zásobování teplem.</t>
  </si>
  <si>
    <t>Dodávky tepla =</t>
  </si>
  <si>
    <t>Vlastní spotřeba tepla =</t>
  </si>
  <si>
    <t>Vlastní spotřeba tepla</t>
  </si>
  <si>
    <t>* Rozdíl mezi dodávkou a spotřebou jsou ztráty z nakoupeného tepla a část nezjištěného rozvodu tepla</t>
  </si>
  <si>
    <t>* Rozdíl mezi dodávkou a spotřebou jsou ztráty z nakoupeného tepla, část nezjištěného rozvodu tepla.</t>
  </si>
  <si>
    <t>Výroba tepla brutto 2019</t>
  </si>
  <si>
    <t>Dodávky tepla 2019</t>
  </si>
  <si>
    <t>Výroba tepla</t>
  </si>
  <si>
    <r>
      <t>Q</t>
    </r>
    <r>
      <rPr>
        <b/>
        <vertAlign val="subscript"/>
        <sz val="11"/>
        <rFont val="Arial"/>
        <family val="2"/>
        <charset val="238"/>
        <scheme val="minor"/>
      </rPr>
      <t>netto</t>
    </r>
  </si>
  <si>
    <r>
      <t>Q</t>
    </r>
    <r>
      <rPr>
        <b/>
        <vertAlign val="subscript"/>
        <sz val="11"/>
        <rFont val="Arial"/>
        <family val="2"/>
        <charset val="238"/>
        <scheme val="minor"/>
      </rPr>
      <t>KVET</t>
    </r>
  </si>
  <si>
    <t>Výroba tepla brutto 2020</t>
  </si>
  <si>
    <t>Dodávky tepla 2020</t>
  </si>
  <si>
    <t>Energie prostředí (TČ)</t>
  </si>
  <si>
    <t>Energie Slunce (SK)</t>
  </si>
  <si>
    <t>Vývoj spotřeby tepla</t>
  </si>
  <si>
    <r>
      <t>Celkový instalovaný výkon [MW</t>
    </r>
    <r>
      <rPr>
        <b/>
        <vertAlign val="subscript"/>
        <sz val="9"/>
        <rFont val="Arial"/>
        <family val="2"/>
        <charset val="238"/>
        <scheme val="minor"/>
      </rPr>
      <t>t</t>
    </r>
    <r>
      <rPr>
        <b/>
        <sz val="9"/>
        <rFont val="Arial"/>
        <family val="2"/>
        <charset val="238"/>
        <scheme val="minor"/>
      </rPr>
      <t>]</t>
    </r>
  </si>
  <si>
    <t>Vývoj bilance tepla: čtvrtletní porovnání</t>
  </si>
  <si>
    <t>Vývoj bilance tepla: měsíční porovnání</t>
  </si>
  <si>
    <t>Výroba tepla z KVET</t>
  </si>
  <si>
    <t>Výroba tepla brutto 2021</t>
  </si>
  <si>
    <t>Dodávky tepla 2021</t>
  </si>
  <si>
    <t>OBSAH</t>
  </si>
  <si>
    <t>ÚVOD</t>
  </si>
  <si>
    <r>
      <t>Výroba tepla brutto</t>
    </r>
    <r>
      <rPr>
        <sz val="10"/>
        <rFont val="Arial"/>
        <family val="2"/>
        <charset val="238"/>
        <scheme val="minor"/>
      </rPr>
      <t xml:space="preserve"> - </t>
    </r>
    <r>
      <rPr>
        <sz val="11"/>
        <rFont val="Arial"/>
        <family val="2"/>
        <charset val="238"/>
        <scheme val="minor"/>
      </rPr>
      <t>technologická vlastní spotřeba tepla</t>
    </r>
    <r>
      <rPr>
        <sz val="10"/>
        <rFont val="Arial"/>
        <family val="2"/>
        <charset val="238"/>
        <scheme val="minor"/>
      </rPr>
      <t xml:space="preserve"> - </t>
    </r>
    <r>
      <rPr>
        <sz val="11"/>
        <rFont val="Arial"/>
        <family val="2"/>
        <charset val="238"/>
        <scheme val="minor"/>
      </rPr>
      <t>ztráty</t>
    </r>
    <r>
      <rPr>
        <sz val="10"/>
        <rFont val="Arial"/>
        <family val="2"/>
        <charset val="238"/>
        <scheme val="minor"/>
      </rPr>
      <t xml:space="preserve"> - </t>
    </r>
    <r>
      <rPr>
        <sz val="11"/>
        <rFont val="Arial"/>
        <family val="2"/>
        <charset val="238"/>
        <scheme val="minor"/>
      </rPr>
      <t>dodávky do vlastního podniku – dodávky tepla.</t>
    </r>
  </si>
  <si>
    <t>Spotřeba tepla na výrobu tepla a elektrické energie, která je nezbytná pro zajištění procesu výroby tepla a elektrické energie.</t>
  </si>
  <si>
    <t>Zemědělství a lesnictví</t>
  </si>
  <si>
    <t xml:space="preserve"> </t>
  </si>
  <si>
    <t>1</t>
  </si>
  <si>
    <t>2</t>
  </si>
  <si>
    <t>3</t>
  </si>
  <si>
    <t>4</t>
  </si>
  <si>
    <t>4.1</t>
  </si>
  <si>
    <t>4.2</t>
  </si>
  <si>
    <t>4.3</t>
  </si>
  <si>
    <t>5</t>
  </si>
  <si>
    <t>5.1</t>
  </si>
  <si>
    <t>5.2</t>
  </si>
  <si>
    <t>6</t>
  </si>
  <si>
    <t>7</t>
  </si>
  <si>
    <t>7.1</t>
  </si>
  <si>
    <t>7.2</t>
  </si>
  <si>
    <t>8</t>
  </si>
  <si>
    <t>8.1</t>
  </si>
  <si>
    <t>8.2</t>
  </si>
  <si>
    <t>8.3</t>
  </si>
  <si>
    <t>8.4</t>
  </si>
  <si>
    <t>8.5</t>
  </si>
  <si>
    <t>8.6</t>
  </si>
  <si>
    <t>8.7</t>
  </si>
  <si>
    <t>8.8</t>
  </si>
  <si>
    <t>8.9</t>
  </si>
  <si>
    <t>8.10</t>
  </si>
  <si>
    <t>8.11</t>
  </si>
  <si>
    <t>8.12</t>
  </si>
  <si>
    <t>8.13</t>
  </si>
  <si>
    <t>8.14</t>
  </si>
  <si>
    <t>9</t>
  </si>
  <si>
    <t>10</t>
  </si>
  <si>
    <t>10.1</t>
  </si>
  <si>
    <t>10.2</t>
  </si>
  <si>
    <t>10.3</t>
  </si>
  <si>
    <t>10.4</t>
  </si>
  <si>
    <t>10.5</t>
  </si>
  <si>
    <t>3 BILANCE TEPLA [TJ]</t>
  </si>
  <si>
    <t>4 VÝROBA TEPLA</t>
  </si>
  <si>
    <t>4.1 Výroba tepla brutto podle paliv [TJ]</t>
  </si>
  <si>
    <t>4.2 Výroba tepla brutto v krajích ČR [TJ]</t>
  </si>
  <si>
    <t>5 DODÁVKY TEPLA</t>
  </si>
  <si>
    <t>5.1 Dodávky tepla podle paliv [TJ]</t>
  </si>
  <si>
    <t>5.2 Dodávky tepla v krajích ČR [TJ]</t>
  </si>
  <si>
    <t>Oddělení statistiky a sledování kvality</t>
  </si>
  <si>
    <t>ZKRATKY, POJMY A ZÁKLADNÍ VZTAHY</t>
  </si>
  <si>
    <t>BILANCE TEPLA</t>
  </si>
  <si>
    <t>VÝROBA TEPLA</t>
  </si>
  <si>
    <t>DODÁVKY TEPLA</t>
  </si>
  <si>
    <t>INSTALOVANÝ VÝKON VÝROBEN TEPLA V KRAJÍCH ČR</t>
  </si>
  <si>
    <t>SPOTŘEBA TEPLA</t>
  </si>
  <si>
    <t>VÝROBA, DODÁVKY A SPOTŘEBA TEPLA V JEDNOTLIVÝCH KRAJÍCH ČR</t>
  </si>
  <si>
    <t>VÝVOJ BILANCE TEPLA, DODÁVEK TEPLA, SPOTŘEBY TEPLA A KVET</t>
  </si>
  <si>
    <t>5.4 Dodávky tepla z uhlí, biomasy a bioplynu [TJ]</t>
  </si>
  <si>
    <r>
      <t>6 INSTALOVANÝ VÝKON VÝROBEN TEPLA V KRAJÍCH ČR [MW</t>
    </r>
    <r>
      <rPr>
        <b/>
        <vertAlign val="subscript"/>
        <sz val="16"/>
        <color theme="3"/>
        <rFont val="Arial"/>
        <family val="2"/>
        <charset val="238"/>
        <scheme val="minor"/>
      </rPr>
      <t>t</t>
    </r>
    <r>
      <rPr>
        <b/>
        <sz val="16"/>
        <color theme="3"/>
        <rFont val="Arial"/>
        <family val="2"/>
        <charset val="238"/>
        <scheme val="minor"/>
      </rPr>
      <t>]</t>
    </r>
  </si>
  <si>
    <t>7 SPOTŘEBA TEPLA</t>
  </si>
  <si>
    <t>7.1 Spotřeba tepla podle sektorů národního hospodářství [TJ]</t>
  </si>
  <si>
    <t>7.2 Spotřeba tepla podle sektorů národního hospodářství v krajích ČR [TJ]</t>
  </si>
  <si>
    <t>8 VÝROBA, DODÁVKY A SPOTŘEBA TEPLA V JEDNOTLIVÝCH KRAJÍCH ČR</t>
  </si>
  <si>
    <t>8.1 Výroba, dodávky a spotřeba tepla: Hlavní město Praha</t>
  </si>
  <si>
    <t>8.2 Výroba, dodávky a spotřeba tepla: Jihočeský kraj</t>
  </si>
  <si>
    <t>8.3 Výroba, dodávky a spotřeba tepla: Jihomoravský kraj</t>
  </si>
  <si>
    <t>8.4 Výroba, dodávky a spotřeba tepla: Karlovarský kraj</t>
  </si>
  <si>
    <t>8.5 Výroba, dodávky a spotřeba tepla: Kraj Vysočina</t>
  </si>
  <si>
    <t>8.6 Výroba, dodávky a spotřeba tepla: Královéhradecký kraj</t>
  </si>
  <si>
    <t>8.7 Výroba, dodávky a spotřeba tepla: Liberecký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</si>
  <si>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</si>
  <si>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</si>
  <si>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</si>
  <si>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</si>
  <si>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</si>
  <si>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</si>
  <si>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t>8.14 Výroba, dodávky a spotřeba tepla: Zlínský kraj</t>
  </si>
  <si>
    <t>9 VÝROBA TEPLA NETTO A VÝROBA TEPLA Z KVET [TJ]</t>
  </si>
  <si>
    <t>10 VÝVOJ BILANCE TEPLA, DODÁVEK TEPLA, SPOTŘEBY TEPLA A KVET</t>
  </si>
  <si>
    <t>10.1 Vývoj bilance tepla: čtvrtletní porovnání [TJ]</t>
  </si>
  <si>
    <t>10.2 Vývoj bilance tepla: měsíční porovnání [TJ]</t>
  </si>
  <si>
    <t>5.3</t>
  </si>
  <si>
    <t>5.4</t>
  </si>
  <si>
    <t>Vývoj výroby tepla brutto a dodávek tepla podle paliv a krajů ČR</t>
  </si>
  <si>
    <t>Kraj</t>
  </si>
  <si>
    <t>Podíl v ČR</t>
  </si>
  <si>
    <t>Výroba tepla brutto 2022</t>
  </si>
  <si>
    <t>Dodávky tepla 2022</t>
  </si>
  <si>
    <t>max</t>
  </si>
  <si>
    <t>min</t>
  </si>
  <si>
    <t>10.3 Vývoj výroby tepla brutto a dodávek tepla podle paliv a krajů ČR [TJ]</t>
  </si>
  <si>
    <t>Spotřeba tepla 2019</t>
  </si>
  <si>
    <t>Spotřeba tepla 2020</t>
  </si>
  <si>
    <t>Spotřeba tepla 2021</t>
  </si>
  <si>
    <t>Spotřeba tepla 2022</t>
  </si>
  <si>
    <t>Meziroční změna-spotřeba tepla</t>
  </si>
  <si>
    <t>10.4 Vývoj spotřeby tepla [TJ]</t>
  </si>
  <si>
    <t>10.5 Vývoj výroby tepla z KVET [TJ]</t>
  </si>
  <si>
    <t>VÝROBA TEPLA NETTO A VÝROBA TEPLA Z KVET</t>
  </si>
  <si>
    <t>Výroba tepla brutto z vybraných paliv [TJ]</t>
  </si>
  <si>
    <t>Výroba tepla brutto ve vybraných krajích [TJ]</t>
  </si>
  <si>
    <t>Dodávky tepla z vybraných paliv [TJ]</t>
  </si>
  <si>
    <t>Dodávky tepla ve vybraných krajích [TJ]</t>
  </si>
  <si>
    <t>Výroby tepla KVET z vybraných paliv [TJ]</t>
  </si>
  <si>
    <t>1 ZKRATKY, POJMY A ZÁKLADNÍ VZTAHY</t>
  </si>
  <si>
    <r>
      <t xml:space="preserve">Výroba tepla brutto [TJ] </t>
    </r>
    <r>
      <rPr>
        <sz val="11"/>
        <color theme="1"/>
        <rFont val="Arial"/>
        <family val="2"/>
        <charset val="238"/>
      </rPr>
      <t>(kapitola 4)</t>
    </r>
  </si>
  <si>
    <r>
      <t xml:space="preserve">Dodávky tepla [TJ] </t>
    </r>
    <r>
      <rPr>
        <sz val="11"/>
        <color theme="1"/>
        <rFont val="Arial"/>
        <family val="2"/>
        <charset val="238"/>
      </rPr>
      <t>(kapitola 5)</t>
    </r>
  </si>
  <si>
    <r>
      <t>Instalovaný výkon [MW</t>
    </r>
    <r>
      <rPr>
        <b/>
        <vertAlign val="subscript"/>
        <sz val="11"/>
        <color theme="1"/>
        <rFont val="Arial"/>
        <family val="2"/>
        <charset val="238"/>
      </rPr>
      <t>t</t>
    </r>
    <r>
      <rPr>
        <b/>
        <sz val="11"/>
        <color theme="1"/>
        <rFont val="Arial"/>
        <family val="2"/>
        <charset val="238"/>
      </rPr>
      <t xml:space="preserve">] </t>
    </r>
    <r>
      <rPr>
        <sz val="11"/>
        <color theme="1"/>
        <rFont val="Arial"/>
        <family val="2"/>
        <charset val="238"/>
      </rPr>
      <t>(kapitola 6)</t>
    </r>
  </si>
  <si>
    <r>
      <t xml:space="preserve">Spotřeba tepla [TJ] </t>
    </r>
    <r>
      <rPr>
        <sz val="11"/>
        <color theme="1"/>
        <rFont val="Arial"/>
        <family val="2"/>
        <charset val="238"/>
      </rPr>
      <t>(kapitola 7)</t>
    </r>
  </si>
  <si>
    <r>
      <t xml:space="preserve">Výroby tepla z KVET [TJ] </t>
    </r>
    <r>
      <rPr>
        <sz val="11"/>
        <color theme="1"/>
        <rFont val="Arial"/>
        <family val="2"/>
        <charset val="238"/>
      </rPr>
      <t>(kapitola 9)</t>
    </r>
  </si>
  <si>
    <t>Vydání</t>
  </si>
  <si>
    <t>Výroba tepla brutto 2023</t>
  </si>
  <si>
    <t>Dodávky tepla 2023</t>
  </si>
  <si>
    <t>Rozsah 2017-2022</t>
  </si>
  <si>
    <t>Rozdíl
(2023-2022)</t>
  </si>
  <si>
    <t>Spotřeba tepla 2023</t>
  </si>
  <si>
    <t xml:space="preserve">Energetický regulační úřad (ERÚ) zveřejňuje čtvrtletní zprávu o provozu teplárenských soustav ČR za dané čtvrtletí roku 2023 v souladu s § 17 odst. 7 písm. m) zákona č. 458/2000 Sb., o podmínkách podnikání a o výkonu státní správy v energetických odvětvích a o změně některých zákonů (energetický zákon), ve znění pozdějších předpisů. Údaje obsažené v této zprávě jsou určeny především pro státní orgány či instituce v rámci ČR nebo Evropské unie a odbornou veřejnost.
Údaje pro čtvrtletní zprávu jsou získávány na základě vyhlášky č. 404/2016 Sb., o náležitostech a členění výkazů nezbytných pro zpracování zpráv o provozu soustav v energetických odvětvích, včetně termínů, rozsahu a pravidel pro sestavování výkazů (statistická vyhláška), ve znění pozdějších předpisů, která nabyla účinnost dnem 1. ledna 2017.
Detaily týkající se metodiky vykazování údajů pro statistiku ERÚ jsou uvedeny ve výkladovém stanovisku ERÚ k metodice vyplňování výkazů podle statistické vyhlášky pro oblast elektroenergetiky a teplárenství č. 8/2018 ze dne 14. září 2018. Výkladové stanovisko a aktuální výkazy jsou zveřejněny na internetových stránkách ERÚ.
Veškerá data vycházejí z podkladů od licencovaných subjektů: výrobců elektřiny a tepla a provozovatelů rozvodných tepelných zařízení. 
Čtvrtletní zpráva přináší informace o základních ukazatelích v teplárenství a doplňuje tak čtvrtletní zprávu o provozu elektrizační soustavy ČR, která se věnuje mimo jiné i kombinované výrobě elektřiny a tepla (KVET). Tato zpráva zahrnuje údaje o veškerém vyrobeném teple z licencované činnosti včetně KVET. Jednotlivé kapitoly obsahují statistická data o bilanci, výrobě, dodávce a spotřebě tepla podle příslušných kategorií. Zpráva dále obsahuje vyhodnocení instalovaného výkonu výroben tepla v ČR a některá krajská vyhodnocení. Zjištěné a opravené chyby v obdržených datech a zpětné korekce výkazů jsou průběžně promítány do statistiky a projeví se vždy v dalších zveřejněných zprávách, případně v roční zprávě o provozu teplárenských soustav ČR za rok 2023, kterou ERÚ předpokládá zveřejnit do konce května roku 2024.
</t>
  </si>
  <si>
    <r>
      <rPr>
        <b/>
        <sz val="24"/>
        <color rgb="FF1A3366"/>
        <rFont val="Arial"/>
        <family val="2"/>
        <charset val="238"/>
      </rPr>
      <t xml:space="preserve">ČTVRTLETNÍ ZPRÁVA O PROVOZU TEPLÁRENSKÝCH SOUSTAV
ČESKÉ REPUBLIKY
</t>
    </r>
    <r>
      <rPr>
        <b/>
        <sz val="24"/>
        <color rgb="FFE53A2E"/>
        <rFont val="Arial"/>
        <family val="2"/>
        <charset val="238"/>
      </rPr>
      <t>ZA IV. ČTVRTLETÍ 2023</t>
    </r>
  </si>
  <si>
    <t>STRUČNÝ PŘEHLED ZA IV. ČTVRTLETÍ 2023</t>
  </si>
  <si>
    <t>Výroba tepla brutto podle paliv v krajích ČR za IV. čtvrtletí</t>
  </si>
  <si>
    <t>Dodávky tepla podle paliv v krajích ČR za IV. čtvrtletí</t>
  </si>
  <si>
    <t>2 STRUČNÝ PŘEHLED ZA IV. ČTVRTLETÍ 2023</t>
  </si>
  <si>
    <t>IV. čtvrtletí 2023</t>
  </si>
  <si>
    <t>4.3 Výroba tepla brutto podle paliv v krajích ČR za IV. čtvrtletí [TJ]</t>
  </si>
  <si>
    <t>5.3 Dodávky tepla podle paliv v krajích ČR za IV. čtvrtletí [TJ]</t>
  </si>
  <si>
    <t>IV. čtvrtletí 2022</t>
  </si>
  <si>
    <t>04/2024</t>
  </si>
  <si>
    <t>teplo.statistika@eru.gov.cz</t>
  </si>
  <si>
    <t>Výroba tepla brutto [GJ]</t>
  </si>
  <si>
    <t>Dodávky tepla podle paliv [GJ]</t>
  </si>
  <si>
    <t>Dodávka tepla ze Středočeského kraje [GJ]</t>
  </si>
  <si>
    <t>Spotřeba tepla podle sektorů [GJ]*</t>
  </si>
  <si>
    <t>Dodávka tepla z Pardubického kraje [GJ]</t>
  </si>
  <si>
    <t>Dodávka tepla do Královehrad. kr. [GJ]</t>
  </si>
  <si>
    <t>Dodávka tepla do Prahy [GJ]</t>
  </si>
  <si>
    <t xml:space="preserve">IV. čtvrtletí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</si>
</sst>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_ "/>
    <numFmt numFmtId="166" formatCode="0.0"/>
    <numFmt numFmtId="167" formatCode="0.0%"/>
    <numFmt numFmtId="168" formatCode="\$#,##0\ ;\(\$#,##0\)"/>
    <numFmt numFmtId="169" formatCode="#,##0.000"/>
  </numFmts>
  <fonts count="101">
    <font>
      <sz val="10"/>
      <name val="Arial"/>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Arial"/>
      <family val="2"/>
      <charset val="238"/>
      <scheme val="minor"/>
    </font>
    <font>
      <sz val="10"/>
      <name val="Arial"/>
      <family val="2"/>
      <charset val="238"/>
    </font>
    <font>
      <sz val="9"/>
      <name val="Arial"/>
      <family val="2"/>
      <charset val="238"/>
      <scheme val="minor"/>
    </font>
    <font>
      <sz val="8"/>
      <name val="Arial"/>
      <family val="2"/>
      <charset val="238"/>
      <scheme val="minor"/>
    </font>
    <font>
      <b/>
      <sz val="9"/>
      <name val="Arial"/>
      <family val="2"/>
      <charset val="238"/>
      <scheme val="minor"/>
    </font>
    <font>
      <b/>
      <sz val="9"/>
      <color theme="0"/>
      <name val="Arial"/>
      <family val="2"/>
      <charset val="238"/>
      <scheme val="minor"/>
    </font>
    <font>
      <sz val="9"/>
      <color theme="0"/>
      <name val="Arial"/>
      <family val="2"/>
      <charset val="238"/>
      <scheme val="minor"/>
    </font>
    <font>
      <i/>
      <sz val="8"/>
      <name val="Arial"/>
      <family val="2"/>
      <charset val="238"/>
      <scheme val="minor"/>
    </font>
    <font>
      <sz val="9"/>
      <color theme="1"/>
      <name val="Arial"/>
      <family val="2"/>
      <charset val="238"/>
      <scheme val="minor"/>
    </font>
    <font>
      <i/>
      <sz val="8"/>
      <color theme="0"/>
      <name val="Arial"/>
      <family val="2"/>
      <charset val="238"/>
      <scheme val="minor"/>
    </font>
    <font>
      <sz val="10"/>
      <color theme="3"/>
      <name val="Arial"/>
      <family val="2"/>
      <charset val="238"/>
      <scheme val="minor"/>
    </font>
    <font>
      <sz val="10"/>
      <color rgb="FF005DA2"/>
      <name val="Arial"/>
      <family val="2"/>
      <charset val="238"/>
      <scheme val="minor"/>
    </font>
    <font>
      <sz val="10"/>
      <color theme="0"/>
      <name val="Arial"/>
      <family val="2"/>
      <charset val="238"/>
      <scheme val="minor"/>
    </font>
    <font>
      <b/>
      <sz val="10"/>
      <name val="Arial"/>
      <family val="2"/>
      <charset val="238"/>
      <scheme val="minor"/>
    </font>
    <font>
      <b/>
      <sz val="10"/>
      <color theme="3"/>
      <name val="Arial"/>
      <family val="2"/>
      <charset val="238"/>
      <scheme val="minor"/>
    </font>
    <font>
      <sz val="10"/>
      <color theme="4"/>
      <name val="Arial"/>
      <family val="2"/>
      <charset val="238"/>
      <scheme val="minor"/>
    </font>
    <font>
      <b/>
      <sz val="14"/>
      <color theme="2" tint="-0.499984740745262"/>
      <name val="Arial"/>
      <family val="2"/>
      <charset val="238"/>
      <scheme val="minor"/>
    </font>
    <font>
      <b/>
      <sz val="10"/>
      <color theme="2" tint="-0.499984740745262"/>
      <name val="Arial"/>
      <family val="2"/>
      <charset val="238"/>
      <scheme val="minor"/>
    </font>
    <font>
      <b/>
      <sz val="11"/>
      <name val="Arial"/>
      <family val="2"/>
      <charset val="238"/>
      <scheme val="minor"/>
    </font>
    <font>
      <sz val="11"/>
      <name val="Arial"/>
      <family val="2"/>
      <charset val="238"/>
      <scheme val="minor"/>
    </font>
    <font>
      <b/>
      <sz val="14"/>
      <name val="Arial"/>
      <family val="2"/>
      <charset val="238"/>
      <scheme val="minor"/>
    </font>
    <font>
      <sz val="14"/>
      <name val="Arial"/>
      <family val="2"/>
      <charset val="238"/>
      <scheme val="minor"/>
    </font>
    <font>
      <sz val="14"/>
      <name val="Arial"/>
      <family val="2"/>
      <charset val="238"/>
    </font>
    <font>
      <b/>
      <sz val="9"/>
      <color theme="2" tint="-0.499984740745262"/>
      <name val="Arial"/>
      <family val="2"/>
      <charset val="238"/>
      <scheme val="minor"/>
    </font>
    <font>
      <sz val="9"/>
      <color theme="0"/>
      <name val="Arial"/>
      <family val="2"/>
      <charset val="238"/>
    </font>
    <font>
      <sz val="10"/>
      <name val="Arial CE"/>
      <family val="2"/>
      <charset val="238"/>
    </font>
    <font>
      <b/>
      <sz val="9"/>
      <name val="Arial"/>
      <family val="2"/>
      <charset val="238"/>
    </font>
    <font>
      <b/>
      <vertAlign val="subscript"/>
      <sz val="9"/>
      <name val="Arial"/>
      <family val="2"/>
      <charset val="238"/>
      <scheme val="minor"/>
    </font>
    <font>
      <sz val="11"/>
      <name val="Arial"/>
      <family val="2"/>
      <charset val="238"/>
    </font>
    <font>
      <u/>
      <sz val="10"/>
      <color indexed="12"/>
      <name val="Arial"/>
      <family val="2"/>
      <charset val="238"/>
    </font>
    <font>
      <sz val="10"/>
      <color indexed="8"/>
      <name val="Arial"/>
      <family val="2"/>
    </font>
    <font>
      <b/>
      <sz val="10"/>
      <color indexed="8"/>
      <name val="Arial"/>
      <family val="2"/>
    </font>
    <font>
      <sz val="12"/>
      <name val="Arial"/>
      <family val="2"/>
      <charset val="238"/>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b/>
      <sz val="8"/>
      <name val="Arial"/>
      <family val="2"/>
      <charset val="238"/>
    </font>
    <font>
      <b/>
      <sz val="8"/>
      <name val="Arial"/>
      <family val="2"/>
      <charset val="238"/>
      <scheme val="minor"/>
    </font>
    <font>
      <sz val="9"/>
      <color rgb="FFFF0000"/>
      <name val="Arial"/>
      <family val="2"/>
      <charset val="238"/>
    </font>
    <font>
      <sz val="12"/>
      <name val="Arial"/>
      <family val="2"/>
      <charset val="238"/>
      <scheme val="minor"/>
    </font>
    <font>
      <b/>
      <sz val="10"/>
      <color rgb="FF005DA2"/>
      <name val="Arial"/>
      <family val="2"/>
      <charset val="238"/>
      <scheme val="minor"/>
    </font>
    <font>
      <b/>
      <vertAlign val="subscript"/>
      <sz val="11"/>
      <name val="Arial"/>
      <family val="2"/>
      <charset val="238"/>
      <scheme val="minor"/>
    </font>
    <font>
      <sz val="10"/>
      <color rgb="FFFF0000"/>
      <name val="Arial"/>
      <family val="2"/>
      <charset val="238"/>
      <scheme val="minor"/>
    </font>
    <font>
      <b/>
      <sz val="16"/>
      <color theme="3"/>
      <name val="Arial"/>
      <family val="2"/>
      <charset val="238"/>
      <scheme val="minor"/>
    </font>
    <font>
      <b/>
      <vertAlign val="subscript"/>
      <sz val="16"/>
      <color theme="3"/>
      <name val="Arial"/>
      <family val="2"/>
      <charset val="238"/>
      <scheme val="minor"/>
    </font>
    <font>
      <b/>
      <sz val="16"/>
      <color theme="4"/>
      <name val="Arial"/>
      <family val="2"/>
      <charset val="238"/>
      <scheme val="minor"/>
    </font>
    <font>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b/>
      <sz val="10"/>
      <color rgb="FFFF0000"/>
      <name val="Arial"/>
      <family val="2"/>
      <charset val="238"/>
      <scheme val="minor"/>
    </font>
    <font>
      <u/>
      <sz val="10"/>
      <color theme="10"/>
      <name val="Arial"/>
      <family val="2"/>
      <charset val="238"/>
    </font>
    <font>
      <b/>
      <sz val="11"/>
      <color rgb="FFE53A2E"/>
      <name val="Arial"/>
      <family val="2"/>
      <charset val="238"/>
    </font>
    <font>
      <b/>
      <sz val="11"/>
      <color rgb="FF233060"/>
      <name val="Arial"/>
      <family val="2"/>
      <charset val="238"/>
      <scheme val="minor"/>
    </font>
    <font>
      <b/>
      <strike/>
      <sz val="11"/>
      <color rgb="FF233060"/>
      <name val="Arial"/>
      <family val="2"/>
      <charset val="238"/>
      <scheme val="minor"/>
    </font>
    <font>
      <b/>
      <sz val="14"/>
      <color theme="3"/>
      <name val="Arial"/>
      <family val="2"/>
      <charset val="238"/>
      <scheme val="minor"/>
    </font>
    <font>
      <b/>
      <sz val="17"/>
      <color rgb="FF153366"/>
      <name val="Arial"/>
      <family val="2"/>
      <charset val="238"/>
      <scheme val="minor"/>
    </font>
    <font>
      <sz val="16"/>
      <name val="Arial"/>
      <family val="2"/>
      <charset val="238"/>
    </font>
    <font>
      <b/>
      <sz val="24"/>
      <name val="Arial"/>
      <family val="2"/>
      <charset val="238"/>
    </font>
    <font>
      <b/>
      <sz val="24"/>
      <color rgb="FF1A3366"/>
      <name val="Arial"/>
      <family val="2"/>
      <charset val="238"/>
    </font>
    <font>
      <b/>
      <sz val="24"/>
      <color rgb="FFE53A2E"/>
      <name val="Arial"/>
      <family val="2"/>
      <charset val="238"/>
    </font>
    <font>
      <b/>
      <sz val="16"/>
      <color theme="3"/>
      <name val="Arial"/>
      <family val="2"/>
      <charset val="238"/>
    </font>
    <font>
      <sz val="11"/>
      <color theme="1"/>
      <name val="Arial"/>
      <family val="2"/>
      <charset val="238"/>
    </font>
    <font>
      <b/>
      <sz val="11"/>
      <color theme="1"/>
      <name val="Arial"/>
      <family val="2"/>
      <charset val="238"/>
    </font>
    <font>
      <b/>
      <vertAlign val="subscript"/>
      <sz val="11"/>
      <color theme="1"/>
      <name val="Arial"/>
      <family val="2"/>
      <charset val="238"/>
    </font>
    <font>
      <sz val="11"/>
      <color theme="3"/>
      <name val="Arial"/>
      <family val="2"/>
      <charset val="238"/>
    </font>
    <font>
      <sz val="8"/>
      <color theme="0"/>
      <name val="Arial"/>
      <family val="2"/>
      <charset val="238"/>
      <scheme val="minor"/>
    </font>
  </fonts>
  <fills count="3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indexed="40"/>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
      <patternFill patternType="solid">
        <fgColor theme="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style="thin">
        <color indexed="48"/>
      </left>
      <right style="thin">
        <color indexed="48"/>
      </right>
      <top style="thin">
        <color indexed="48"/>
      </top>
      <bottom style="thin">
        <color indexed="48"/>
      </bottom>
      <diagonal/>
    </border>
    <border>
      <left/>
      <right/>
      <top style="double">
        <color indexed="8"/>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right style="thin">
        <color auto="1"/>
      </right>
      <top style="thin">
        <color auto="1"/>
      </top>
      <bottom/>
      <diagonal/>
    </border>
    <border>
      <left/>
      <right style="thin">
        <color auto="1"/>
      </right>
      <top/>
      <bottom style="thin">
        <color auto="1"/>
      </bottom>
      <diagonal/>
    </border>
  </borders>
  <cellStyleXfs count="176">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3" borderId="0" applyNumberFormat="0" applyBorder="0" applyAlignment="0" applyProtection="0"/>
    <xf numFmtId="0" fontId="12" fillId="11" borderId="0" applyNumberFormat="0" applyBorder="0" applyAlignment="0" applyProtection="0"/>
    <xf numFmtId="0" fontId="13" fillId="12" borderId="1" applyNumberFormat="0" applyAlignment="0" applyProtection="0"/>
    <xf numFmtId="0" fontId="14" fillId="0" borderId="2"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7" borderId="0" applyNumberFormat="0" applyBorder="0" applyAlignment="0" applyProtection="0"/>
    <xf numFmtId="0" fontId="9" fillId="4" borderId="5" applyNumberFormat="0" applyFont="0" applyAlignment="0" applyProtection="0"/>
    <xf numFmtId="0" fontId="19" fillId="0" borderId="6" applyNumberFormat="0" applyFill="0" applyAlignment="0" applyProtection="0"/>
    <xf numFmtId="0" fontId="20" fillId="6" borderId="0" applyNumberFormat="0" applyBorder="0" applyAlignment="0" applyProtection="0"/>
    <xf numFmtId="0" fontId="19" fillId="0" borderId="0" applyNumberFormat="0" applyFill="0" applyBorder="0" applyAlignment="0" applyProtection="0"/>
    <xf numFmtId="0" fontId="21" fillId="7" borderId="7" applyNumberFormat="0" applyAlignment="0" applyProtection="0"/>
    <xf numFmtId="0" fontId="22" fillId="13" borderId="7" applyNumberFormat="0" applyAlignment="0" applyProtection="0"/>
    <xf numFmtId="0" fontId="23" fillId="13" borderId="8" applyNumberFormat="0" applyAlignment="0" applyProtection="0"/>
    <xf numFmtId="0" fontId="24" fillId="0" borderId="0" applyNumberFormat="0" applyFill="0" applyBorder="0" applyAlignment="0" applyProtection="0"/>
    <xf numFmtId="0" fontId="11" fillId="14"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9" fontId="28" fillId="0" borderId="0" applyFont="0" applyFill="0" applyBorder="0" applyAlignment="0" applyProtection="0"/>
    <xf numFmtId="0" fontId="52" fillId="0" borderId="0"/>
    <xf numFmtId="0" fontId="8" fillId="0" borderId="0"/>
    <xf numFmtId="9" fontId="8" fillId="0" borderId="0" applyFont="0" applyFill="0" applyBorder="0" applyAlignment="0" applyProtection="0"/>
    <xf numFmtId="0" fontId="55" fillId="0" borderId="0"/>
    <xf numFmtId="4" fontId="57" fillId="20" borderId="29" applyNumberFormat="0" applyProtection="0">
      <alignment horizontal="left" vertical="center" indent="1"/>
    </xf>
    <xf numFmtId="0" fontId="56" fillId="0" borderId="0" applyNumberFormat="0" applyFill="0" applyBorder="0" applyAlignment="0" applyProtection="0">
      <alignment vertical="top"/>
      <protection locked="0"/>
    </xf>
    <xf numFmtId="0" fontId="8" fillId="0" borderId="0"/>
    <xf numFmtId="0" fontId="7" fillId="0" borderId="0"/>
    <xf numFmtId="9" fontId="8" fillId="0" borderId="0" applyFont="0" applyFill="0" applyBorder="0" applyAlignment="0" applyProtection="0"/>
    <xf numFmtId="4" fontId="58" fillId="7" borderId="29" applyNumberFormat="0" applyProtection="0">
      <alignment vertical="center"/>
    </xf>
    <xf numFmtId="4" fontId="58" fillId="21" borderId="29" applyNumberFormat="0" applyProtection="0">
      <alignment horizontal="left" vertical="center" indent="1"/>
    </xf>
    <xf numFmtId="4" fontId="58" fillId="22" borderId="0" applyNumberFormat="0" applyProtection="0">
      <alignment horizontal="left" vertical="center" indent="1"/>
    </xf>
    <xf numFmtId="4" fontId="57" fillId="23" borderId="29" applyNumberFormat="0" applyProtection="0">
      <alignment horizontal="right" vertical="center"/>
    </xf>
    <xf numFmtId="0" fontId="8" fillId="0" borderId="0"/>
    <xf numFmtId="0" fontId="7" fillId="0" borderId="0"/>
    <xf numFmtId="0" fontId="8" fillId="0" borderId="0"/>
    <xf numFmtId="2" fontId="8" fillId="0" borderId="0" applyFont="0" applyFill="0" applyBorder="0" applyAlignment="0" applyProtection="0"/>
    <xf numFmtId="0" fontId="7" fillId="0" borderId="0"/>
    <xf numFmtId="0" fontId="8" fillId="0" borderId="0"/>
    <xf numFmtId="0" fontId="8" fillId="0" borderId="0"/>
    <xf numFmtId="4" fontId="60" fillId="21" borderId="29" applyNumberFormat="0" applyProtection="0">
      <alignment vertical="center"/>
    </xf>
    <xf numFmtId="0" fontId="58" fillId="21" borderId="29" applyNumberFormat="0" applyProtection="0">
      <alignment horizontal="left" vertical="top" indent="1"/>
    </xf>
    <xf numFmtId="4" fontId="57" fillId="8" borderId="29" applyNumberFormat="0" applyProtection="0">
      <alignment horizontal="right" vertical="center"/>
    </xf>
    <xf numFmtId="4" fontId="57" fillId="3" borderId="29" applyNumberFormat="0" applyProtection="0">
      <alignment horizontal="right" vertical="center"/>
    </xf>
    <xf numFmtId="4" fontId="57" fillId="17" borderId="29" applyNumberFormat="0" applyProtection="0">
      <alignment horizontal="right" vertical="center"/>
    </xf>
    <xf numFmtId="4" fontId="57" fillId="10" borderId="29" applyNumberFormat="0" applyProtection="0">
      <alignment horizontal="right" vertical="center"/>
    </xf>
    <xf numFmtId="4" fontId="57" fillId="24" borderId="29" applyNumberFormat="0" applyProtection="0">
      <alignment horizontal="right" vertical="center"/>
    </xf>
    <xf numFmtId="4" fontId="57" fillId="9" borderId="29" applyNumberFormat="0" applyProtection="0">
      <alignment horizontal="right" vertical="center"/>
    </xf>
    <xf numFmtId="4" fontId="57" fillId="25" borderId="29" applyNumberFormat="0" applyProtection="0">
      <alignment horizontal="right" vertical="center"/>
    </xf>
    <xf numFmtId="4" fontId="57" fillId="26" borderId="29" applyNumberFormat="0" applyProtection="0">
      <alignment horizontal="right" vertical="center"/>
    </xf>
    <xf numFmtId="4" fontId="57" fillId="27" borderId="29" applyNumberFormat="0" applyProtection="0">
      <alignment horizontal="right" vertical="center"/>
    </xf>
    <xf numFmtId="4" fontId="58" fillId="0" borderId="0" applyNumberFormat="0" applyProtection="0">
      <alignment horizontal="left" vertical="center" indent="1"/>
    </xf>
    <xf numFmtId="4" fontId="57" fillId="23" borderId="0" applyNumberFormat="0" applyProtection="0">
      <alignment horizontal="left" vertical="center" indent="1"/>
    </xf>
    <xf numFmtId="4" fontId="61" fillId="28" borderId="0" applyNumberFormat="0" applyProtection="0">
      <alignment horizontal="left" vertical="center" indent="1"/>
    </xf>
    <xf numFmtId="4" fontId="57" fillId="20" borderId="29" applyNumberFormat="0" applyProtection="0">
      <alignment horizontal="right" vertical="center"/>
    </xf>
    <xf numFmtId="4" fontId="62" fillId="23" borderId="0" applyNumberFormat="0" applyProtection="0">
      <alignment horizontal="left" vertical="center" indent="1"/>
    </xf>
    <xf numFmtId="4" fontId="62" fillId="22" borderId="0" applyNumberFormat="0" applyProtection="0">
      <alignment horizontal="left" vertical="center" indent="1"/>
    </xf>
    <xf numFmtId="0" fontId="8" fillId="28" borderId="29" applyNumberFormat="0" applyProtection="0">
      <alignment horizontal="left" vertical="center" indent="1"/>
    </xf>
    <xf numFmtId="0" fontId="8" fillId="28" borderId="29" applyNumberFormat="0" applyProtection="0">
      <alignment horizontal="left" vertical="top" indent="1"/>
    </xf>
    <xf numFmtId="0" fontId="8" fillId="22" borderId="29" applyNumberFormat="0" applyProtection="0">
      <alignment horizontal="left" vertical="center" indent="1"/>
    </xf>
    <xf numFmtId="0" fontId="8" fillId="22" borderId="29" applyNumberFormat="0" applyProtection="0">
      <alignment horizontal="left" vertical="top" indent="1"/>
    </xf>
    <xf numFmtId="0" fontId="8" fillId="29" borderId="29" applyNumberFormat="0" applyProtection="0">
      <alignment horizontal="left" vertical="center" indent="1"/>
    </xf>
    <xf numFmtId="0" fontId="8" fillId="29" borderId="29" applyNumberFormat="0" applyProtection="0">
      <alignment horizontal="left" vertical="top" indent="1"/>
    </xf>
    <xf numFmtId="0" fontId="8" fillId="30" borderId="29" applyNumberFormat="0" applyProtection="0">
      <alignment horizontal="left" vertical="center" indent="1"/>
    </xf>
    <xf numFmtId="0" fontId="8" fillId="30" borderId="29" applyNumberFormat="0" applyProtection="0">
      <alignment horizontal="left" vertical="top" indent="1"/>
    </xf>
    <xf numFmtId="4" fontId="57" fillId="31" borderId="29" applyNumberFormat="0" applyProtection="0">
      <alignment vertical="center"/>
    </xf>
    <xf numFmtId="4" fontId="63" fillId="31" borderId="29" applyNumberFormat="0" applyProtection="0">
      <alignment vertical="center"/>
    </xf>
    <xf numFmtId="4" fontId="57" fillId="31" borderId="29" applyNumberFormat="0" applyProtection="0">
      <alignment horizontal="left" vertical="center" indent="1"/>
    </xf>
    <xf numFmtId="0" fontId="57" fillId="31" borderId="29" applyNumberFormat="0" applyProtection="0">
      <alignment horizontal="left" vertical="top" indent="1"/>
    </xf>
    <xf numFmtId="4" fontId="63" fillId="23" borderId="29" applyNumberFormat="0" applyProtection="0">
      <alignment horizontal="right" vertical="center"/>
    </xf>
    <xf numFmtId="0" fontId="57" fillId="22" borderId="29" applyNumberFormat="0" applyProtection="0">
      <alignment horizontal="left" vertical="top" indent="1"/>
    </xf>
    <xf numFmtId="4" fontId="64" fillId="0" borderId="0" applyNumberFormat="0" applyProtection="0">
      <alignment horizontal="left" vertical="center" indent="1"/>
    </xf>
    <xf numFmtId="4" fontId="65" fillId="23" borderId="29" applyNumberFormat="0" applyProtection="0">
      <alignment horizontal="right" vertical="center"/>
    </xf>
    <xf numFmtId="0" fontId="8" fillId="0" borderId="0"/>
    <xf numFmtId="0" fontId="7" fillId="0" borderId="0"/>
    <xf numFmtId="0" fontId="7" fillId="0" borderId="0"/>
    <xf numFmtId="0" fontId="7" fillId="0" borderId="0"/>
    <xf numFmtId="0" fontId="8" fillId="0" borderId="0"/>
    <xf numFmtId="0" fontId="7" fillId="0" borderId="0"/>
    <xf numFmtId="0" fontId="7" fillId="0" borderId="0"/>
    <xf numFmtId="9" fontId="8"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8" fillId="0" borderId="0"/>
    <xf numFmtId="0" fontId="7" fillId="0" borderId="0"/>
    <xf numFmtId="0" fontId="7" fillId="0" borderId="0"/>
    <xf numFmtId="0" fontId="7" fillId="0" borderId="0"/>
    <xf numFmtId="0" fontId="52" fillId="0" borderId="0"/>
    <xf numFmtId="0" fontId="52" fillId="32" borderId="30" applyNumberFormat="0" applyFont="0" applyFill="0" applyAlignment="0" applyProtection="0"/>
    <xf numFmtId="0" fontId="52" fillId="32" borderId="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3" fontId="52" fillId="32" borderId="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168" fontId="52" fillId="32" borderId="0" applyFont="0" applyFill="0" applyBorder="0" applyAlignment="0" applyProtection="0"/>
    <xf numFmtId="0" fontId="59" fillId="0" borderId="0" applyNumberFormat="0" applyFill="0" applyBorder="0" applyAlignment="0" applyProtection="0"/>
    <xf numFmtId="2" fontId="52" fillId="32" borderId="0" applyFont="0" applyFill="0" applyBorder="0" applyAlignment="0" applyProtection="0"/>
    <xf numFmtId="0" fontId="67" fillId="32" borderId="0" applyNumberFormat="0" applyFill="0" applyBorder="0" applyAlignment="0" applyProtection="0"/>
    <xf numFmtId="0" fontId="68" fillId="32" borderId="0" applyNumberFormat="0" applyFill="0" applyBorder="0" applyAlignment="0" applyProtection="0"/>
    <xf numFmtId="0" fontId="7" fillId="0" borderId="0"/>
    <xf numFmtId="9" fontId="7" fillId="0" borderId="0" applyFont="0" applyFill="0" applyBorder="0" applyAlignment="0" applyProtection="0"/>
    <xf numFmtId="1" fontId="69" fillId="0" borderId="0">
      <alignment horizontal="left"/>
      <protection hidden="1"/>
    </xf>
    <xf numFmtId="1" fontId="70" fillId="0" borderId="0">
      <protection hidden="1"/>
    </xf>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8" fillId="0" borderId="0"/>
    <xf numFmtId="0" fontId="4" fillId="0" borderId="0"/>
    <xf numFmtId="0" fontId="3" fillId="0" borderId="0"/>
    <xf numFmtId="0" fontId="85" fillId="0" borderId="0" applyNumberFormat="0" applyFill="0" applyBorder="0" applyAlignment="0" applyProtection="0"/>
    <xf numFmtId="0" fontId="2" fillId="0" borderId="0"/>
    <xf numFmtId="0" fontId="1" fillId="0" borderId="0"/>
    <xf numFmtId="9" fontId="1" fillId="0" borderId="0" applyFont="0" applyFill="0" applyBorder="0" applyAlignment="0" applyProtection="0"/>
    <xf numFmtId="0" fontId="1" fillId="0" borderId="0"/>
  </cellStyleXfs>
  <cellXfs count="394">
    <xf numFmtId="0" fontId="0" fillId="0" borderId="0" xfId="0"/>
    <xf numFmtId="164" fontId="31" fillId="0" borderId="0" xfId="0" applyNumberFormat="1" applyFont="1" applyFill="1" applyBorder="1"/>
    <xf numFmtId="0" fontId="27" fillId="0" borderId="0" xfId="0" applyFont="1" applyFill="1" applyBorder="1"/>
    <xf numFmtId="0" fontId="34" fillId="0" borderId="0" xfId="0" applyFont="1" applyFill="1" applyBorder="1" applyAlignment="1">
      <alignment horizontal="right" vertical="top"/>
    </xf>
    <xf numFmtId="0" fontId="30" fillId="0" borderId="0" xfId="0" applyFont="1" applyFill="1" applyBorder="1"/>
    <xf numFmtId="164" fontId="29" fillId="0" borderId="12" xfId="0" applyNumberFormat="1" applyFont="1" applyFill="1" applyBorder="1"/>
    <xf numFmtId="0" fontId="31" fillId="0" borderId="0" xfId="0" applyFont="1" applyFill="1" applyBorder="1" applyAlignment="1">
      <alignment vertical="center"/>
    </xf>
    <xf numFmtId="0" fontId="29" fillId="0" borderId="0" xfId="0" applyFont="1" applyFill="1" applyBorder="1"/>
    <xf numFmtId="164" fontId="29" fillId="0" borderId="0" xfId="0" applyNumberFormat="1" applyFont="1" applyFill="1" applyBorder="1"/>
    <xf numFmtId="0" fontId="31" fillId="0" borderId="0" xfId="0" applyFont="1" applyFill="1" applyBorder="1" applyAlignment="1">
      <alignment horizontal="right"/>
    </xf>
    <xf numFmtId="0" fontId="33" fillId="0" borderId="0" xfId="0" applyFont="1" applyFill="1" applyBorder="1"/>
    <xf numFmtId="9" fontId="33" fillId="0" borderId="0" xfId="41" applyFont="1" applyFill="1" applyBorder="1"/>
    <xf numFmtId="164" fontId="29" fillId="0" borderId="9" xfId="0" applyNumberFormat="1" applyFont="1" applyFill="1" applyBorder="1"/>
    <xf numFmtId="0" fontId="29" fillId="19" borderId="9" xfId="0" applyFont="1" applyFill="1" applyBorder="1"/>
    <xf numFmtId="0" fontId="29" fillId="0" borderId="12" xfId="0" applyFont="1" applyFill="1" applyBorder="1" applyAlignment="1">
      <alignment horizontal="left" vertical="center" indent="1"/>
    </xf>
    <xf numFmtId="0" fontId="29" fillId="19" borderId="0" xfId="0" applyFont="1" applyFill="1" applyBorder="1"/>
    <xf numFmtId="0" fontId="29" fillId="0" borderId="0" xfId="0" applyFont="1" applyFill="1" applyBorder="1" applyAlignment="1">
      <alignment horizontal="left" indent="1"/>
    </xf>
    <xf numFmtId="0" fontId="29" fillId="0" borderId="0" xfId="0" applyFont="1" applyFill="1" applyBorder="1" applyAlignment="1">
      <alignment horizontal="left" vertical="center" indent="1"/>
    </xf>
    <xf numFmtId="164" fontId="29" fillId="0" borderId="13" xfId="0" applyNumberFormat="1" applyFont="1" applyFill="1" applyBorder="1"/>
    <xf numFmtId="164" fontId="29" fillId="0" borderId="13" xfId="0" applyNumberFormat="1" applyFont="1" applyFill="1" applyBorder="1" applyAlignment="1"/>
    <xf numFmtId="0" fontId="29" fillId="0" borderId="0" xfId="0" applyNumberFormat="1" applyFont="1" applyFill="1" applyBorder="1" applyAlignment="1"/>
    <xf numFmtId="164" fontId="29" fillId="0" borderId="11" xfId="0" applyNumberFormat="1" applyFont="1" applyFill="1" applyBorder="1" applyAlignment="1"/>
    <xf numFmtId="164" fontId="29" fillId="0" borderId="22" xfId="0" applyNumberFormat="1" applyFont="1" applyFill="1" applyBorder="1"/>
    <xf numFmtId="0" fontId="31" fillId="0" borderId="0" xfId="0" applyFont="1" applyFill="1" applyBorder="1"/>
    <xf numFmtId="164" fontId="29" fillId="0" borderId="24" xfId="0" applyNumberFormat="1" applyFont="1" applyFill="1" applyBorder="1"/>
    <xf numFmtId="164" fontId="33" fillId="0" borderId="0" xfId="0" applyNumberFormat="1" applyFont="1" applyFill="1" applyBorder="1"/>
    <xf numFmtId="0" fontId="29" fillId="0" borderId="21" xfId="0" applyFont="1" applyFill="1" applyBorder="1" applyAlignment="1">
      <alignment horizontal="left" vertical="center" indent="1"/>
    </xf>
    <xf numFmtId="0" fontId="29" fillId="19" borderId="0" xfId="0" applyFont="1" applyFill="1"/>
    <xf numFmtId="0" fontId="31" fillId="19" borderId="0" xfId="0" applyFont="1" applyFill="1" applyBorder="1" applyAlignment="1">
      <alignment horizontal="right"/>
    </xf>
    <xf numFmtId="0" fontId="29" fillId="0" borderId="13" xfId="0" applyFont="1" applyFill="1" applyBorder="1" applyAlignment="1">
      <alignment horizontal="left" vertical="center" indent="1"/>
    </xf>
    <xf numFmtId="0" fontId="29" fillId="0" borderId="11" xfId="0" applyFont="1" applyFill="1" applyBorder="1" applyAlignment="1">
      <alignment horizontal="left" vertical="center" indent="1"/>
    </xf>
    <xf numFmtId="0" fontId="31" fillId="19" borderId="17" xfId="0" applyFont="1" applyFill="1" applyBorder="1" applyAlignment="1">
      <alignment horizontal="center"/>
    </xf>
    <xf numFmtId="0" fontId="31" fillId="19" borderId="18" xfId="0" applyFont="1" applyFill="1" applyBorder="1" applyAlignment="1">
      <alignment horizontal="center"/>
    </xf>
    <xf numFmtId="164" fontId="31" fillId="18" borderId="24" xfId="0" applyNumberFormat="1" applyFont="1" applyFill="1" applyBorder="1"/>
    <xf numFmtId="164" fontId="31" fillId="18" borderId="9" xfId="0" applyNumberFormat="1" applyFont="1" applyFill="1" applyBorder="1"/>
    <xf numFmtId="0" fontId="29" fillId="0" borderId="10" xfId="0" applyFont="1" applyFill="1" applyBorder="1" applyAlignment="1">
      <alignment horizontal="left" vertical="center" indent="1"/>
    </xf>
    <xf numFmtId="0" fontId="29" fillId="19" borderId="0" xfId="0" applyFont="1" applyFill="1" applyBorder="1" applyAlignment="1">
      <alignment horizontal="right" vertical="center"/>
    </xf>
    <xf numFmtId="0" fontId="31" fillId="19" borderId="14" xfId="0" applyFont="1" applyFill="1" applyBorder="1" applyAlignment="1">
      <alignment horizontal="center"/>
    </xf>
    <xf numFmtId="0" fontId="29" fillId="0" borderId="0" xfId="0" applyFont="1" applyFill="1" applyBorder="1" applyAlignment="1">
      <alignment horizontal="left" vertical="center"/>
    </xf>
    <xf numFmtId="0" fontId="29" fillId="0" borderId="0" xfId="0" applyFont="1" applyFill="1" applyBorder="1" applyAlignment="1">
      <alignment horizontal="right"/>
    </xf>
    <xf numFmtId="164" fontId="31" fillId="0" borderId="0" xfId="0" applyNumberFormat="1" applyFont="1" applyFill="1" applyBorder="1" applyAlignment="1">
      <alignment horizontal="center"/>
    </xf>
    <xf numFmtId="167" fontId="29" fillId="0" borderId="0" xfId="41" applyNumberFormat="1" applyFont="1" applyFill="1" applyBorder="1"/>
    <xf numFmtId="167" fontId="29" fillId="0" borderId="13" xfId="0" applyNumberFormat="1" applyFont="1" applyFill="1" applyBorder="1" applyAlignment="1">
      <alignment vertical="center"/>
    </xf>
    <xf numFmtId="167" fontId="29" fillId="0" borderId="11" xfId="0" applyNumberFormat="1" applyFont="1" applyFill="1" applyBorder="1" applyAlignment="1">
      <alignment vertical="center"/>
    </xf>
    <xf numFmtId="167" fontId="29" fillId="0" borderId="0" xfId="0" applyNumberFormat="1" applyFont="1" applyFill="1" applyBorder="1"/>
    <xf numFmtId="167" fontId="29" fillId="18" borderId="13" xfId="41" applyNumberFormat="1" applyFont="1" applyFill="1" applyBorder="1" applyAlignment="1"/>
    <xf numFmtId="167" fontId="29" fillId="18" borderId="13" xfId="0" applyNumberFormat="1" applyFont="1" applyFill="1" applyBorder="1" applyAlignment="1">
      <alignment vertical="center"/>
    </xf>
    <xf numFmtId="0" fontId="29" fillId="19" borderId="15" xfId="0" applyFont="1" applyFill="1" applyBorder="1"/>
    <xf numFmtId="0" fontId="31" fillId="19" borderId="18" xfId="0" applyFont="1" applyFill="1" applyBorder="1" applyAlignment="1">
      <alignment horizontal="center"/>
    </xf>
    <xf numFmtId="0" fontId="31" fillId="19" borderId="0" xfId="0" applyFont="1" applyFill="1" applyBorder="1" applyAlignment="1">
      <alignment horizontal="right"/>
    </xf>
    <xf numFmtId="0" fontId="33" fillId="0" borderId="0" xfId="41" applyNumberFormat="1" applyFont="1" applyFill="1" applyBorder="1"/>
    <xf numFmtId="0" fontId="32" fillId="0" borderId="0" xfId="0" applyFont="1" applyFill="1" applyBorder="1" applyAlignment="1">
      <alignment horizontal="right"/>
    </xf>
    <xf numFmtId="0" fontId="33" fillId="0" borderId="0" xfId="0" applyFont="1" applyFill="1" applyBorder="1" applyAlignment="1">
      <alignment horizontal="right"/>
    </xf>
    <xf numFmtId="0" fontId="32" fillId="0" borderId="0" xfId="0" applyFont="1" applyFill="1" applyBorder="1" applyAlignment="1">
      <alignment horizontal="center"/>
    </xf>
    <xf numFmtId="164" fontId="32" fillId="0" borderId="0" xfId="0" applyNumberFormat="1" applyFont="1" applyFill="1" applyBorder="1" applyAlignment="1">
      <alignment horizontal="center"/>
    </xf>
    <xf numFmtId="164" fontId="32" fillId="0" borderId="0" xfId="0" applyNumberFormat="1" applyFont="1" applyFill="1" applyBorder="1"/>
    <xf numFmtId="164" fontId="29" fillId="0" borderId="23" xfId="0" applyNumberFormat="1" applyFont="1" applyFill="1" applyBorder="1" applyAlignment="1">
      <alignment vertical="center"/>
    </xf>
    <xf numFmtId="164" fontId="29" fillId="0" borderId="25" xfId="0" applyNumberFormat="1" applyFont="1" applyFill="1" applyBorder="1" applyAlignment="1">
      <alignment vertical="center"/>
    </xf>
    <xf numFmtId="0" fontId="31" fillId="0" borderId="0" xfId="0" applyFont="1" applyFill="1" applyBorder="1" applyAlignment="1">
      <alignment horizontal="center"/>
    </xf>
    <xf numFmtId="0" fontId="29" fillId="0" borderId="0" xfId="0" applyFont="1" applyFill="1" applyBorder="1" applyAlignment="1">
      <alignment vertical="center" wrapText="1"/>
    </xf>
    <xf numFmtId="0" fontId="33" fillId="0" borderId="0" xfId="41" applyNumberFormat="1" applyFont="1" applyFill="1" applyBorder="1" applyAlignment="1"/>
    <xf numFmtId="0" fontId="29" fillId="0" borderId="0" xfId="0" applyNumberFormat="1" applyFont="1" applyFill="1" applyBorder="1" applyAlignment="1">
      <alignment wrapText="1"/>
    </xf>
    <xf numFmtId="0" fontId="31" fillId="19" borderId="9" xfId="0" applyFont="1" applyFill="1" applyBorder="1" applyAlignment="1">
      <alignment horizontal="center"/>
    </xf>
    <xf numFmtId="0" fontId="31" fillId="19" borderId="19" xfId="0" applyFont="1" applyFill="1" applyBorder="1" applyAlignment="1">
      <alignment horizontal="center"/>
    </xf>
    <xf numFmtId="0" fontId="29" fillId="0" borderId="0" xfId="0" applyFont="1" applyFill="1" applyBorder="1" applyAlignment="1"/>
    <xf numFmtId="49" fontId="44" fillId="0" borderId="0" xfId="0" applyNumberFormat="1" applyFont="1" applyFill="1" applyBorder="1" applyAlignment="1">
      <alignment horizontal="right"/>
    </xf>
    <xf numFmtId="0" fontId="26" fillId="0" borderId="0" xfId="0" applyFont="1" applyFill="1"/>
    <xf numFmtId="0" fontId="39" fillId="0" borderId="0" xfId="0" applyFont="1" applyFill="1" applyBorder="1"/>
    <xf numFmtId="164" fontId="39" fillId="0" borderId="0" xfId="0" applyNumberFormat="1" applyFont="1" applyFill="1" applyBorder="1"/>
    <xf numFmtId="165" fontId="29" fillId="0" borderId="0" xfId="0" applyNumberFormat="1" applyFont="1" applyFill="1" applyBorder="1" applyAlignment="1">
      <alignment horizontal="right"/>
    </xf>
    <xf numFmtId="0" fontId="27" fillId="0" borderId="0" xfId="0" applyNumberFormat="1" applyFont="1" applyFill="1" applyBorder="1"/>
    <xf numFmtId="0" fontId="34" fillId="0" borderId="0" xfId="0" applyFont="1" applyFill="1" applyBorder="1" applyAlignment="1">
      <alignment vertical="top"/>
    </xf>
    <xf numFmtId="0" fontId="47" fillId="0" borderId="0" xfId="0" applyFont="1" applyFill="1" applyBorder="1"/>
    <xf numFmtId="0" fontId="50" fillId="0" borderId="0" xfId="0" applyFont="1" applyFill="1" applyBorder="1"/>
    <xf numFmtId="0" fontId="29" fillId="0" borderId="0" xfId="0" applyFont="1" applyFill="1"/>
    <xf numFmtId="0" fontId="30" fillId="0" borderId="0" xfId="0" applyFont="1" applyFill="1"/>
    <xf numFmtId="0" fontId="49" fillId="0" borderId="0" xfId="0" applyFont="1" applyFill="1"/>
    <xf numFmtId="0" fontId="25" fillId="0" borderId="0" xfId="0" applyFont="1" applyFill="1"/>
    <xf numFmtId="164" fontId="29" fillId="0" borderId="0" xfId="0" applyNumberFormat="1" applyFont="1" applyFill="1"/>
    <xf numFmtId="0" fontId="26" fillId="0" borderId="0" xfId="0" applyFont="1" applyFill="1" applyAlignment="1"/>
    <xf numFmtId="0" fontId="29" fillId="0" borderId="0" xfId="0" applyFont="1" applyFill="1" applyAlignment="1">
      <alignment horizontal="right"/>
    </xf>
    <xf numFmtId="0" fontId="27" fillId="0" borderId="0" xfId="0" applyFont="1" applyFill="1"/>
    <xf numFmtId="0" fontId="48" fillId="0" borderId="0" xfId="0" applyFont="1" applyFill="1"/>
    <xf numFmtId="0" fontId="31" fillId="0" borderId="0" xfId="0" applyFont="1" applyFill="1"/>
    <xf numFmtId="0" fontId="46" fillId="0" borderId="0" xfId="0" applyFont="1" applyFill="1"/>
    <xf numFmtId="0" fontId="45" fillId="0" borderId="0" xfId="0" applyFont="1" applyFill="1" applyAlignment="1"/>
    <xf numFmtId="0" fontId="46" fillId="0" borderId="0" xfId="0" applyFont="1" applyFill="1" applyBorder="1"/>
    <xf numFmtId="0" fontId="46" fillId="0" borderId="0" xfId="0" applyFont="1" applyFill="1" applyAlignment="1">
      <alignment vertical="top"/>
    </xf>
    <xf numFmtId="0" fontId="46" fillId="0" borderId="0" xfId="0" applyFont="1" applyFill="1" applyAlignment="1"/>
    <xf numFmtId="0" fontId="43" fillId="0" borderId="0" xfId="0" applyFont="1" applyFill="1"/>
    <xf numFmtId="0" fontId="44" fillId="0" borderId="0" xfId="0" applyFont="1" applyFill="1" applyAlignment="1">
      <alignment horizontal="right"/>
    </xf>
    <xf numFmtId="164" fontId="29" fillId="0" borderId="23" xfId="0" applyNumberFormat="1" applyFont="1" applyFill="1" applyBorder="1"/>
    <xf numFmtId="167" fontId="29" fillId="0" borderId="13" xfId="41" applyNumberFormat="1" applyFont="1" applyFill="1" applyBorder="1" applyAlignment="1"/>
    <xf numFmtId="164" fontId="33" fillId="0" borderId="0" xfId="0" applyNumberFormat="1" applyFont="1" applyFill="1"/>
    <xf numFmtId="167" fontId="29" fillId="0" borderId="13" xfId="41" applyNumberFormat="1" applyFont="1" applyFill="1" applyBorder="1"/>
    <xf numFmtId="167" fontId="29" fillId="0" borderId="11" xfId="41" applyNumberFormat="1" applyFont="1" applyFill="1" applyBorder="1" applyAlignment="1"/>
    <xf numFmtId="167" fontId="29" fillId="0" borderId="11" xfId="41" applyNumberFormat="1" applyFont="1" applyFill="1" applyBorder="1"/>
    <xf numFmtId="167" fontId="29" fillId="0" borderId="12" xfId="41" applyNumberFormat="1" applyFont="1" applyFill="1" applyBorder="1"/>
    <xf numFmtId="166" fontId="29" fillId="0" borderId="0" xfId="0" applyNumberFormat="1" applyFont="1" applyFill="1" applyBorder="1"/>
    <xf numFmtId="0" fontId="34" fillId="0" borderId="0" xfId="0" applyFont="1" applyFill="1" applyAlignment="1">
      <alignment horizontal="right"/>
    </xf>
    <xf numFmtId="0" fontId="36" fillId="0" borderId="0" xfId="0" applyFont="1" applyFill="1" applyAlignment="1">
      <alignment horizontal="right"/>
    </xf>
    <xf numFmtId="166" fontId="33" fillId="0" borderId="0" xfId="0" applyNumberFormat="1" applyFont="1" applyFill="1" applyBorder="1"/>
    <xf numFmtId="167" fontId="33" fillId="0" borderId="0" xfId="41" applyNumberFormat="1" applyFont="1" applyFill="1" applyBorder="1"/>
    <xf numFmtId="0" fontId="33" fillId="0" borderId="0" xfId="0" applyFont="1" applyFill="1"/>
    <xf numFmtId="167" fontId="33" fillId="0" borderId="0" xfId="41" applyNumberFormat="1" applyFont="1" applyFill="1"/>
    <xf numFmtId="167" fontId="33" fillId="0" borderId="0" xfId="0" applyNumberFormat="1" applyFont="1" applyFill="1"/>
    <xf numFmtId="0" fontId="29" fillId="0" borderId="0" xfId="0" applyNumberFormat="1" applyFont="1" applyFill="1" applyAlignment="1"/>
    <xf numFmtId="0" fontId="33" fillId="0" borderId="0" xfId="41" applyNumberFormat="1" applyFont="1" applyFill="1" applyAlignment="1"/>
    <xf numFmtId="0" fontId="33" fillId="0" borderId="0" xfId="0" applyNumberFormat="1" applyFont="1" applyFill="1" applyAlignment="1"/>
    <xf numFmtId="0" fontId="33" fillId="0" borderId="0" xfId="0" applyNumberFormat="1" applyFont="1" applyFill="1" applyBorder="1" applyAlignment="1"/>
    <xf numFmtId="0" fontId="29" fillId="0" borderId="0" xfId="0" applyFont="1" applyFill="1" applyBorder="1" applyAlignment="1"/>
    <xf numFmtId="0" fontId="33" fillId="0" borderId="0" xfId="0" applyNumberFormat="1" applyFont="1" applyFill="1" applyBorder="1"/>
    <xf numFmtId="0" fontId="51" fillId="0" borderId="0" xfId="0" applyFont="1" applyFill="1"/>
    <xf numFmtId="164" fontId="51" fillId="0" borderId="0" xfId="0" applyNumberFormat="1" applyFont="1" applyFill="1"/>
    <xf numFmtId="9" fontId="33" fillId="0" borderId="0" xfId="41" applyFont="1" applyFill="1"/>
    <xf numFmtId="0" fontId="32" fillId="0" borderId="0" xfId="42" applyFont="1" applyFill="1" applyBorder="1" applyAlignment="1">
      <alignment horizontal="right"/>
    </xf>
    <xf numFmtId="167" fontId="33" fillId="0" borderId="0" xfId="0" applyNumberFormat="1" applyFont="1" applyFill="1" applyBorder="1"/>
    <xf numFmtId="0" fontId="53" fillId="0" borderId="0" xfId="0" applyFont="1" applyFill="1"/>
    <xf numFmtId="9" fontId="26" fillId="0" borderId="0" xfId="41" applyFont="1" applyFill="1"/>
    <xf numFmtId="0" fontId="33" fillId="0" borderId="0" xfId="0" applyFont="1" applyFill="1" applyBorder="1" applyAlignment="1">
      <alignment horizontal="left" indent="1"/>
    </xf>
    <xf numFmtId="164" fontId="31" fillId="0" borderId="0" xfId="0" applyNumberFormat="1" applyFont="1" applyFill="1"/>
    <xf numFmtId="167" fontId="26" fillId="0" borderId="0" xfId="41" applyNumberFormat="1" applyFont="1" applyFill="1"/>
    <xf numFmtId="0" fontId="34" fillId="0" borderId="0" xfId="0" applyFont="1" applyFill="1" applyBorder="1"/>
    <xf numFmtId="9" fontId="26" fillId="0" borderId="0" xfId="41" applyFont="1" applyFill="1" applyAlignment="1"/>
    <xf numFmtId="9" fontId="29" fillId="0" borderId="0" xfId="41" applyFont="1" applyFill="1" applyBorder="1"/>
    <xf numFmtId="0" fontId="26" fillId="0" borderId="0" xfId="0" applyFont="1" applyFill="1" applyAlignment="1">
      <alignment horizontal="center"/>
    </xf>
    <xf numFmtId="0" fontId="31" fillId="0" borderId="0" xfId="0" applyFont="1" applyFill="1" applyBorder="1" applyAlignment="1"/>
    <xf numFmtId="167" fontId="29" fillId="0" borderId="0" xfId="41" applyNumberFormat="1" applyFont="1" applyFill="1"/>
    <xf numFmtId="164" fontId="26" fillId="0" borderId="0" xfId="0" applyNumberFormat="1" applyFont="1" applyFill="1"/>
    <xf numFmtId="167" fontId="29" fillId="0" borderId="0" xfId="41" applyNumberFormat="1" applyFont="1" applyFill="1" applyBorder="1" applyAlignment="1"/>
    <xf numFmtId="0" fontId="29" fillId="0" borderId="0" xfId="0" applyFont="1" applyFill="1" applyBorder="1"/>
    <xf numFmtId="0" fontId="26" fillId="0" borderId="0" xfId="0" applyFont="1" applyFill="1"/>
    <xf numFmtId="0" fontId="47" fillId="0" borderId="0" xfId="0" applyFont="1" applyFill="1" applyBorder="1"/>
    <xf numFmtId="0" fontId="26" fillId="0" borderId="0" xfId="0" applyFont="1" applyFill="1" applyAlignment="1"/>
    <xf numFmtId="0" fontId="27" fillId="0" borderId="0" xfId="0" applyFont="1"/>
    <xf numFmtId="0" fontId="31" fillId="0" borderId="0" xfId="0" applyFont="1" applyFill="1" applyBorder="1" applyAlignment="1">
      <alignment horizontal="center" vertical="center" wrapText="1"/>
    </xf>
    <xf numFmtId="164" fontId="53" fillId="0" borderId="0" xfId="0" applyNumberFormat="1" applyFont="1" applyFill="1"/>
    <xf numFmtId="164" fontId="71" fillId="0" borderId="0" xfId="0" applyNumberFormat="1" applyFont="1" applyFill="1"/>
    <xf numFmtId="164" fontId="72" fillId="0" borderId="0" xfId="0" applyNumberFormat="1" applyFont="1" applyFill="1" applyBorder="1"/>
    <xf numFmtId="9" fontId="72" fillId="0" borderId="0" xfId="41" applyFont="1" applyFill="1" applyBorder="1"/>
    <xf numFmtId="9" fontId="71" fillId="0" borderId="0" xfId="41" applyFont="1" applyFill="1"/>
    <xf numFmtId="9" fontId="53" fillId="0" borderId="0" xfId="41" applyFont="1" applyFill="1"/>
    <xf numFmtId="10" fontId="26" fillId="0" borderId="0" xfId="41" applyNumberFormat="1" applyFont="1" applyFill="1"/>
    <xf numFmtId="9" fontId="31" fillId="0" borderId="0" xfId="41" applyFont="1" applyFill="1" applyBorder="1"/>
    <xf numFmtId="0" fontId="73" fillId="0" borderId="0" xfId="0" applyFont="1" applyFill="1"/>
    <xf numFmtId="0" fontId="33" fillId="33" borderId="0" xfId="0" applyFont="1" applyFill="1"/>
    <xf numFmtId="0" fontId="40" fillId="0" borderId="0" xfId="0" applyFont="1" applyFill="1"/>
    <xf numFmtId="0" fontId="48" fillId="0" borderId="0" xfId="0" applyFont="1" applyFill="1" applyBorder="1"/>
    <xf numFmtId="0" fontId="27" fillId="0" borderId="0" xfId="43" applyFont="1" applyFill="1"/>
    <xf numFmtId="49" fontId="27" fillId="0" borderId="0" xfId="43" applyNumberFormat="1" applyFont="1" applyFill="1" applyAlignment="1">
      <alignment horizontal="right" vertical="center"/>
    </xf>
    <xf numFmtId="0" fontId="74" fillId="0" borderId="0" xfId="43" applyFont="1" applyFill="1"/>
    <xf numFmtId="0" fontId="29" fillId="0" borderId="0" xfId="43" applyFont="1" applyFill="1"/>
    <xf numFmtId="0" fontId="45" fillId="0" borderId="0" xfId="0" applyFont="1" applyFill="1"/>
    <xf numFmtId="0" fontId="46" fillId="0" borderId="0" xfId="0" applyFont="1" applyAlignment="1">
      <alignment vertical="top" wrapText="1"/>
    </xf>
    <xf numFmtId="0" fontId="45" fillId="0" borderId="0" xfId="0" applyFont="1" applyFill="1" applyAlignment="1">
      <alignment vertical="top"/>
    </xf>
    <xf numFmtId="169" fontId="0" fillId="0" borderId="0" xfId="0" applyNumberFormat="1"/>
    <xf numFmtId="166" fontId="0" fillId="0" borderId="0" xfId="0" applyNumberFormat="1"/>
    <xf numFmtId="9" fontId="26" fillId="0" borderId="0" xfId="41" applyNumberFormat="1" applyFont="1" applyFill="1"/>
    <xf numFmtId="9" fontId="29" fillId="0" borderId="0" xfId="41" applyNumberFormat="1" applyFont="1" applyFill="1" applyBorder="1" applyAlignment="1"/>
    <xf numFmtId="0" fontId="29" fillId="0" borderId="0" xfId="150" applyFont="1" applyFill="1" applyBorder="1"/>
    <xf numFmtId="0" fontId="29" fillId="0" borderId="0" xfId="150" applyFont="1" applyFill="1"/>
    <xf numFmtId="0" fontId="29" fillId="0" borderId="0" xfId="150" applyFont="1" applyFill="1" applyAlignment="1"/>
    <xf numFmtId="164" fontId="29" fillId="0" borderId="0" xfId="150" applyNumberFormat="1" applyFont="1" applyFill="1"/>
    <xf numFmtId="0" fontId="34" fillId="0" borderId="0" xfId="0" applyFont="1" applyFill="1" applyBorder="1" applyAlignment="1">
      <alignment horizontal="right"/>
    </xf>
    <xf numFmtId="0" fontId="25" fillId="0" borderId="0" xfId="0" applyFont="1"/>
    <xf numFmtId="0" fontId="31" fillId="33" borderId="31" xfId="0" applyFont="1" applyFill="1" applyBorder="1" applyAlignment="1">
      <alignment horizontal="center" vertical="center"/>
    </xf>
    <xf numFmtId="0" fontId="29" fillId="33" borderId="31" xfId="0" applyFont="1" applyFill="1" applyBorder="1" applyAlignment="1">
      <alignment horizontal="left" indent="1"/>
    </xf>
    <xf numFmtId="0" fontId="31" fillId="33" borderId="31" xfId="0" applyFont="1" applyFill="1" applyBorder="1" applyAlignment="1">
      <alignment vertical="center" wrapText="1"/>
    </xf>
    <xf numFmtId="0" fontId="31" fillId="33" borderId="31" xfId="0" applyFont="1" applyFill="1" applyBorder="1" applyAlignment="1">
      <alignment vertical="center"/>
    </xf>
    <xf numFmtId="0" fontId="29" fillId="33" borderId="31" xfId="0" applyFont="1" applyFill="1" applyBorder="1" applyAlignment="1">
      <alignment horizontal="left" wrapText="1" indent="1"/>
    </xf>
    <xf numFmtId="0" fontId="29" fillId="33" borderId="31" xfId="0" applyFont="1" applyFill="1" applyBorder="1" applyAlignment="1">
      <alignment horizontal="left" vertical="center" indent="1"/>
    </xf>
    <xf numFmtId="0" fontId="31" fillId="33" borderId="32" xfId="0" applyFont="1" applyFill="1" applyBorder="1" applyAlignment="1">
      <alignment vertical="center" wrapText="1"/>
    </xf>
    <xf numFmtId="0" fontId="78" fillId="0" borderId="0" xfId="43" applyFont="1" applyFill="1" applyAlignment="1">
      <alignment horizontal="left" vertical="top"/>
    </xf>
    <xf numFmtId="0" fontId="78" fillId="0" borderId="0" xfId="0" applyFont="1" applyFill="1" applyAlignment="1">
      <alignment horizontal="left" vertical="top"/>
    </xf>
    <xf numFmtId="0" fontId="78" fillId="0" borderId="0" xfId="0" applyFont="1" applyFill="1" applyBorder="1"/>
    <xf numFmtId="0" fontId="78" fillId="0" borderId="0" xfId="43" applyFont="1" applyFill="1" applyBorder="1"/>
    <xf numFmtId="0" fontId="78" fillId="0" borderId="0" xfId="43" applyFont="1" applyFill="1"/>
    <xf numFmtId="0" fontId="80" fillId="0" borderId="0" xfId="0" applyFont="1" applyFill="1" applyBorder="1"/>
    <xf numFmtId="0" fontId="31" fillId="33" borderId="31" xfId="0" applyFont="1" applyFill="1" applyBorder="1" applyAlignment="1">
      <alignment horizontal="right" vertical="center"/>
    </xf>
    <xf numFmtId="0" fontId="82" fillId="0" borderId="0" xfId="0" applyFont="1" applyFill="1"/>
    <xf numFmtId="0" fontId="82" fillId="0" borderId="0" xfId="0" applyFont="1" applyFill="1" applyAlignment="1">
      <alignment horizontal="right"/>
    </xf>
    <xf numFmtId="0" fontId="77" fillId="0" borderId="0" xfId="0" applyFont="1" applyFill="1"/>
    <xf numFmtId="0" fontId="81" fillId="0" borderId="0" xfId="43" applyFont="1" applyFill="1" applyBorder="1"/>
    <xf numFmtId="0" fontId="81" fillId="0" borderId="0" xfId="43" applyFont="1" applyFill="1" applyBorder="1" applyAlignment="1">
      <alignment horizontal="left" vertical="center" indent="1"/>
    </xf>
    <xf numFmtId="0" fontId="84" fillId="0" borderId="0" xfId="0" applyFont="1" applyFill="1"/>
    <xf numFmtId="0" fontId="83" fillId="0" borderId="0" xfId="0" applyFont="1" applyFill="1"/>
    <xf numFmtId="49" fontId="81" fillId="0" borderId="0" xfId="43" applyNumberFormat="1" applyFont="1" applyFill="1" applyBorder="1" applyAlignment="1">
      <alignment horizontal="left" vertical="center"/>
    </xf>
    <xf numFmtId="0" fontId="81" fillId="0" borderId="0" xfId="43" applyFont="1" applyFill="1" applyBorder="1" applyAlignment="1">
      <alignment horizontal="left" vertical="center"/>
    </xf>
    <xf numFmtId="0" fontId="81" fillId="0" borderId="0" xfId="43" applyFont="1" applyFill="1" applyBorder="1" applyAlignment="1">
      <alignment horizontal="right" vertical="center"/>
    </xf>
    <xf numFmtId="164" fontId="29" fillId="33" borderId="31" xfId="0" applyNumberFormat="1" applyFont="1" applyFill="1" applyBorder="1" applyAlignment="1">
      <alignment horizontal="right" vertical="top"/>
    </xf>
    <xf numFmtId="0" fontId="30" fillId="0" borderId="0" xfId="0" applyFont="1" applyFill="1" applyBorder="1" applyAlignment="1">
      <alignment vertical="top"/>
    </xf>
    <xf numFmtId="0" fontId="29" fillId="0" borderId="0" xfId="0" applyFont="1" applyFill="1" applyBorder="1" applyAlignment="1">
      <alignment vertical="top"/>
    </xf>
    <xf numFmtId="164" fontId="31"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31" fillId="33" borderId="32" xfId="0" applyFont="1" applyFill="1" applyBorder="1" applyAlignment="1">
      <alignment horizontal="right" vertical="top"/>
    </xf>
    <xf numFmtId="164" fontId="31" fillId="33" borderId="31" xfId="0" applyNumberFormat="1" applyFont="1" applyFill="1" applyBorder="1" applyAlignment="1">
      <alignment vertical="top"/>
    </xf>
    <xf numFmtId="164" fontId="29" fillId="33" borderId="31" xfId="0" applyNumberFormat="1" applyFont="1" applyFill="1" applyBorder="1" applyAlignment="1">
      <alignment vertical="top"/>
    </xf>
    <xf numFmtId="0" fontId="31" fillId="33" borderId="31" xfId="42" applyFont="1" applyFill="1" applyBorder="1" applyAlignment="1">
      <alignment horizontal="right" vertical="top"/>
    </xf>
    <xf numFmtId="0" fontId="29" fillId="33" borderId="31" xfId="0" applyFont="1" applyFill="1" applyBorder="1" applyAlignment="1">
      <alignment horizontal="left" vertical="top"/>
    </xf>
    <xf numFmtId="0" fontId="30" fillId="0" borderId="0" xfId="0" applyFont="1" applyFill="1" applyBorder="1" applyAlignment="1"/>
    <xf numFmtId="0" fontId="30" fillId="0" borderId="0" xfId="0" applyFont="1" applyFill="1" applyBorder="1" applyAlignment="1">
      <alignment horizontal="left" vertical="top"/>
    </xf>
    <xf numFmtId="167" fontId="31" fillId="33" borderId="31" xfId="41" applyNumberFormat="1" applyFont="1" applyFill="1" applyBorder="1" applyAlignment="1">
      <alignment vertical="top"/>
    </xf>
    <xf numFmtId="167" fontId="31" fillId="33" borderId="31" xfId="0" applyNumberFormat="1" applyFont="1" applyFill="1" applyBorder="1" applyAlignment="1">
      <alignment vertical="top"/>
    </xf>
    <xf numFmtId="167" fontId="29" fillId="33" borderId="31" xfId="0" applyNumberFormat="1" applyFont="1" applyFill="1" applyBorder="1" applyAlignment="1">
      <alignment vertical="top"/>
    </xf>
    <xf numFmtId="167" fontId="31" fillId="33" borderId="31" xfId="41" applyNumberFormat="1" applyFont="1" applyFill="1" applyBorder="1" applyAlignment="1">
      <alignment horizontal="right" vertical="top"/>
    </xf>
    <xf numFmtId="167" fontId="31" fillId="33" borderId="31" xfId="0" applyNumberFormat="1" applyFont="1" applyFill="1" applyBorder="1" applyAlignment="1">
      <alignment horizontal="right" vertical="top"/>
    </xf>
    <xf numFmtId="167" fontId="29" fillId="33" borderId="31" xfId="0" applyNumberFormat="1" applyFont="1" applyFill="1" applyBorder="1" applyAlignment="1">
      <alignment horizontal="right" vertical="top"/>
    </xf>
    <xf numFmtId="164" fontId="35" fillId="33" borderId="31" xfId="0" applyNumberFormat="1" applyFont="1" applyFill="1" applyBorder="1" applyAlignment="1" applyProtection="1">
      <alignment horizontal="right" vertical="top"/>
    </xf>
    <xf numFmtId="0" fontId="31" fillId="33" borderId="31" xfId="0" applyFont="1" applyFill="1" applyBorder="1" applyAlignment="1">
      <alignment horizontal="right" wrapText="1"/>
    </xf>
    <xf numFmtId="0" fontId="31" fillId="33" borderId="33" xfId="0" applyFont="1" applyFill="1" applyBorder="1" applyAlignment="1">
      <alignment horizontal="right" vertical="top"/>
    </xf>
    <xf numFmtId="0" fontId="8" fillId="0" borderId="0" xfId="0" applyFont="1"/>
    <xf numFmtId="0" fontId="31" fillId="0" borderId="0" xfId="0" applyFont="1" applyFill="1" applyAlignment="1"/>
    <xf numFmtId="0" fontId="40" fillId="0" borderId="0" xfId="0" applyFont="1" applyFill="1" applyAlignment="1">
      <alignment horizontal="left" vertical="center"/>
    </xf>
    <xf numFmtId="0" fontId="27" fillId="0" borderId="0" xfId="0" applyFont="1" applyFill="1" applyAlignment="1">
      <alignment horizontal="right"/>
    </xf>
    <xf numFmtId="0" fontId="40" fillId="0" borderId="0" xfId="0" applyFont="1" applyFill="1" applyAlignment="1"/>
    <xf numFmtId="0" fontId="78" fillId="0" borderId="0" xfId="43" applyFont="1"/>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left" vertical="top"/>
    </xf>
    <xf numFmtId="0" fontId="31" fillId="33" borderId="31" xfId="0" applyFont="1" applyFill="1" applyBorder="1" applyAlignment="1">
      <alignment horizontal="right" vertical="top"/>
    </xf>
    <xf numFmtId="0" fontId="31" fillId="33" borderId="31" xfId="0" applyFont="1" applyFill="1" applyBorder="1" applyAlignment="1">
      <alignment horizontal="right" vertical="top" wrapText="1"/>
    </xf>
    <xf numFmtId="49" fontId="87" fillId="0" borderId="0" xfId="0" applyNumberFormat="1" applyFont="1" applyFill="1" applyBorder="1" applyAlignment="1">
      <alignment horizontal="left" vertical="center"/>
    </xf>
    <xf numFmtId="0" fontId="87" fillId="0" borderId="0" xfId="0" applyFont="1" applyFill="1" applyBorder="1" applyAlignment="1">
      <alignment horizontal="left" vertical="center"/>
    </xf>
    <xf numFmtId="0" fontId="87" fillId="0" borderId="0" xfId="0" applyFont="1" applyFill="1" applyBorder="1" applyAlignment="1"/>
    <xf numFmtId="0" fontId="87" fillId="0" borderId="0" xfId="0" applyFont="1" applyFill="1" applyBorder="1" applyAlignment="1">
      <alignment horizontal="right" vertical="center"/>
    </xf>
    <xf numFmtId="0" fontId="87" fillId="0" borderId="0" xfId="0" applyFont="1" applyFill="1" applyBorder="1"/>
    <xf numFmtId="0" fontId="87" fillId="0" borderId="0" xfId="0" applyFont="1" applyFill="1" applyBorder="1" applyAlignment="1">
      <alignment horizontal="left" vertical="center" indent="1"/>
    </xf>
    <xf numFmtId="49" fontId="87" fillId="0" borderId="0" xfId="43" applyNumberFormat="1" applyFont="1" applyFill="1" applyBorder="1" applyAlignment="1">
      <alignment horizontal="left" vertical="center"/>
    </xf>
    <xf numFmtId="0" fontId="87" fillId="0" borderId="0" xfId="43" applyFont="1" applyFill="1" applyBorder="1" applyAlignment="1">
      <alignment horizontal="left" vertical="center"/>
    </xf>
    <xf numFmtId="0" fontId="87" fillId="0" borderId="0" xfId="43" applyFont="1" applyFill="1" applyBorder="1"/>
    <xf numFmtId="0" fontId="87" fillId="0" borderId="0" xfId="43" applyFont="1" applyFill="1" applyBorder="1" applyAlignment="1">
      <alignment horizontal="left" vertical="center" indent="1"/>
    </xf>
    <xf numFmtId="0" fontId="87" fillId="0" borderId="0" xfId="43" applyFont="1" applyFill="1" applyBorder="1" applyAlignment="1">
      <alignment horizontal="right" vertical="center"/>
    </xf>
    <xf numFmtId="0" fontId="87" fillId="0" borderId="0" xfId="0" applyFont="1" applyFill="1" applyBorder="1" applyAlignment="1">
      <alignment horizontal="right"/>
    </xf>
    <xf numFmtId="0" fontId="88" fillId="0" borderId="0" xfId="0" applyFont="1" applyFill="1" applyBorder="1"/>
    <xf numFmtId="0" fontId="89" fillId="0" borderId="0" xfId="0" applyFont="1" applyFill="1" applyBorder="1"/>
    <xf numFmtId="0" fontId="30" fillId="0" borderId="0" xfId="0" applyFont="1" applyFill="1" applyBorder="1" applyAlignment="1">
      <alignment horizontal="left"/>
    </xf>
    <xf numFmtId="0" fontId="89" fillId="0" borderId="0" xfId="0" applyFont="1" applyFill="1"/>
    <xf numFmtId="0" fontId="89" fillId="0" borderId="0" xfId="150" applyFont="1" applyFill="1" applyBorder="1"/>
    <xf numFmtId="49" fontId="39" fillId="0" borderId="0" xfId="0" applyNumberFormat="1" applyFont="1" applyFill="1" applyBorder="1" applyAlignment="1">
      <alignment horizontal="right"/>
    </xf>
    <xf numFmtId="49" fontId="39" fillId="0" borderId="0" xfId="0" applyNumberFormat="1" applyFont="1" applyFill="1" applyAlignment="1">
      <alignment horizontal="right"/>
    </xf>
    <xf numFmtId="49" fontId="39" fillId="0" borderId="0" xfId="150" applyNumberFormat="1" applyFont="1" applyFill="1" applyAlignment="1">
      <alignment horizontal="right"/>
    </xf>
    <xf numFmtId="9" fontId="31" fillId="33" borderId="31" xfId="41" applyFont="1" applyFill="1" applyBorder="1" applyAlignment="1">
      <alignment vertical="top"/>
    </xf>
    <xf numFmtId="9" fontId="29" fillId="33" borderId="31" xfId="41" applyFont="1" applyFill="1" applyBorder="1" applyAlignment="1">
      <alignment horizontal="right" vertical="top"/>
    </xf>
    <xf numFmtId="0" fontId="29" fillId="33" borderId="31" xfId="0" applyFont="1" applyFill="1" applyBorder="1" applyAlignment="1">
      <alignment vertical="top"/>
    </xf>
    <xf numFmtId="164" fontId="29" fillId="33" borderId="31" xfId="41" applyNumberFormat="1" applyFont="1" applyFill="1" applyBorder="1" applyAlignment="1">
      <alignment vertical="top"/>
    </xf>
    <xf numFmtId="0" fontId="31" fillId="33" borderId="31" xfId="0" applyFont="1" applyFill="1" applyBorder="1" applyAlignment="1">
      <alignment vertical="top"/>
    </xf>
    <xf numFmtId="0" fontId="31" fillId="33" borderId="31" xfId="0" applyFont="1" applyFill="1" applyBorder="1" applyAlignment="1">
      <alignment vertical="top" wrapText="1"/>
    </xf>
    <xf numFmtId="167" fontId="29" fillId="33" borderId="31" xfId="41" applyNumberFormat="1" applyFont="1" applyFill="1" applyBorder="1" applyAlignment="1">
      <alignment horizontal="right" vertical="top"/>
    </xf>
    <xf numFmtId="0" fontId="27" fillId="0" borderId="0" xfId="168" applyFont="1"/>
    <xf numFmtId="49" fontId="41" fillId="0" borderId="0" xfId="168" applyNumberFormat="1" applyFont="1" applyAlignment="1">
      <alignment vertical="center"/>
    </xf>
    <xf numFmtId="0" fontId="27" fillId="0" borderId="0" xfId="168" applyFont="1" applyAlignment="1">
      <alignment horizontal="left" vertical="center" indent="1"/>
    </xf>
    <xf numFmtId="0" fontId="27" fillId="0" borderId="0" xfId="168" applyFont="1" applyAlignment="1">
      <alignment horizontal="right" vertical="center"/>
    </xf>
    <xf numFmtId="0" fontId="40" fillId="0" borderId="0" xfId="168" applyFont="1"/>
    <xf numFmtId="0" fontId="38" fillId="0" borderId="0" xfId="168" applyFont="1"/>
    <xf numFmtId="0" fontId="38" fillId="0" borderId="0" xfId="168" applyFont="1" applyAlignment="1">
      <alignment horizontal="left" vertical="center" indent="1"/>
    </xf>
    <xf numFmtId="0" fontId="38" fillId="0" borderId="0" xfId="168" applyFont="1" applyAlignment="1">
      <alignment horizontal="right" vertical="center"/>
    </xf>
    <xf numFmtId="0" fontId="40" fillId="0" borderId="0" xfId="168" applyFont="1" applyAlignment="1">
      <alignment horizontal="center"/>
    </xf>
    <xf numFmtId="0" fontId="27" fillId="0" borderId="0" xfId="168" applyFont="1" applyAlignment="1">
      <alignment horizontal="left" vertical="center"/>
    </xf>
    <xf numFmtId="0" fontId="37" fillId="0" borderId="0" xfId="168" applyFont="1"/>
    <xf numFmtId="49" fontId="42" fillId="0" borderId="0" xfId="168" applyNumberFormat="1" applyFont="1" applyAlignment="1">
      <alignment vertical="center"/>
    </xf>
    <xf numFmtId="0" fontId="41" fillId="0" borderId="0" xfId="168" applyFont="1" applyAlignment="1">
      <alignment horizontal="center" vertical="center"/>
    </xf>
    <xf numFmtId="0" fontId="41" fillId="0" borderId="0" xfId="168" applyFont="1" applyAlignment="1">
      <alignment horizontal="left" vertical="center"/>
    </xf>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82" fillId="0" borderId="0" xfId="0" applyNumberFormat="1" applyFont="1" applyFill="1" applyBorder="1" applyAlignment="1"/>
    <xf numFmtId="0" fontId="82" fillId="0" borderId="0" xfId="0" applyNumberFormat="1" applyFont="1" applyFill="1" applyBorder="1"/>
    <xf numFmtId="0" fontId="82" fillId="0" borderId="0" xfId="41" applyNumberFormat="1" applyFont="1" applyFill="1" applyBorder="1" applyAlignment="1"/>
    <xf numFmtId="166" fontId="82" fillId="0" borderId="0" xfId="0" applyNumberFormat="1" applyFont="1" applyFill="1" applyBorder="1"/>
    <xf numFmtId="167" fontId="82" fillId="0" borderId="0" xfId="41" applyNumberFormat="1" applyFont="1" applyFill="1"/>
    <xf numFmtId="164" fontId="82" fillId="0" borderId="0" xfId="0" applyNumberFormat="1" applyFont="1" applyFill="1"/>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31" fillId="33" borderId="34" xfId="0" applyFont="1" applyFill="1" applyBorder="1" applyAlignment="1">
      <alignment horizontal="right" vertical="top"/>
    </xf>
    <xf numFmtId="0" fontId="31" fillId="33" borderId="35" xfId="0" applyFont="1" applyFill="1" applyBorder="1" applyAlignment="1">
      <alignment horizontal="right" vertical="top"/>
    </xf>
    <xf numFmtId="164" fontId="29" fillId="33" borderId="34" xfId="0" applyNumberFormat="1" applyFont="1" applyFill="1" applyBorder="1" applyAlignment="1">
      <alignment horizontal="right" vertical="top"/>
    </xf>
    <xf numFmtId="164" fontId="29" fillId="33" borderId="35" xfId="0" applyNumberFormat="1" applyFont="1" applyFill="1" applyBorder="1" applyAlignment="1">
      <alignment horizontal="right" vertical="top"/>
    </xf>
    <xf numFmtId="164" fontId="31" fillId="33" borderId="34" xfId="0" applyNumberFormat="1" applyFont="1" applyFill="1" applyBorder="1" applyAlignment="1">
      <alignment horizontal="right" vertical="top"/>
    </xf>
    <xf numFmtId="164" fontId="31" fillId="33" borderId="35" xfId="0" applyNumberFormat="1" applyFont="1" applyFill="1" applyBorder="1" applyAlignment="1">
      <alignment horizontal="right" vertical="top"/>
    </xf>
    <xf numFmtId="164" fontId="31" fillId="33" borderId="34" xfId="0" applyNumberFormat="1" applyFont="1" applyFill="1" applyBorder="1" applyAlignment="1">
      <alignment vertical="top"/>
    </xf>
    <xf numFmtId="164" fontId="31" fillId="33" borderId="35" xfId="0" applyNumberFormat="1" applyFont="1" applyFill="1" applyBorder="1" applyAlignment="1">
      <alignment vertical="top"/>
    </xf>
    <xf numFmtId="164" fontId="29" fillId="33" borderId="34" xfId="0" applyNumberFormat="1" applyFont="1" applyFill="1" applyBorder="1" applyAlignment="1">
      <alignment vertical="top"/>
    </xf>
    <xf numFmtId="164" fontId="29" fillId="33" borderId="35" xfId="0" applyNumberFormat="1" applyFont="1" applyFill="1" applyBorder="1" applyAlignment="1">
      <alignment vertical="top"/>
    </xf>
    <xf numFmtId="0" fontId="31" fillId="33" borderId="34" xfId="0" applyFont="1" applyFill="1" applyBorder="1" applyAlignment="1">
      <alignment horizontal="right" vertical="center"/>
    </xf>
    <xf numFmtId="0" fontId="31" fillId="33" borderId="35" xfId="0" applyFont="1" applyFill="1" applyBorder="1" applyAlignment="1">
      <alignment horizontal="right" vertical="top" wrapText="1"/>
    </xf>
    <xf numFmtId="9" fontId="31" fillId="33" borderId="35" xfId="41" applyFont="1" applyFill="1" applyBorder="1" applyAlignment="1">
      <alignment vertical="top"/>
    </xf>
    <xf numFmtId="9" fontId="29" fillId="33" borderId="35" xfId="41" applyFont="1" applyFill="1" applyBorder="1" applyAlignment="1">
      <alignment horizontal="right" vertical="top"/>
    </xf>
    <xf numFmtId="164" fontId="31" fillId="33" borderId="31" xfId="0" applyNumberFormat="1" applyFont="1" applyFill="1" applyBorder="1" applyAlignment="1">
      <alignment horizontal="right" vertical="top"/>
    </xf>
    <xf numFmtId="164" fontId="29" fillId="33" borderId="34"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164" fontId="31" fillId="33" borderId="34" xfId="0" applyNumberFormat="1" applyFont="1" applyFill="1" applyBorder="1" applyAlignment="1">
      <alignment horizontal="right" vertical="top"/>
    </xf>
    <xf numFmtId="164" fontId="29" fillId="33" borderId="34" xfId="0" applyNumberFormat="1" applyFont="1" applyFill="1" applyBorder="1" applyAlignment="1">
      <alignment horizontal="right" vertical="top"/>
    </xf>
    <xf numFmtId="0" fontId="31" fillId="33" borderId="31" xfId="0" applyFont="1" applyFill="1" applyBorder="1" applyAlignment="1">
      <alignment horizontal="right" vertical="top"/>
    </xf>
    <xf numFmtId="164" fontId="31" fillId="33" borderId="34" xfId="0" applyNumberFormat="1" applyFont="1" applyFill="1" applyBorder="1" applyAlignment="1">
      <alignment horizontal="right" vertical="top"/>
    </xf>
    <xf numFmtId="0" fontId="95" fillId="0" borderId="0" xfId="0" applyFont="1" applyFill="1" applyAlignment="1">
      <alignment horizontal="left" vertical="top"/>
    </xf>
    <xf numFmtId="0" fontId="96" fillId="0" borderId="0" xfId="173" applyFont="1"/>
    <xf numFmtId="49" fontId="8" fillId="0" borderId="0" xfId="0" applyNumberFormat="1" applyFont="1" applyFill="1" applyBorder="1" applyAlignment="1">
      <alignment horizontal="right"/>
    </xf>
    <xf numFmtId="0" fontId="97" fillId="0" borderId="0" xfId="173" applyFont="1"/>
    <xf numFmtId="164" fontId="97" fillId="0" borderId="36" xfId="173" applyNumberFormat="1" applyFont="1" applyBorder="1"/>
    <xf numFmtId="167" fontId="97" fillId="0" borderId="36" xfId="174" applyNumberFormat="1" applyFont="1" applyBorder="1"/>
    <xf numFmtId="0" fontId="96" fillId="0" borderId="0" xfId="173" applyFont="1" applyAlignment="1">
      <alignment horizontal="right"/>
    </xf>
    <xf numFmtId="164" fontId="96" fillId="0" borderId="0" xfId="173" applyNumberFormat="1" applyFont="1"/>
    <xf numFmtId="167" fontId="55" fillId="0" borderId="0" xfId="174" applyNumberFormat="1" applyFont="1"/>
    <xf numFmtId="167" fontId="8" fillId="0" borderId="0" xfId="174" applyNumberFormat="1" applyFont="1"/>
    <xf numFmtId="164" fontId="97" fillId="0" borderId="0" xfId="173" applyNumberFormat="1" applyFont="1"/>
    <xf numFmtId="167" fontId="97" fillId="0" borderId="0" xfId="174" applyNumberFormat="1" applyFont="1"/>
    <xf numFmtId="164" fontId="96" fillId="0" borderId="0" xfId="173" applyNumberFormat="1" applyFont="1" applyFill="1"/>
    <xf numFmtId="0" fontId="97" fillId="0" borderId="0" xfId="173" applyFont="1" applyAlignment="1">
      <alignment horizontal="left"/>
    </xf>
    <xf numFmtId="0" fontId="31" fillId="33" borderId="0" xfId="0" applyFont="1" applyFill="1" applyBorder="1" applyAlignment="1">
      <alignment horizontal="left" vertical="top"/>
    </xf>
    <xf numFmtId="0" fontId="31" fillId="33" borderId="0" xfId="0" applyFont="1" applyFill="1" applyBorder="1" applyAlignment="1">
      <alignment horizontal="right" vertical="center"/>
    </xf>
    <xf numFmtId="164" fontId="31" fillId="33" borderId="0" xfId="0" applyNumberFormat="1" applyFont="1" applyFill="1" applyBorder="1" applyAlignment="1">
      <alignment horizontal="right" vertical="top"/>
    </xf>
    <xf numFmtId="0" fontId="29" fillId="33" borderId="32" xfId="0" applyFont="1" applyFill="1" applyBorder="1" applyAlignment="1">
      <alignment horizontal="left" indent="1"/>
    </xf>
    <xf numFmtId="164" fontId="29" fillId="33" borderId="32" xfId="0" applyNumberFormat="1" applyFont="1" applyFill="1" applyBorder="1" applyAlignment="1">
      <alignment horizontal="right" vertical="top"/>
    </xf>
    <xf numFmtId="0" fontId="29" fillId="33" borderId="33" xfId="0" applyFont="1" applyFill="1" applyBorder="1" applyAlignment="1">
      <alignment horizontal="left" indent="1"/>
    </xf>
    <xf numFmtId="164" fontId="29" fillId="33" borderId="33" xfId="0" applyNumberFormat="1" applyFont="1" applyFill="1" applyBorder="1" applyAlignment="1">
      <alignment horizontal="right" vertical="top"/>
    </xf>
    <xf numFmtId="9" fontId="33" fillId="33" borderId="0" xfId="41" applyFont="1" applyFill="1" applyBorder="1" applyAlignment="1">
      <alignment horizontal="right" vertical="top"/>
    </xf>
    <xf numFmtId="164" fontId="33" fillId="33" borderId="0" xfId="0" applyNumberFormat="1" applyFont="1" applyFill="1" applyBorder="1" applyAlignment="1">
      <alignment horizontal="right" vertical="top"/>
    </xf>
    <xf numFmtId="164" fontId="32" fillId="33" borderId="0" xfId="0" applyNumberFormat="1" applyFont="1" applyFill="1" applyBorder="1" applyAlignment="1">
      <alignment horizontal="right" vertical="top"/>
    </xf>
    <xf numFmtId="0" fontId="31" fillId="33" borderId="31" xfId="0" applyFont="1" applyFill="1" applyBorder="1" applyAlignment="1">
      <alignment horizontal="right" vertical="top"/>
    </xf>
    <xf numFmtId="0" fontId="29" fillId="33" borderId="0" xfId="0" applyFont="1" applyFill="1" applyBorder="1" applyAlignment="1">
      <alignment horizontal="left" indent="1"/>
    </xf>
    <xf numFmtId="164" fontId="29" fillId="33" borderId="0" xfId="0" applyNumberFormat="1" applyFont="1" applyFill="1" applyBorder="1" applyAlignment="1">
      <alignment horizontal="right" vertical="top"/>
    </xf>
    <xf numFmtId="167" fontId="31" fillId="33" borderId="35" xfId="41" applyNumberFormat="1" applyFont="1" applyFill="1" applyBorder="1" applyAlignment="1">
      <alignment horizontal="right" vertical="top"/>
    </xf>
    <xf numFmtId="167" fontId="29" fillId="33" borderId="35" xfId="41" applyNumberFormat="1" applyFont="1" applyFill="1" applyBorder="1" applyAlignment="1">
      <alignment horizontal="right" vertical="top"/>
    </xf>
    <xf numFmtId="167" fontId="31" fillId="33" borderId="35" xfId="41" applyNumberFormat="1" applyFont="1" applyFill="1" applyBorder="1" applyAlignment="1">
      <alignment vertical="top"/>
    </xf>
    <xf numFmtId="167" fontId="29" fillId="33" borderId="35" xfId="41" applyNumberFormat="1" applyFont="1" applyFill="1" applyBorder="1" applyAlignment="1">
      <alignment vertical="top"/>
    </xf>
    <xf numFmtId="167" fontId="29" fillId="33" borderId="35" xfId="0" applyNumberFormat="1" applyFont="1" applyFill="1" applyBorder="1" applyAlignment="1">
      <alignment horizontal="right" vertical="top"/>
    </xf>
    <xf numFmtId="0" fontId="33" fillId="0" borderId="0" xfId="150" applyFont="1" applyFill="1"/>
    <xf numFmtId="0" fontId="31" fillId="33" borderId="31" xfId="0" applyFont="1" applyFill="1" applyBorder="1" applyAlignment="1">
      <alignment horizontal="left" vertical="top" wrapText="1"/>
    </xf>
    <xf numFmtId="0" fontId="31" fillId="33" borderId="31" xfId="0" applyFont="1" applyFill="1" applyBorder="1" applyAlignment="1">
      <alignment horizontal="left" vertical="top"/>
    </xf>
    <xf numFmtId="0" fontId="86" fillId="0" borderId="0" xfId="150" applyFont="1"/>
    <xf numFmtId="0" fontId="8" fillId="0" borderId="0" xfId="150"/>
    <xf numFmtId="0" fontId="55" fillId="0" borderId="0" xfId="150" applyFont="1"/>
    <xf numFmtId="0" fontId="99" fillId="0" borderId="0" xfId="152" applyFont="1" applyAlignment="1">
      <alignment horizontal="left"/>
    </xf>
    <xf numFmtId="0" fontId="85" fillId="0" borderId="0" xfId="171" applyFill="1"/>
    <xf numFmtId="0" fontId="31" fillId="33" borderId="31" xfId="0" applyFont="1" applyFill="1" applyBorder="1" applyAlignment="1">
      <alignment horizontal="left" vertical="top"/>
    </xf>
    <xf numFmtId="164" fontId="31" fillId="33" borderId="31" xfId="0" applyNumberFormat="1" applyFont="1" applyFill="1" applyBorder="1" applyAlignment="1">
      <alignment horizontal="right" vertical="top"/>
    </xf>
    <xf numFmtId="164" fontId="31" fillId="33" borderId="31" xfId="0" applyNumberFormat="1" applyFont="1" applyFill="1" applyBorder="1" applyAlignment="1">
      <alignment horizontal="right" vertical="top"/>
    </xf>
    <xf numFmtId="49" fontId="99" fillId="0" borderId="0" xfId="152" applyNumberFormat="1" applyFont="1" applyAlignment="1">
      <alignment horizontal="right"/>
    </xf>
    <xf numFmtId="164" fontId="27" fillId="0" borderId="0" xfId="0" applyNumberFormat="1" applyFont="1" applyFill="1" applyBorder="1"/>
    <xf numFmtId="0" fontId="77" fillId="0" borderId="0" xfId="0" applyFont="1"/>
    <xf numFmtId="0" fontId="90" fillId="0" borderId="0" xfId="175" applyFont="1" applyAlignment="1">
      <alignment horizontal="left" vertical="center" wrapText="1"/>
    </xf>
    <xf numFmtId="49" fontId="77" fillId="0" borderId="0" xfId="175" applyNumberFormat="1" applyFont="1" applyAlignment="1">
      <alignment vertical="top" wrapText="1"/>
    </xf>
    <xf numFmtId="164" fontId="31" fillId="33" borderId="31" xfId="0" applyNumberFormat="1" applyFont="1" applyFill="1" applyBorder="1" applyAlignment="1">
      <alignment horizontal="right" vertical="top"/>
    </xf>
    <xf numFmtId="164" fontId="31" fillId="33" borderId="31" xfId="0" applyNumberFormat="1" applyFont="1" applyFill="1" applyBorder="1" applyAlignment="1">
      <alignment horizontal="right" vertical="top"/>
    </xf>
    <xf numFmtId="164" fontId="39" fillId="0" borderId="0" xfId="150" applyNumberFormat="1" applyFont="1" applyFill="1"/>
    <xf numFmtId="0" fontId="39" fillId="0" borderId="0" xfId="150" applyFont="1" applyFill="1"/>
    <xf numFmtId="0" fontId="100" fillId="0" borderId="0" xfId="0" applyFont="1" applyFill="1"/>
    <xf numFmtId="164" fontId="31" fillId="33" borderId="31" xfId="0" applyNumberFormat="1" applyFont="1" applyFill="1" applyBorder="1" applyAlignment="1">
      <alignment horizontal="right" vertical="top"/>
    </xf>
    <xf numFmtId="0" fontId="92" fillId="0" borderId="0" xfId="168" applyFont="1" applyAlignment="1">
      <alignment horizontal="left" vertical="center" wrapText="1"/>
    </xf>
    <xf numFmtId="0" fontId="91" fillId="0" borderId="0" xfId="168" applyFont="1" applyAlignment="1">
      <alignment horizontal="left" vertical="center" wrapText="1"/>
    </xf>
    <xf numFmtId="0" fontId="75" fillId="0" borderId="0" xfId="168" applyFont="1" applyAlignment="1">
      <alignment horizontal="center"/>
    </xf>
    <xf numFmtId="49" fontId="75" fillId="0" borderId="0" xfId="168" applyNumberFormat="1" applyFont="1" applyAlignment="1">
      <alignment horizontal="center" vertical="center"/>
    </xf>
    <xf numFmtId="49" fontId="39" fillId="0" borderId="0" xfId="168" applyNumberFormat="1" applyFont="1" applyAlignment="1">
      <alignment horizontal="center" vertical="center"/>
    </xf>
    <xf numFmtId="0" fontId="46" fillId="0" borderId="0" xfId="43" applyFont="1" applyFill="1" applyBorder="1" applyAlignment="1">
      <alignment horizontal="justify" vertical="top" wrapText="1"/>
    </xf>
    <xf numFmtId="0" fontId="46" fillId="0" borderId="0" xfId="0" applyFont="1" applyFill="1" applyAlignment="1">
      <alignment vertical="top" wrapText="1"/>
    </xf>
    <xf numFmtId="0" fontId="97" fillId="0" borderId="0" xfId="173" applyFont="1" applyAlignment="1">
      <alignment horizontal="center" vertical="center"/>
    </xf>
    <xf numFmtId="164" fontId="31" fillId="33" borderId="31" xfId="0" applyNumberFormat="1" applyFont="1" applyFill="1" applyBorder="1" applyAlignment="1">
      <alignment horizontal="right" vertical="top"/>
    </xf>
    <xf numFmtId="0" fontId="29" fillId="33" borderId="31" xfId="0" applyFont="1" applyFill="1" applyBorder="1" applyAlignment="1">
      <alignment horizontal="left" vertical="center" wrapText="1" indent="1"/>
    </xf>
    <xf numFmtId="164" fontId="29" fillId="33" borderId="34" xfId="0" applyNumberFormat="1" applyFont="1" applyFill="1" applyBorder="1" applyAlignment="1">
      <alignment horizontal="center" vertical="top"/>
    </xf>
    <xf numFmtId="164" fontId="29" fillId="33" borderId="31" xfId="0" applyNumberFormat="1" applyFont="1" applyFill="1" applyBorder="1" applyAlignment="1">
      <alignment horizontal="center" vertical="top"/>
    </xf>
    <xf numFmtId="164" fontId="29" fillId="33" borderId="35" xfId="0" applyNumberFormat="1" applyFont="1" applyFill="1" applyBorder="1" applyAlignment="1">
      <alignment horizontal="center" vertical="top"/>
    </xf>
    <xf numFmtId="0" fontId="31" fillId="33" borderId="31" xfId="0" applyFont="1" applyFill="1" applyBorder="1" applyAlignment="1">
      <alignment horizontal="left" vertical="top"/>
    </xf>
    <xf numFmtId="0" fontId="31" fillId="33" borderId="34" xfId="0" applyFont="1" applyFill="1" applyBorder="1" applyAlignment="1">
      <alignment horizontal="center" vertical="top"/>
    </xf>
    <xf numFmtId="0" fontId="31" fillId="33" borderId="31" xfId="0" applyFont="1" applyFill="1" applyBorder="1" applyAlignment="1">
      <alignment horizontal="center" vertical="top"/>
    </xf>
    <xf numFmtId="0" fontId="31" fillId="33" borderId="35" xfId="0" applyFont="1" applyFill="1" applyBorder="1" applyAlignment="1">
      <alignment horizontal="center" vertical="top"/>
    </xf>
    <xf numFmtId="0" fontId="31" fillId="33" borderId="31" xfId="0" applyFont="1" applyFill="1" applyBorder="1" applyAlignment="1">
      <alignment horizontal="right" vertical="top"/>
    </xf>
    <xf numFmtId="0" fontId="31" fillId="33" borderId="31" xfId="0" applyFont="1" applyFill="1" applyBorder="1" applyAlignment="1">
      <alignment horizontal="left" vertical="top" wrapText="1"/>
    </xf>
    <xf numFmtId="164" fontId="31" fillId="33" borderId="34" xfId="0" applyNumberFormat="1" applyFont="1" applyFill="1" applyBorder="1" applyAlignment="1">
      <alignment horizontal="center" vertical="top"/>
    </xf>
    <xf numFmtId="164" fontId="31" fillId="33" borderId="31" xfId="0" applyNumberFormat="1" applyFont="1" applyFill="1" applyBorder="1" applyAlignment="1">
      <alignment horizontal="center" vertical="top"/>
    </xf>
    <xf numFmtId="164" fontId="31" fillId="33" borderId="35" xfId="0" applyNumberFormat="1" applyFont="1" applyFill="1" applyBorder="1" applyAlignment="1">
      <alignment horizontal="center" vertical="top"/>
    </xf>
    <xf numFmtId="0" fontId="31" fillId="33" borderId="37" xfId="0" applyFont="1" applyFill="1" applyBorder="1" applyAlignment="1">
      <alignment horizontal="left" vertical="top"/>
    </xf>
    <xf numFmtId="0" fontId="31" fillId="33" borderId="38" xfId="0" applyFont="1" applyFill="1" applyBorder="1" applyAlignment="1">
      <alignment horizontal="left" vertical="top"/>
    </xf>
    <xf numFmtId="0" fontId="31" fillId="0" borderId="0" xfId="0" applyFont="1" applyFill="1" applyBorder="1" applyAlignment="1">
      <alignment horizontal="center" vertical="center"/>
    </xf>
    <xf numFmtId="0" fontId="31" fillId="33" borderId="37" xfId="0" applyFont="1" applyFill="1" applyBorder="1" applyAlignment="1">
      <alignment horizontal="right" vertical="top"/>
    </xf>
    <xf numFmtId="0" fontId="31" fillId="33" borderId="38" xfId="0" applyFont="1" applyFill="1" applyBorder="1" applyAlignment="1">
      <alignment horizontal="right" vertical="top"/>
    </xf>
    <xf numFmtId="164" fontId="31" fillId="18" borderId="10" xfId="0" applyNumberFormat="1" applyFont="1" applyFill="1" applyBorder="1" applyAlignment="1">
      <alignment horizontal="left" vertical="center"/>
    </xf>
    <xf numFmtId="164" fontId="31" fillId="18" borderId="9" xfId="0" applyNumberFormat="1" applyFont="1" applyFill="1" applyBorder="1" applyAlignment="1">
      <alignment horizontal="left" vertical="center"/>
    </xf>
    <xf numFmtId="164" fontId="31" fillId="18" borderId="26" xfId="0" applyNumberFormat="1" applyFont="1" applyFill="1" applyBorder="1" applyAlignment="1">
      <alignment horizontal="center"/>
    </xf>
    <xf numFmtId="164" fontId="31" fillId="18" borderId="27" xfId="0" applyNumberFormat="1" applyFont="1" applyFill="1" applyBorder="1" applyAlignment="1">
      <alignment horizontal="center"/>
    </xf>
    <xf numFmtId="0" fontId="31" fillId="18" borderId="10" xfId="0" applyFont="1" applyFill="1" applyBorder="1" applyAlignment="1">
      <alignment horizontal="left" vertical="center"/>
    </xf>
    <xf numFmtId="0" fontId="31" fillId="18" borderId="0" xfId="0" applyFont="1" applyFill="1" applyBorder="1" applyAlignment="1">
      <alignment horizontal="left" vertical="center"/>
    </xf>
    <xf numFmtId="164" fontId="31" fillId="18" borderId="28" xfId="0" applyNumberFormat="1" applyFont="1" applyFill="1" applyBorder="1" applyAlignment="1">
      <alignment horizontal="center"/>
    </xf>
    <xf numFmtId="0" fontId="31" fillId="19" borderId="0" xfId="0" applyFont="1" applyFill="1" applyBorder="1" applyAlignment="1">
      <alignment horizontal="right"/>
    </xf>
    <xf numFmtId="0" fontId="31" fillId="19" borderId="14" xfId="0" applyFont="1" applyFill="1" applyBorder="1" applyAlignment="1">
      <alignment horizontal="right"/>
    </xf>
    <xf numFmtId="0" fontId="29" fillId="19" borderId="16" xfId="0" applyFont="1" applyFill="1" applyBorder="1" applyAlignment="1">
      <alignment horizontal="right" vertical="center"/>
    </xf>
    <xf numFmtId="0" fontId="29" fillId="19" borderId="9" xfId="0" applyFont="1" applyFill="1" applyBorder="1" applyAlignment="1">
      <alignment horizontal="right" vertical="center"/>
    </xf>
    <xf numFmtId="0" fontId="31" fillId="19" borderId="13" xfId="0" applyFont="1" applyFill="1" applyBorder="1" applyAlignment="1">
      <alignment horizontal="center"/>
    </xf>
    <xf numFmtId="0" fontId="31" fillId="19" borderId="19" xfId="0" applyFont="1" applyFill="1" applyBorder="1" applyAlignment="1">
      <alignment horizontal="center"/>
    </xf>
    <xf numFmtId="0" fontId="31" fillId="19" borderId="18" xfId="0" applyFont="1" applyFill="1" applyBorder="1" applyAlignment="1">
      <alignment horizontal="center"/>
    </xf>
    <xf numFmtId="0" fontId="31" fillId="19" borderId="20" xfId="0" applyFont="1" applyFill="1" applyBorder="1" applyAlignment="1">
      <alignment horizontal="right"/>
    </xf>
    <xf numFmtId="0" fontId="29" fillId="19" borderId="16" xfId="0" applyFont="1" applyFill="1" applyBorder="1" applyAlignment="1">
      <alignment horizontal="right"/>
    </xf>
    <xf numFmtId="0" fontId="29" fillId="19" borderId="9" xfId="0" applyFont="1" applyFill="1" applyBorder="1" applyAlignment="1">
      <alignment horizontal="right"/>
    </xf>
    <xf numFmtId="0" fontId="29" fillId="19" borderId="15" xfId="0" applyFont="1" applyFill="1" applyBorder="1" applyAlignment="1">
      <alignment horizontal="right"/>
    </xf>
  </cellXfs>
  <cellStyles count="176">
    <cellStyle name="$l0 Row" xfId="130" xr:uid="{00000000-0005-0000-0000-000000000000}"/>
    <cellStyle name="$l1 Row" xfId="131" xr:uid="{00000000-0005-0000-0000-000001000000}"/>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2" xfId="111" xr:uid="{00000000-0005-0000-0000-000014000000}"/>
    <cellStyle name="Datum" xfId="112" xr:uid="{00000000-0005-0000-0000-000015000000}"/>
    <cellStyle name="F2" xfId="113" xr:uid="{00000000-0005-0000-0000-000016000000}"/>
    <cellStyle name="F3" xfId="114" xr:uid="{00000000-0005-0000-0000-000017000000}"/>
    <cellStyle name="F4" xfId="115" xr:uid="{00000000-0005-0000-0000-000018000000}"/>
    <cellStyle name="F5" xfId="116" xr:uid="{00000000-0005-0000-0000-000019000000}"/>
    <cellStyle name="F6" xfId="117" xr:uid="{00000000-0005-0000-0000-00001A000000}"/>
    <cellStyle name="F7" xfId="118" xr:uid="{00000000-0005-0000-0000-00001B000000}"/>
    <cellStyle name="F8" xfId="119" xr:uid="{00000000-0005-0000-0000-00001C000000}"/>
    <cellStyle name="Finanční0" xfId="120" xr:uid="{00000000-0005-0000-0000-00001D000000}"/>
    <cellStyle name="Fixed" xfId="58" xr:uid="{00000000-0005-0000-0000-00001E000000}"/>
    <cellStyle name="HEADING1" xfId="121" xr:uid="{00000000-0005-0000-0000-00001F000000}"/>
    <cellStyle name="HEADING2" xfId="122" xr:uid="{00000000-0005-0000-0000-000020000000}"/>
    <cellStyle name="Hypertextový odkaz" xfId="171" builtinId="8"/>
    <cellStyle name="Hypertextový odkaz 2" xfId="47" xr:uid="{00000000-0005-0000-0000-000021000000}"/>
    <cellStyle name="Kontrolní buňka" xfId="20" builtinId="23" customBuiltin="1"/>
    <cellStyle name="Měna0" xfId="123" xr:uid="{00000000-0005-0000-0000-000024000000}"/>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124" xr:uid="{00000000-0005-0000-0000-00002B000000}"/>
    <cellStyle name="Normální" xfId="0" builtinId="0"/>
    <cellStyle name="Normální 10" xfId="100" xr:uid="{00000000-0005-0000-0000-00002D000000}"/>
    <cellStyle name="Normální 10 2" xfId="139" xr:uid="{00000000-0005-0000-0000-00002E000000}"/>
    <cellStyle name="Normální 10 3" xfId="151" xr:uid="{00000000-0005-0000-0000-00002F000000}"/>
    <cellStyle name="Normální 11" xfId="110" xr:uid="{00000000-0005-0000-0000-000030000000}"/>
    <cellStyle name="Normální 12" xfId="128" xr:uid="{00000000-0005-0000-0000-000031000000}"/>
    <cellStyle name="Normální 12 2" xfId="147" xr:uid="{00000000-0005-0000-0000-000032000000}"/>
    <cellStyle name="Normální 12 2 2" xfId="150" xr:uid="{00000000-0005-0000-0000-000033000000}"/>
    <cellStyle name="Normální 12 3" xfId="152" xr:uid="{00000000-0005-0000-0000-000034000000}"/>
    <cellStyle name="Normální 13" xfId="132" xr:uid="{00000000-0005-0000-0000-000035000000}"/>
    <cellStyle name="Normální 13 2" xfId="149" xr:uid="{00000000-0005-0000-0000-000036000000}"/>
    <cellStyle name="Normální 13 3" xfId="153" xr:uid="{00000000-0005-0000-0000-000037000000}"/>
    <cellStyle name="Normální 14" xfId="173" xr:uid="{4669F200-2867-45FB-8EC9-D5679104F2C4}"/>
    <cellStyle name="Normální 19" xfId="169" xr:uid="{8402CB00-FF53-419C-83D1-AFE65A98DBF0}"/>
    <cellStyle name="Normální 19 2" xfId="170" xr:uid="{6D95584E-CFCD-452C-9F27-53B53D80770F}"/>
    <cellStyle name="Normální 19 2 2" xfId="172" xr:uid="{22402AB5-EA49-46C1-AE0D-E421212159FB}"/>
    <cellStyle name="Normální 19 2 2 2" xfId="175" xr:uid="{9D48A8B9-3453-4334-BDB1-157EB2C39A54}"/>
    <cellStyle name="Normální 2" xfId="43" xr:uid="{00000000-0005-0000-0000-000038000000}"/>
    <cellStyle name="Normální 2 2" xfId="55" xr:uid="{00000000-0005-0000-0000-000039000000}"/>
    <cellStyle name="Normální 2 2 2" xfId="57" xr:uid="{00000000-0005-0000-0000-00003A000000}"/>
    <cellStyle name="Normální 2 3" xfId="61" xr:uid="{00000000-0005-0000-0000-00003B000000}"/>
    <cellStyle name="Normální 2 7" xfId="168" xr:uid="{4AB1B394-F26C-49A2-AB4A-B3DBD81C00F3}"/>
    <cellStyle name="Normální 3" xfId="45" xr:uid="{00000000-0005-0000-0000-00003C000000}"/>
    <cellStyle name="Normální 3 2" xfId="48" xr:uid="{00000000-0005-0000-0000-00003D000000}"/>
    <cellStyle name="Normální 4" xfId="49" xr:uid="{00000000-0005-0000-0000-00003E000000}"/>
    <cellStyle name="Normální 4 2" xfId="101" xr:uid="{00000000-0005-0000-0000-00003F000000}"/>
    <cellStyle name="Normální 4 2 2" xfId="140" xr:uid="{00000000-0005-0000-0000-000040000000}"/>
    <cellStyle name="Normální 4 2 3" xfId="154" xr:uid="{00000000-0005-0000-0000-000041000000}"/>
    <cellStyle name="Normální 4 3" xfId="133" xr:uid="{00000000-0005-0000-0000-000042000000}"/>
    <cellStyle name="Normální 4 4" xfId="155" xr:uid="{00000000-0005-0000-0000-000043000000}"/>
    <cellStyle name="Normální 5" xfId="56" xr:uid="{00000000-0005-0000-0000-000044000000}"/>
    <cellStyle name="Normální 5 2" xfId="59" xr:uid="{00000000-0005-0000-0000-000045000000}"/>
    <cellStyle name="Normální 5 2 2" xfId="104" xr:uid="{00000000-0005-0000-0000-000046000000}"/>
    <cellStyle name="Normální 5 2 2 2" xfId="142" xr:uid="{00000000-0005-0000-0000-000047000000}"/>
    <cellStyle name="Normální 5 2 2 3" xfId="156" xr:uid="{00000000-0005-0000-0000-000048000000}"/>
    <cellStyle name="Normální 5 2 3" xfId="135" xr:uid="{00000000-0005-0000-0000-000049000000}"/>
    <cellStyle name="Normální 5 2 4" xfId="157" xr:uid="{00000000-0005-0000-0000-00004A000000}"/>
    <cellStyle name="Normální 5 3" xfId="95" xr:uid="{00000000-0005-0000-0000-00004B000000}"/>
    <cellStyle name="Normální 5 4" xfId="103" xr:uid="{00000000-0005-0000-0000-00004C000000}"/>
    <cellStyle name="Normální 5 4 2" xfId="141" xr:uid="{00000000-0005-0000-0000-00004D000000}"/>
    <cellStyle name="Normální 5 4 3" xfId="158" xr:uid="{00000000-0005-0000-0000-00004E000000}"/>
    <cellStyle name="Normální 5 5" xfId="134" xr:uid="{00000000-0005-0000-0000-00004F000000}"/>
    <cellStyle name="Normální 5 6" xfId="159" xr:uid="{00000000-0005-0000-0000-000050000000}"/>
    <cellStyle name="Normální 6" xfId="60" xr:uid="{00000000-0005-0000-0000-000051000000}"/>
    <cellStyle name="Normální 6 2" xfId="106" xr:uid="{00000000-0005-0000-0000-000052000000}"/>
    <cellStyle name="Normální 7" xfId="96" xr:uid="{00000000-0005-0000-0000-000053000000}"/>
    <cellStyle name="Normální 7 2" xfId="99" xr:uid="{00000000-0005-0000-0000-000054000000}"/>
    <cellStyle name="Normální 7 3" xfId="107" xr:uid="{00000000-0005-0000-0000-000055000000}"/>
    <cellStyle name="Normální 7 3 2" xfId="144" xr:uid="{00000000-0005-0000-0000-000056000000}"/>
    <cellStyle name="Normální 7 3 3" xfId="160" xr:uid="{00000000-0005-0000-0000-000057000000}"/>
    <cellStyle name="Normální 7 4" xfId="136" xr:uid="{00000000-0005-0000-0000-000058000000}"/>
    <cellStyle name="Normální 7 5" xfId="161" xr:uid="{00000000-0005-0000-0000-000059000000}"/>
    <cellStyle name="Normální 8" xfId="97" xr:uid="{00000000-0005-0000-0000-00005A000000}"/>
    <cellStyle name="Normální 8 2" xfId="108" xr:uid="{00000000-0005-0000-0000-00005B000000}"/>
    <cellStyle name="Normální 8 2 2" xfId="145" xr:uid="{00000000-0005-0000-0000-00005C000000}"/>
    <cellStyle name="Normální 8 2 3" xfId="162" xr:uid="{00000000-0005-0000-0000-00005D000000}"/>
    <cellStyle name="Normální 8 3" xfId="137" xr:uid="{00000000-0005-0000-0000-00005E000000}"/>
    <cellStyle name="Normální 8 4" xfId="163" xr:uid="{00000000-0005-0000-0000-00005F000000}"/>
    <cellStyle name="Normální 9" xfId="98" xr:uid="{00000000-0005-0000-0000-000060000000}"/>
    <cellStyle name="Normální 9 2" xfId="109" xr:uid="{00000000-0005-0000-0000-000061000000}"/>
    <cellStyle name="Normální 9 2 2" xfId="146" xr:uid="{00000000-0005-0000-0000-000062000000}"/>
    <cellStyle name="Normální 9 2 3" xfId="164" xr:uid="{00000000-0005-0000-0000-000063000000}"/>
    <cellStyle name="Normální 9 3" xfId="138" xr:uid="{00000000-0005-0000-0000-000064000000}"/>
    <cellStyle name="Normální 9 4" xfId="165" xr:uid="{00000000-0005-0000-0000-000065000000}"/>
    <cellStyle name="normální_meszpr 12_2011-draft pro úpravy" xfId="42" xr:uid="{00000000-0005-0000-0000-000066000000}"/>
    <cellStyle name="Pevný" xfId="125" xr:uid="{00000000-0005-0000-0000-000067000000}"/>
    <cellStyle name="Poznámka" xfId="27" builtinId="10" customBuiltin="1"/>
    <cellStyle name="Procenta" xfId="41" builtinId="5"/>
    <cellStyle name="Procenta 2" xfId="44" xr:uid="{00000000-0005-0000-0000-00006A000000}"/>
    <cellStyle name="Procenta 2 2" xfId="50" xr:uid="{00000000-0005-0000-0000-00006B000000}"/>
    <cellStyle name="Procenta 2 3" xfId="102" xr:uid="{00000000-0005-0000-0000-00006C000000}"/>
    <cellStyle name="Procenta 3" xfId="105" xr:uid="{00000000-0005-0000-0000-00006D000000}"/>
    <cellStyle name="Procenta 3 2" xfId="129" xr:uid="{00000000-0005-0000-0000-00006E000000}"/>
    <cellStyle name="Procenta 3 2 2" xfId="148" xr:uid="{00000000-0005-0000-0000-00006F000000}"/>
    <cellStyle name="Procenta 3 2 3" xfId="166" xr:uid="{00000000-0005-0000-0000-000070000000}"/>
    <cellStyle name="Procenta 3 3" xfId="143" xr:uid="{00000000-0005-0000-0000-000071000000}"/>
    <cellStyle name="Procenta 3 4" xfId="167" xr:uid="{00000000-0005-0000-0000-000072000000}"/>
    <cellStyle name="Procenta 4" xfId="174" xr:uid="{BB4B7D1F-01B3-433F-BA24-9D066AF4D4CC}"/>
    <cellStyle name="Propojená buňka" xfId="28" builtinId="24" customBuiltin="1"/>
    <cellStyle name="SAPBEXaggData" xfId="51" xr:uid="{00000000-0005-0000-0000-000074000000}"/>
    <cellStyle name="SAPBEXaggDataEmph" xfId="62" xr:uid="{00000000-0005-0000-0000-000075000000}"/>
    <cellStyle name="SAPBEXaggItem" xfId="52" xr:uid="{00000000-0005-0000-0000-000076000000}"/>
    <cellStyle name="SAPBEXaggItemX" xfId="63" xr:uid="{00000000-0005-0000-0000-000077000000}"/>
    <cellStyle name="SAPBEXexcBad7" xfId="64" xr:uid="{00000000-0005-0000-0000-000078000000}"/>
    <cellStyle name="SAPBEXexcBad8" xfId="65" xr:uid="{00000000-0005-0000-0000-000079000000}"/>
    <cellStyle name="SAPBEXexcBad9" xfId="66" xr:uid="{00000000-0005-0000-0000-00007A000000}"/>
    <cellStyle name="SAPBEXexcCritical4" xfId="67" xr:uid="{00000000-0005-0000-0000-00007B000000}"/>
    <cellStyle name="SAPBEXexcCritical5" xfId="68" xr:uid="{00000000-0005-0000-0000-00007C000000}"/>
    <cellStyle name="SAPBEXexcCritical6" xfId="69" xr:uid="{00000000-0005-0000-0000-00007D000000}"/>
    <cellStyle name="SAPBEXexcGood1" xfId="70" xr:uid="{00000000-0005-0000-0000-00007E000000}"/>
    <cellStyle name="SAPBEXexcGood2" xfId="71" xr:uid="{00000000-0005-0000-0000-00007F000000}"/>
    <cellStyle name="SAPBEXexcGood3" xfId="72" xr:uid="{00000000-0005-0000-0000-000080000000}"/>
    <cellStyle name="SAPBEXfilterDrill" xfId="73" xr:uid="{00000000-0005-0000-0000-000081000000}"/>
    <cellStyle name="SAPBEXfilterItem" xfId="74" xr:uid="{00000000-0005-0000-0000-000082000000}"/>
    <cellStyle name="SAPBEXfilterText" xfId="75" xr:uid="{00000000-0005-0000-0000-000083000000}"/>
    <cellStyle name="SAPBEXformats" xfId="76" xr:uid="{00000000-0005-0000-0000-000084000000}"/>
    <cellStyle name="SAPBEXheaderItem" xfId="77" xr:uid="{00000000-0005-0000-0000-000085000000}"/>
    <cellStyle name="SAPBEXheaderText" xfId="78" xr:uid="{00000000-0005-0000-0000-000086000000}"/>
    <cellStyle name="SAPBEXHLevel0" xfId="79" xr:uid="{00000000-0005-0000-0000-000087000000}"/>
    <cellStyle name="SAPBEXHLevel0X" xfId="80" xr:uid="{00000000-0005-0000-0000-000088000000}"/>
    <cellStyle name="SAPBEXHLevel1" xfId="81" xr:uid="{00000000-0005-0000-0000-000089000000}"/>
    <cellStyle name="SAPBEXHLevel1X" xfId="82" xr:uid="{00000000-0005-0000-0000-00008A000000}"/>
    <cellStyle name="SAPBEXHLevel2" xfId="83" xr:uid="{00000000-0005-0000-0000-00008B000000}"/>
    <cellStyle name="SAPBEXHLevel2X" xfId="84" xr:uid="{00000000-0005-0000-0000-00008C000000}"/>
    <cellStyle name="SAPBEXHLevel3" xfId="85" xr:uid="{00000000-0005-0000-0000-00008D000000}"/>
    <cellStyle name="SAPBEXHLevel3X" xfId="86" xr:uid="{00000000-0005-0000-0000-00008E000000}"/>
    <cellStyle name="SAPBEXchaText" xfId="53" xr:uid="{00000000-0005-0000-0000-00008F000000}"/>
    <cellStyle name="SAPBEXresData" xfId="87" xr:uid="{00000000-0005-0000-0000-000090000000}"/>
    <cellStyle name="SAPBEXresDataEmph" xfId="88" xr:uid="{00000000-0005-0000-0000-000091000000}"/>
    <cellStyle name="SAPBEXresItem" xfId="89" xr:uid="{00000000-0005-0000-0000-000092000000}"/>
    <cellStyle name="SAPBEXresItemX" xfId="90" xr:uid="{00000000-0005-0000-0000-000093000000}"/>
    <cellStyle name="SAPBEXstdData" xfId="54" xr:uid="{00000000-0005-0000-0000-000094000000}"/>
    <cellStyle name="SAPBEXstdDataEmph" xfId="91" xr:uid="{00000000-0005-0000-0000-000095000000}"/>
    <cellStyle name="SAPBEXstdItem" xfId="46" xr:uid="{00000000-0005-0000-0000-000096000000}"/>
    <cellStyle name="SAPBEXstdItemX" xfId="92" xr:uid="{00000000-0005-0000-0000-000097000000}"/>
    <cellStyle name="SAPBEXtitle" xfId="93" xr:uid="{00000000-0005-0000-0000-000098000000}"/>
    <cellStyle name="SAPBEXundefined" xfId="94" xr:uid="{00000000-0005-0000-0000-000099000000}"/>
    <cellStyle name="Správně" xfId="29" builtinId="26" customBuiltin="1"/>
    <cellStyle name="Špatně" xfId="19" builtinId="27"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126" xr:uid="{00000000-0005-0000-0000-0000A0000000}"/>
    <cellStyle name="Záhlaví 2" xfId="127" xr:uid="{00000000-0005-0000-0000-0000A1000000}"/>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F0948F"/>
      <color rgb="FFDF2B20"/>
      <color rgb="FFC7CCD6"/>
      <color rgb="FF9196B0"/>
      <color rgb="FF596387"/>
      <color rgb="FF233060"/>
      <color rgb="FFE86159"/>
      <color rgb="FF000000"/>
      <color rgb="FF646363"/>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charts/_rels/chart1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3.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28.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33.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38.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43.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48.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53.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58.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63.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68.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7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7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spPr>
            <a:solidFill>
              <a:srgbClr val="233060"/>
            </a:solidFill>
          </c:spPr>
          <c:invertIfNegative val="0"/>
          <c:cat>
            <c:numRef>
              <c:f>'3'!$P$4</c:f>
              <c:numCache>
                <c:formatCode>General</c:formatCode>
                <c:ptCount val="1"/>
              </c:numCache>
            </c:numRef>
          </c:cat>
          <c:val>
            <c:numRef>
              <c:f>'3'!$P$5</c:f>
              <c:numCache>
                <c:formatCode>General</c:formatCode>
                <c:ptCount val="1"/>
              </c:numCache>
            </c:numRef>
          </c:val>
          <c:extLst>
            <c:ext xmlns:c16="http://schemas.microsoft.com/office/drawing/2014/chart" uri="{C3380CC4-5D6E-409C-BE32-E72D297353CC}">
              <c16:uniqueId val="{00000000-CC98-4D4F-B5B8-A007A8ABFA98}"/>
            </c:ext>
          </c:extLst>
        </c:ser>
        <c:ser>
          <c:idx val="1"/>
          <c:order val="1"/>
          <c:tx>
            <c:strRef>
              <c:f>'3'!$O$6</c:f>
              <c:strCache>
                <c:ptCount val="1"/>
              </c:strCache>
            </c:strRef>
          </c:tx>
          <c:spPr>
            <a:solidFill>
              <a:srgbClr val="596387"/>
            </a:solidFill>
          </c:spPr>
          <c:invertIfNegative val="0"/>
          <c:cat>
            <c:numRef>
              <c:f>'3'!$P$4</c:f>
              <c:numCache>
                <c:formatCode>General</c:formatCode>
                <c:ptCount val="1"/>
              </c:numCache>
            </c:numRef>
          </c:cat>
          <c:val>
            <c:numRef>
              <c:f>'3'!$P$6</c:f>
              <c:numCache>
                <c:formatCode>General</c:formatCode>
                <c:ptCount val="1"/>
              </c:numCache>
            </c:numRef>
          </c:val>
          <c:extLst>
            <c:ext xmlns:c16="http://schemas.microsoft.com/office/drawing/2014/chart" uri="{C3380CC4-5D6E-409C-BE32-E72D297353CC}">
              <c16:uniqueId val="{00000001-CC98-4D4F-B5B8-A007A8ABFA98}"/>
            </c:ext>
          </c:extLst>
        </c:ser>
        <c:ser>
          <c:idx val="2"/>
          <c:order val="2"/>
          <c:tx>
            <c:strRef>
              <c:f>'3'!$O$7</c:f>
              <c:strCache>
                <c:ptCount val="1"/>
              </c:strCache>
            </c:strRef>
          </c:tx>
          <c:spPr>
            <a:solidFill>
              <a:srgbClr val="9196B0"/>
            </a:solidFill>
          </c:spPr>
          <c:invertIfNegative val="0"/>
          <c:cat>
            <c:numRef>
              <c:f>'3'!$P$4</c:f>
              <c:numCache>
                <c:formatCode>General</c:formatCode>
                <c:ptCount val="1"/>
              </c:numCache>
            </c:numRef>
          </c:cat>
          <c:val>
            <c:numRef>
              <c:f>'3'!$P$7</c:f>
              <c:numCache>
                <c:formatCode>0%</c:formatCode>
                <c:ptCount val="1"/>
              </c:numCache>
            </c:numRef>
          </c:val>
          <c:extLst>
            <c:ext xmlns:c16="http://schemas.microsoft.com/office/drawing/2014/chart" uri="{C3380CC4-5D6E-409C-BE32-E72D297353CC}">
              <c16:uniqueId val="{00000002-CC98-4D4F-B5B8-A007A8ABFA98}"/>
            </c:ext>
          </c:extLst>
        </c:ser>
        <c:ser>
          <c:idx val="3"/>
          <c:order val="3"/>
          <c:tx>
            <c:strRef>
              <c:f>'3'!$O$8</c:f>
              <c:strCache>
                <c:ptCount val="1"/>
              </c:strCache>
            </c:strRef>
          </c:tx>
          <c:spPr>
            <a:solidFill>
              <a:srgbClr val="C7CCD6"/>
            </a:solidFill>
          </c:spPr>
          <c:invertIfNegative val="0"/>
          <c:cat>
            <c:numRef>
              <c:f>'3'!$P$4</c:f>
              <c:numCache>
                <c:formatCode>General</c:formatCode>
                <c:ptCount val="1"/>
              </c:numCache>
            </c:numRef>
          </c:cat>
          <c:val>
            <c:numRef>
              <c:f>'3'!$P$8</c:f>
              <c:numCache>
                <c:formatCode>0%</c:formatCode>
                <c:ptCount val="1"/>
              </c:numCache>
            </c:numRef>
          </c:val>
          <c:extLst>
            <c:ext xmlns:c16="http://schemas.microsoft.com/office/drawing/2014/chart" uri="{C3380CC4-5D6E-409C-BE32-E72D297353CC}">
              <c16:uniqueId val="{00000003-CC98-4D4F-B5B8-A007A8ABFA98}"/>
            </c:ext>
          </c:extLst>
        </c:ser>
        <c:ser>
          <c:idx val="4"/>
          <c:order val="4"/>
          <c:tx>
            <c:strRef>
              <c:f>'3'!$O$9</c:f>
              <c:strCache>
                <c:ptCount val="1"/>
              </c:strCache>
            </c:strRef>
          </c:tx>
          <c:spPr>
            <a:solidFill>
              <a:schemeClr val="accent5"/>
            </a:solidFill>
          </c:spPr>
          <c:invertIfNegative val="0"/>
          <c:cat>
            <c:numRef>
              <c:f>'3'!$P$4</c:f>
              <c:numCache>
                <c:formatCode>General</c:formatCode>
                <c:ptCount val="1"/>
              </c:numCache>
            </c:numRef>
          </c:cat>
          <c:val>
            <c:numRef>
              <c:f>'3'!$P$9</c:f>
              <c:numCache>
                <c:formatCode>0%</c:formatCode>
                <c:ptCount val="1"/>
              </c:numCache>
            </c:numRef>
          </c:val>
          <c:extLst>
            <c:ext xmlns:c16="http://schemas.microsoft.com/office/drawing/2014/chart" uri="{C3380CC4-5D6E-409C-BE32-E72D297353CC}">
              <c16:uniqueId val="{00000004-CC98-4D4F-B5B8-A007A8ABFA98}"/>
            </c:ext>
          </c:extLst>
        </c:ser>
        <c:ser>
          <c:idx val="5"/>
          <c:order val="5"/>
          <c:tx>
            <c:strRef>
              <c:f>'3'!$O$10</c:f>
              <c:strCache>
                <c:ptCount val="1"/>
              </c:strCache>
            </c:strRef>
          </c:tx>
          <c:spPr>
            <a:solidFill>
              <a:srgbClr val="E86159"/>
            </a:solidFill>
          </c:spPr>
          <c:invertIfNegative val="0"/>
          <c:cat>
            <c:numRef>
              <c:f>'3'!$P$4</c:f>
              <c:numCache>
                <c:formatCode>General</c:formatCode>
                <c:ptCount val="1"/>
              </c:numCache>
            </c:numRef>
          </c:cat>
          <c:val>
            <c:numRef>
              <c:f>'3'!$P$10</c:f>
              <c:numCache>
                <c:formatCode>0%</c:formatCode>
                <c:ptCount val="1"/>
              </c:numCache>
            </c:numRef>
          </c:val>
          <c:extLst>
            <c:ext xmlns:c16="http://schemas.microsoft.com/office/drawing/2014/chart" uri="{C3380CC4-5D6E-409C-BE32-E72D297353CC}">
              <c16:uniqueId val="{00000005-CC98-4D4F-B5B8-A007A8ABFA98}"/>
            </c:ext>
          </c:extLst>
        </c:ser>
        <c:dLbls>
          <c:showLegendKey val="0"/>
          <c:showVal val="0"/>
          <c:showCatName val="0"/>
          <c:showSerName val="0"/>
          <c:showPercent val="0"/>
          <c:showBubbleSize val="0"/>
        </c:dLbls>
        <c:gapWidth val="150"/>
        <c:axId val="222032640"/>
        <c:axId val="222034176"/>
      </c:barChart>
      <c:catAx>
        <c:axId val="222032640"/>
        <c:scaling>
          <c:orientation val="minMax"/>
        </c:scaling>
        <c:delete val="1"/>
        <c:axPos val="b"/>
        <c:numFmt formatCode="General" sourceLinked="1"/>
        <c:majorTickMark val="out"/>
        <c:minorTickMark val="none"/>
        <c:tickLblPos val="nextTo"/>
        <c:crossAx val="222034176"/>
        <c:crosses val="autoZero"/>
        <c:auto val="1"/>
        <c:lblAlgn val="ctr"/>
        <c:lblOffset val="100"/>
        <c:noMultiLvlLbl val="0"/>
      </c:catAx>
      <c:valAx>
        <c:axId val="222034176"/>
        <c:scaling>
          <c:orientation val="minMax"/>
        </c:scaling>
        <c:delete val="1"/>
        <c:axPos val="l"/>
        <c:numFmt formatCode="General" sourceLinked="1"/>
        <c:majorTickMark val="out"/>
        <c:minorTickMark val="none"/>
        <c:tickLblPos val="nextTo"/>
        <c:crossAx val="2220326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98C4-48C4-814A-3670A97690A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98C4-48C4-814A-3670A97690A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98C4-48C4-814A-3670A97690A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98C4-48C4-814A-3670A97690A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98C4-48C4-814A-3670A97690A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98C4-48C4-814A-3670A97690A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98C4-48C4-814A-3670A97690A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98C4-48C4-814A-3670A97690A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98C4-48C4-814A-3670A97690A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98C4-48C4-814A-3670A97690A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98C4-48C4-814A-3670A97690A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98C4-48C4-814A-3670A97690A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98C4-48C4-814A-3670A97690A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98C4-48C4-814A-3670A97690A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98C4-48C4-814A-3670A97690A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98C4-48C4-814A-3670A97690A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extLst>
            <c:ext xmlns:c16="http://schemas.microsoft.com/office/drawing/2014/chart" uri="{C3380CC4-5D6E-409C-BE32-E72D297353CC}">
              <c16:uniqueId val="{00000000-E73F-4CA1-94C9-939A54994236}"/>
            </c:ext>
          </c:extLst>
        </c:ser>
        <c:dLbls>
          <c:showLegendKey val="0"/>
          <c:showVal val="0"/>
          <c:showCatName val="0"/>
          <c:showSerName val="0"/>
          <c:showPercent val="0"/>
          <c:showBubbleSize val="0"/>
        </c:dLbls>
        <c:gapWidth val="150"/>
        <c:axId val="285274880"/>
        <c:axId val="285276416"/>
      </c:barChart>
      <c:catAx>
        <c:axId val="285274880"/>
        <c:scaling>
          <c:orientation val="minMax"/>
        </c:scaling>
        <c:delete val="0"/>
        <c:axPos val="l"/>
        <c:numFmt formatCode="General" sourceLinked="1"/>
        <c:majorTickMark val="none"/>
        <c:minorTickMark val="none"/>
        <c:tickLblPos val="nextTo"/>
        <c:txPr>
          <a:bodyPr/>
          <a:lstStyle/>
          <a:p>
            <a:pPr>
              <a:defRPr sz="900"/>
            </a:pPr>
            <a:endParaRPr lang="cs-CZ"/>
          </a:p>
        </c:txPr>
        <c:crossAx val="285276416"/>
        <c:crosses val="autoZero"/>
        <c:auto val="1"/>
        <c:lblAlgn val="ctr"/>
        <c:lblOffset val="100"/>
        <c:noMultiLvlLbl val="0"/>
      </c:catAx>
      <c:valAx>
        <c:axId val="2852764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2748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52E1-43CD-A1A1-505FD1A893FD}"/>
              </c:ext>
            </c:extLst>
          </c:dPt>
          <c:cat>
            <c:numRef>
              <c:f>'14.13'!$J$19:$J$26</c:f>
              <c:numCache>
                <c:formatCode>General</c:formatCode>
                <c:ptCount val="8"/>
              </c:numCache>
            </c:numRef>
          </c:cat>
          <c:val>
            <c:numRef>
              <c:f>'14.13'!$K$19:$K$26</c:f>
              <c:numCache>
                <c:formatCode>General</c:formatCode>
                <c:ptCount val="8"/>
              </c:numCache>
            </c:numRef>
          </c:val>
          <c:extLst>
            <c:ext xmlns:c16="http://schemas.microsoft.com/office/drawing/2014/chart" uri="{C3380CC4-5D6E-409C-BE32-E72D297353CC}">
              <c16:uniqueId val="{00000002-52E1-43CD-A1A1-505FD1A893F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extLst>
            <c:ext xmlns:c16="http://schemas.microsoft.com/office/drawing/2014/chart" uri="{C3380CC4-5D6E-409C-BE32-E72D297353CC}">
              <c16:uniqueId val="{00000000-656E-4ECF-8A0D-3E868447145D}"/>
            </c:ext>
          </c:extLst>
        </c:ser>
        <c:dLbls>
          <c:showLegendKey val="0"/>
          <c:showVal val="0"/>
          <c:showCatName val="0"/>
          <c:showSerName val="0"/>
          <c:showPercent val="0"/>
          <c:showBubbleSize val="0"/>
        </c:dLbls>
        <c:gapWidth val="150"/>
        <c:axId val="285055616"/>
        <c:axId val="285069696"/>
      </c:barChart>
      <c:catAx>
        <c:axId val="285055616"/>
        <c:scaling>
          <c:orientation val="maxMin"/>
        </c:scaling>
        <c:delete val="0"/>
        <c:axPos val="l"/>
        <c:numFmt formatCode="0.0" sourceLinked="1"/>
        <c:majorTickMark val="none"/>
        <c:minorTickMark val="none"/>
        <c:tickLblPos val="nextTo"/>
        <c:txPr>
          <a:bodyPr/>
          <a:lstStyle/>
          <a:p>
            <a:pPr>
              <a:defRPr sz="900"/>
            </a:pPr>
            <a:endParaRPr lang="cs-CZ"/>
          </a:p>
        </c:txPr>
        <c:crossAx val="285069696"/>
        <c:crosses val="autoZero"/>
        <c:auto val="1"/>
        <c:lblAlgn val="ctr"/>
        <c:lblOffset val="100"/>
        <c:noMultiLvlLbl val="0"/>
      </c:catAx>
      <c:valAx>
        <c:axId val="2850696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055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extLst>
            <c:ext xmlns:c16="http://schemas.microsoft.com/office/drawing/2014/chart" uri="{C3380CC4-5D6E-409C-BE32-E72D297353CC}">
              <c16:uniqueId val="{00000000-94C9-4CD4-B0AC-45A08BAC282E}"/>
            </c:ext>
          </c:extLst>
        </c:ser>
        <c:dLbls>
          <c:showLegendKey val="0"/>
          <c:showVal val="0"/>
          <c:showCatName val="0"/>
          <c:showSerName val="0"/>
          <c:showPercent val="0"/>
          <c:showBubbleSize val="0"/>
        </c:dLbls>
        <c:gapWidth val="150"/>
        <c:axId val="285106560"/>
        <c:axId val="285108096"/>
      </c:barChart>
      <c:catAx>
        <c:axId val="285106560"/>
        <c:scaling>
          <c:orientation val="minMax"/>
        </c:scaling>
        <c:delete val="0"/>
        <c:axPos val="l"/>
        <c:numFmt formatCode="General" sourceLinked="1"/>
        <c:majorTickMark val="none"/>
        <c:minorTickMark val="none"/>
        <c:tickLblPos val="nextTo"/>
        <c:txPr>
          <a:bodyPr/>
          <a:lstStyle/>
          <a:p>
            <a:pPr>
              <a:defRPr sz="900"/>
            </a:pPr>
            <a:endParaRPr lang="cs-CZ"/>
          </a:p>
        </c:txPr>
        <c:crossAx val="285108096"/>
        <c:crosses val="autoZero"/>
        <c:auto val="1"/>
        <c:lblAlgn val="ctr"/>
        <c:lblOffset val="100"/>
        <c:noMultiLvlLbl val="0"/>
      </c:catAx>
      <c:valAx>
        <c:axId val="2851080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065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 ##0.0</c:formatCode>
                <c:ptCount val="3"/>
              </c:numCache>
            </c:numRef>
          </c:val>
          <c:extLst>
            <c:ext xmlns:c16="http://schemas.microsoft.com/office/drawing/2014/chart" uri="{C3380CC4-5D6E-409C-BE32-E72D297353CC}">
              <c16:uniqueId val="{00000000-E41F-4ADC-AC16-F15E8BEBFAF0}"/>
            </c:ext>
          </c:extLst>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 ##0.0</c:formatCode>
                <c:ptCount val="3"/>
              </c:numCache>
            </c:numRef>
          </c:val>
          <c:extLst>
            <c:ext xmlns:c16="http://schemas.microsoft.com/office/drawing/2014/chart" uri="{C3380CC4-5D6E-409C-BE32-E72D297353CC}">
              <c16:uniqueId val="{00000001-E41F-4ADC-AC16-F15E8BEBFAF0}"/>
            </c:ext>
          </c:extLst>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 ##0.0</c:formatCode>
                <c:ptCount val="3"/>
              </c:numCache>
            </c:numRef>
          </c:val>
          <c:extLst>
            <c:ext xmlns:c16="http://schemas.microsoft.com/office/drawing/2014/chart" uri="{C3380CC4-5D6E-409C-BE32-E72D297353CC}">
              <c16:uniqueId val="{00000002-E41F-4ADC-AC16-F15E8BEBFAF0}"/>
            </c:ext>
          </c:extLst>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 ##0.0</c:formatCode>
                <c:ptCount val="3"/>
              </c:numCache>
            </c:numRef>
          </c:val>
          <c:extLst>
            <c:ext xmlns:c16="http://schemas.microsoft.com/office/drawing/2014/chart" uri="{C3380CC4-5D6E-409C-BE32-E72D297353CC}">
              <c16:uniqueId val="{00000003-E41F-4ADC-AC16-F15E8BEBFAF0}"/>
            </c:ext>
          </c:extLst>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 ##0.0</c:formatCode>
                <c:ptCount val="3"/>
              </c:numCache>
            </c:numRef>
          </c:val>
          <c:extLst>
            <c:ext xmlns:c16="http://schemas.microsoft.com/office/drawing/2014/chart" uri="{C3380CC4-5D6E-409C-BE32-E72D297353CC}">
              <c16:uniqueId val="{00000004-E41F-4ADC-AC16-F15E8BEBFAF0}"/>
            </c:ext>
          </c:extLst>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 ##0.0</c:formatCode>
                <c:ptCount val="3"/>
              </c:numCache>
            </c:numRef>
          </c:val>
          <c:extLst>
            <c:ext xmlns:c16="http://schemas.microsoft.com/office/drawing/2014/chart" uri="{C3380CC4-5D6E-409C-BE32-E72D297353CC}">
              <c16:uniqueId val="{00000005-E41F-4ADC-AC16-F15E8BEBFAF0}"/>
            </c:ext>
          </c:extLst>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 ##0.0</c:formatCode>
                <c:ptCount val="3"/>
              </c:numCache>
            </c:numRef>
          </c:val>
          <c:extLst>
            <c:ext xmlns:c16="http://schemas.microsoft.com/office/drawing/2014/chart" uri="{C3380CC4-5D6E-409C-BE32-E72D297353CC}">
              <c16:uniqueId val="{00000006-E41F-4ADC-AC16-F15E8BEBFAF0}"/>
            </c:ext>
          </c:extLst>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 ##0.0</c:formatCode>
                <c:ptCount val="3"/>
              </c:numCache>
            </c:numRef>
          </c:val>
          <c:extLst>
            <c:ext xmlns:c16="http://schemas.microsoft.com/office/drawing/2014/chart" uri="{C3380CC4-5D6E-409C-BE32-E72D297353CC}">
              <c16:uniqueId val="{00000007-E41F-4ADC-AC16-F15E8BEBFAF0}"/>
            </c:ext>
          </c:extLst>
        </c:ser>
        <c:dLbls>
          <c:showLegendKey val="0"/>
          <c:showVal val="0"/>
          <c:showCatName val="0"/>
          <c:showSerName val="0"/>
          <c:showPercent val="0"/>
          <c:showBubbleSize val="0"/>
        </c:dLbls>
        <c:gapWidth val="150"/>
        <c:overlap val="100"/>
        <c:axId val="285157632"/>
        <c:axId val="285163520"/>
      </c:barChart>
      <c:catAx>
        <c:axId val="285157632"/>
        <c:scaling>
          <c:orientation val="minMax"/>
        </c:scaling>
        <c:delete val="0"/>
        <c:axPos val="b"/>
        <c:numFmt formatCode="General" sourceLinked="1"/>
        <c:majorTickMark val="none"/>
        <c:minorTickMark val="none"/>
        <c:tickLblPos val="nextTo"/>
        <c:txPr>
          <a:bodyPr/>
          <a:lstStyle/>
          <a:p>
            <a:pPr>
              <a:defRPr sz="900"/>
            </a:pPr>
            <a:endParaRPr lang="cs-CZ"/>
          </a:p>
        </c:txPr>
        <c:crossAx val="285163520"/>
        <c:crosses val="autoZero"/>
        <c:auto val="1"/>
        <c:lblAlgn val="ctr"/>
        <c:lblOffset val="100"/>
        <c:noMultiLvlLbl val="0"/>
      </c:catAx>
      <c:valAx>
        <c:axId val="285163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1576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extLst>
            <c:ext xmlns:c16="http://schemas.microsoft.com/office/drawing/2014/chart" uri="{C3380CC4-5D6E-409C-BE32-E72D297353CC}">
              <c16:uniqueId val="{00000000-3D0B-4998-B3D0-ED4CA6CB4FEB}"/>
            </c:ext>
          </c:extLst>
        </c:ser>
        <c:dLbls>
          <c:showLegendKey val="0"/>
          <c:showVal val="0"/>
          <c:showCatName val="0"/>
          <c:showSerName val="0"/>
          <c:showPercent val="0"/>
          <c:showBubbleSize val="0"/>
        </c:dLbls>
        <c:gapWidth val="150"/>
        <c:axId val="285197056"/>
        <c:axId val="285198592"/>
      </c:barChart>
      <c:catAx>
        <c:axId val="285197056"/>
        <c:scaling>
          <c:orientation val="minMax"/>
        </c:scaling>
        <c:delete val="0"/>
        <c:axPos val="l"/>
        <c:numFmt formatCode="General" sourceLinked="1"/>
        <c:majorTickMark val="none"/>
        <c:minorTickMark val="none"/>
        <c:tickLblPos val="nextTo"/>
        <c:txPr>
          <a:bodyPr/>
          <a:lstStyle/>
          <a:p>
            <a:pPr>
              <a:defRPr sz="900"/>
            </a:pPr>
            <a:endParaRPr lang="cs-CZ"/>
          </a:p>
        </c:txPr>
        <c:crossAx val="285198592"/>
        <c:crosses val="autoZero"/>
        <c:auto val="1"/>
        <c:lblAlgn val="ctr"/>
        <c:lblOffset val="100"/>
        <c:noMultiLvlLbl val="0"/>
      </c:catAx>
      <c:valAx>
        <c:axId val="285198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97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537-48D4-AE83-88E08A54BD35}"/>
              </c:ext>
            </c:extLst>
          </c:dPt>
          <c:cat>
            <c:numRef>
              <c:f>'14.14'!$J$19:$J$26</c:f>
              <c:numCache>
                <c:formatCode>General</c:formatCode>
                <c:ptCount val="8"/>
              </c:numCache>
            </c:numRef>
          </c:cat>
          <c:val>
            <c:numRef>
              <c:f>'14.14'!$K$19:$K$26</c:f>
              <c:numCache>
                <c:formatCode>General</c:formatCode>
                <c:ptCount val="8"/>
              </c:numCache>
            </c:numRef>
          </c:val>
          <c:extLst>
            <c:ext xmlns:c16="http://schemas.microsoft.com/office/drawing/2014/chart" uri="{C3380CC4-5D6E-409C-BE32-E72D297353CC}">
              <c16:uniqueId val="{00000002-D537-48D4-AE83-88E08A54BD3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extLst>
            <c:ext xmlns:c16="http://schemas.microsoft.com/office/drawing/2014/chart" uri="{C3380CC4-5D6E-409C-BE32-E72D297353CC}">
              <c16:uniqueId val="{00000000-1CD1-4109-B99F-21BE67C49721}"/>
            </c:ext>
          </c:extLst>
        </c:ser>
        <c:dLbls>
          <c:showLegendKey val="0"/>
          <c:showVal val="0"/>
          <c:showCatName val="0"/>
          <c:showSerName val="0"/>
          <c:showPercent val="0"/>
          <c:showBubbleSize val="0"/>
        </c:dLbls>
        <c:gapWidth val="150"/>
        <c:axId val="285416064"/>
        <c:axId val="285426048"/>
      </c:barChart>
      <c:catAx>
        <c:axId val="285416064"/>
        <c:scaling>
          <c:orientation val="maxMin"/>
        </c:scaling>
        <c:delete val="0"/>
        <c:axPos val="l"/>
        <c:numFmt formatCode="0.0" sourceLinked="1"/>
        <c:majorTickMark val="none"/>
        <c:minorTickMark val="none"/>
        <c:tickLblPos val="nextTo"/>
        <c:txPr>
          <a:bodyPr/>
          <a:lstStyle/>
          <a:p>
            <a:pPr>
              <a:defRPr sz="900"/>
            </a:pPr>
            <a:endParaRPr lang="cs-CZ"/>
          </a:p>
        </c:txPr>
        <c:crossAx val="285426048"/>
        <c:crosses val="autoZero"/>
        <c:auto val="1"/>
        <c:lblAlgn val="ctr"/>
        <c:lblOffset val="100"/>
        <c:noMultiLvlLbl val="0"/>
      </c:catAx>
      <c:valAx>
        <c:axId val="2854260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4160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extLst>
            <c:ext xmlns:c16="http://schemas.microsoft.com/office/drawing/2014/chart" uri="{C3380CC4-5D6E-409C-BE32-E72D297353CC}">
              <c16:uniqueId val="{00000000-533A-4656-9AE8-AC2CE5CFA4EC}"/>
            </c:ext>
          </c:extLst>
        </c:ser>
        <c:dLbls>
          <c:showLegendKey val="0"/>
          <c:showVal val="0"/>
          <c:showCatName val="0"/>
          <c:showSerName val="0"/>
          <c:showPercent val="0"/>
          <c:showBubbleSize val="0"/>
        </c:dLbls>
        <c:gapWidth val="150"/>
        <c:axId val="285442432"/>
        <c:axId val="285443968"/>
      </c:barChart>
      <c:catAx>
        <c:axId val="285442432"/>
        <c:scaling>
          <c:orientation val="minMax"/>
        </c:scaling>
        <c:delete val="0"/>
        <c:axPos val="l"/>
        <c:numFmt formatCode="General" sourceLinked="1"/>
        <c:majorTickMark val="none"/>
        <c:minorTickMark val="none"/>
        <c:tickLblPos val="nextTo"/>
        <c:txPr>
          <a:bodyPr/>
          <a:lstStyle/>
          <a:p>
            <a:pPr>
              <a:defRPr sz="900"/>
            </a:pPr>
            <a:endParaRPr lang="cs-CZ"/>
          </a:p>
        </c:txPr>
        <c:crossAx val="285443968"/>
        <c:crosses val="autoZero"/>
        <c:auto val="1"/>
        <c:lblAlgn val="ctr"/>
        <c:lblOffset val="100"/>
        <c:noMultiLvlLbl val="0"/>
      </c:catAx>
      <c:valAx>
        <c:axId val="2854439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4424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 ##0.0</c:formatCode>
                <c:ptCount val="3"/>
              </c:numCache>
            </c:numRef>
          </c:val>
          <c:extLst>
            <c:ext xmlns:c16="http://schemas.microsoft.com/office/drawing/2014/chart" uri="{C3380CC4-5D6E-409C-BE32-E72D297353CC}">
              <c16:uniqueId val="{00000000-1126-45DC-BB60-9D591292108A}"/>
            </c:ext>
          </c:extLst>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 ##0.0</c:formatCode>
                <c:ptCount val="3"/>
              </c:numCache>
            </c:numRef>
          </c:val>
          <c:extLst>
            <c:ext xmlns:c16="http://schemas.microsoft.com/office/drawing/2014/chart" uri="{C3380CC4-5D6E-409C-BE32-E72D297353CC}">
              <c16:uniqueId val="{00000001-1126-45DC-BB60-9D591292108A}"/>
            </c:ext>
          </c:extLst>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 ##0.0</c:formatCode>
                <c:ptCount val="3"/>
              </c:numCache>
            </c:numRef>
          </c:val>
          <c:extLst>
            <c:ext xmlns:c16="http://schemas.microsoft.com/office/drawing/2014/chart" uri="{C3380CC4-5D6E-409C-BE32-E72D297353CC}">
              <c16:uniqueId val="{00000002-1126-45DC-BB60-9D591292108A}"/>
            </c:ext>
          </c:extLst>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 ##0.0</c:formatCode>
                <c:ptCount val="3"/>
              </c:numCache>
            </c:numRef>
          </c:val>
          <c:extLst>
            <c:ext xmlns:c16="http://schemas.microsoft.com/office/drawing/2014/chart" uri="{C3380CC4-5D6E-409C-BE32-E72D297353CC}">
              <c16:uniqueId val="{00000003-1126-45DC-BB60-9D591292108A}"/>
            </c:ext>
          </c:extLst>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 ##0.0</c:formatCode>
                <c:ptCount val="3"/>
              </c:numCache>
            </c:numRef>
          </c:val>
          <c:extLst>
            <c:ext xmlns:c16="http://schemas.microsoft.com/office/drawing/2014/chart" uri="{C3380CC4-5D6E-409C-BE32-E72D297353CC}">
              <c16:uniqueId val="{00000004-1126-45DC-BB60-9D591292108A}"/>
            </c:ext>
          </c:extLst>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 ##0.0</c:formatCode>
                <c:ptCount val="3"/>
              </c:numCache>
            </c:numRef>
          </c:val>
          <c:extLst>
            <c:ext xmlns:c16="http://schemas.microsoft.com/office/drawing/2014/chart" uri="{C3380CC4-5D6E-409C-BE32-E72D297353CC}">
              <c16:uniqueId val="{00000005-1126-45DC-BB60-9D591292108A}"/>
            </c:ext>
          </c:extLst>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 ##0.0</c:formatCode>
                <c:ptCount val="3"/>
              </c:numCache>
            </c:numRef>
          </c:val>
          <c:extLst>
            <c:ext xmlns:c16="http://schemas.microsoft.com/office/drawing/2014/chart" uri="{C3380CC4-5D6E-409C-BE32-E72D297353CC}">
              <c16:uniqueId val="{00000006-1126-45DC-BB60-9D591292108A}"/>
            </c:ext>
          </c:extLst>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 ##0.0</c:formatCode>
                <c:ptCount val="3"/>
              </c:numCache>
            </c:numRef>
          </c:val>
          <c:extLst>
            <c:ext xmlns:c16="http://schemas.microsoft.com/office/drawing/2014/chart" uri="{C3380CC4-5D6E-409C-BE32-E72D297353CC}">
              <c16:uniqueId val="{00000007-1126-45DC-BB60-9D591292108A}"/>
            </c:ext>
          </c:extLst>
        </c:ser>
        <c:dLbls>
          <c:showLegendKey val="0"/>
          <c:showVal val="0"/>
          <c:showCatName val="0"/>
          <c:showSerName val="0"/>
          <c:showPercent val="0"/>
          <c:showBubbleSize val="0"/>
        </c:dLbls>
        <c:gapWidth val="150"/>
        <c:overlap val="100"/>
        <c:axId val="285833472"/>
        <c:axId val="285847552"/>
      </c:barChart>
      <c:catAx>
        <c:axId val="285833472"/>
        <c:scaling>
          <c:orientation val="minMax"/>
        </c:scaling>
        <c:delete val="0"/>
        <c:axPos val="b"/>
        <c:numFmt formatCode="General" sourceLinked="1"/>
        <c:majorTickMark val="none"/>
        <c:minorTickMark val="none"/>
        <c:tickLblPos val="nextTo"/>
        <c:txPr>
          <a:bodyPr/>
          <a:lstStyle/>
          <a:p>
            <a:pPr>
              <a:defRPr sz="900"/>
            </a:pPr>
            <a:endParaRPr lang="cs-CZ"/>
          </a:p>
        </c:txPr>
        <c:crossAx val="285847552"/>
        <c:crosses val="autoZero"/>
        <c:auto val="1"/>
        <c:lblAlgn val="ctr"/>
        <c:lblOffset val="100"/>
        <c:noMultiLvlLbl val="0"/>
      </c:catAx>
      <c:valAx>
        <c:axId val="2858475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8334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Dodávky tepla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4.0979344729344721E-3"/>
          <c:y val="1.2491234175838518E-2"/>
        </c:manualLayout>
      </c:layout>
      <c:overlay val="0"/>
    </c:title>
    <c:autoTitleDeleted val="0"/>
    <c:plotArea>
      <c:layout>
        <c:manualLayout>
          <c:layoutTarget val="inner"/>
          <c:xMode val="edge"/>
          <c:yMode val="edge"/>
          <c:x val="8.0877328424643471E-2"/>
          <c:y val="0.13519313304721031"/>
          <c:w val="0.88392532828191406"/>
          <c:h val="0.77047210300429181"/>
        </c:manualLayout>
      </c:layout>
      <c:barChart>
        <c:barDir val="col"/>
        <c:grouping val="stacked"/>
        <c:varyColors val="0"/>
        <c:ser>
          <c:idx val="0"/>
          <c:order val="0"/>
          <c:tx>
            <c:strRef>
              <c:f>'5.1'!$A$8</c:f>
              <c:strCache>
                <c:ptCount val="1"/>
                <c:pt idx="0">
                  <c:v>Biomasa</c:v>
                </c:pt>
              </c:strCache>
            </c:strRef>
          </c:tx>
          <c:spPr>
            <a:solidFill>
              <a:schemeClr val="tx2"/>
            </a:solidFill>
          </c:spPr>
          <c:invertIfNegative val="0"/>
          <c:val>
            <c:numRef>
              <c:f>'5.1'!$B$8:$M$8</c:f>
              <c:numCache>
                <c:formatCode>#\ ##0.0</c:formatCode>
                <c:ptCount val="12"/>
                <c:pt idx="0">
                  <c:v>888.4051829999994</c:v>
                </c:pt>
                <c:pt idx="1">
                  <c:v>884.71564200000012</c:v>
                </c:pt>
                <c:pt idx="2">
                  <c:v>930.65204500000038</c:v>
                </c:pt>
                <c:pt idx="3">
                  <c:v>832.56392799999969</c:v>
                </c:pt>
                <c:pt idx="4">
                  <c:v>526.09538099999986</c:v>
                </c:pt>
                <c:pt idx="5">
                  <c:v>337.30719399999987</c:v>
                </c:pt>
                <c:pt idx="6">
                  <c:v>303.37980200000004</c:v>
                </c:pt>
                <c:pt idx="7">
                  <c:v>238.090678</c:v>
                </c:pt>
                <c:pt idx="8">
                  <c:v>256.09542600000003</c:v>
                </c:pt>
                <c:pt idx="9">
                  <c:v>599.10337699999991</c:v>
                </c:pt>
                <c:pt idx="10">
                  <c:v>863.47582399999999</c:v>
                </c:pt>
                <c:pt idx="11">
                  <c:v>1002.5070219999999</c:v>
                </c:pt>
              </c:numCache>
            </c:numRef>
          </c:val>
          <c:extLst>
            <c:ext xmlns:c16="http://schemas.microsoft.com/office/drawing/2014/chart" uri="{C3380CC4-5D6E-409C-BE32-E72D297353CC}">
              <c16:uniqueId val="{00000000-85BA-41BF-94A4-ABB20CCABEA8}"/>
            </c:ext>
          </c:extLst>
        </c:ser>
        <c:ser>
          <c:idx val="1"/>
          <c:order val="1"/>
          <c:tx>
            <c:strRef>
              <c:f>'5.1'!$A$9</c:f>
              <c:strCache>
                <c:ptCount val="1"/>
                <c:pt idx="0">
                  <c:v>Bioplyn</c:v>
                </c:pt>
              </c:strCache>
            </c:strRef>
          </c:tx>
          <c:spPr>
            <a:solidFill>
              <a:schemeClr val="accent2"/>
            </a:solidFill>
          </c:spPr>
          <c:invertIfNegative val="0"/>
          <c:val>
            <c:numRef>
              <c:f>'5.1'!$B$9:$M$9</c:f>
              <c:numCache>
                <c:formatCode>#\ ##0.0</c:formatCode>
                <c:ptCount val="12"/>
                <c:pt idx="0">
                  <c:v>64.623637999999985</c:v>
                </c:pt>
                <c:pt idx="1">
                  <c:v>59.774303999999987</c:v>
                </c:pt>
                <c:pt idx="2">
                  <c:v>58.469977000000014</c:v>
                </c:pt>
                <c:pt idx="3">
                  <c:v>50.852325999999991</c:v>
                </c:pt>
                <c:pt idx="4">
                  <c:v>41.866211</c:v>
                </c:pt>
                <c:pt idx="5">
                  <c:v>32.547485000000002</c:v>
                </c:pt>
                <c:pt idx="6">
                  <c:v>30.242871000000001</c:v>
                </c:pt>
                <c:pt idx="7">
                  <c:v>29.910741000000002</c:v>
                </c:pt>
                <c:pt idx="8">
                  <c:v>30.148543000000004</c:v>
                </c:pt>
                <c:pt idx="9">
                  <c:v>42.724979000000005</c:v>
                </c:pt>
                <c:pt idx="10">
                  <c:v>53.902981000000004</c:v>
                </c:pt>
                <c:pt idx="11">
                  <c:v>59.116478999999984</c:v>
                </c:pt>
              </c:numCache>
            </c:numRef>
          </c:val>
          <c:extLst>
            <c:ext xmlns:c16="http://schemas.microsoft.com/office/drawing/2014/chart" uri="{C3380CC4-5D6E-409C-BE32-E72D297353CC}">
              <c16:uniqueId val="{00000001-85BA-41BF-94A4-ABB20CCABEA8}"/>
            </c:ext>
          </c:extLst>
        </c:ser>
        <c:ser>
          <c:idx val="2"/>
          <c:order val="2"/>
          <c:tx>
            <c:strRef>
              <c:f>'5.1'!$A$10</c:f>
              <c:strCache>
                <c:ptCount val="1"/>
                <c:pt idx="0">
                  <c:v>Černé uhlí</c:v>
                </c:pt>
              </c:strCache>
            </c:strRef>
          </c:tx>
          <c:spPr>
            <a:solidFill>
              <a:schemeClr val="accent4"/>
            </a:solidFill>
          </c:spPr>
          <c:invertIfNegative val="0"/>
          <c:val>
            <c:numRef>
              <c:f>'5.1'!$B$10:$M$10</c:f>
              <c:numCache>
                <c:formatCode>#\ ##0.0</c:formatCode>
                <c:ptCount val="12"/>
                <c:pt idx="0">
                  <c:v>1099.6016940000002</c:v>
                </c:pt>
                <c:pt idx="1">
                  <c:v>1050.070203</c:v>
                </c:pt>
                <c:pt idx="2">
                  <c:v>905.51116000000013</c:v>
                </c:pt>
                <c:pt idx="3">
                  <c:v>689.10446500000012</c:v>
                </c:pt>
                <c:pt idx="4">
                  <c:v>346.73555900000002</c:v>
                </c:pt>
                <c:pt idx="5">
                  <c:v>194.57093999999998</c:v>
                </c:pt>
                <c:pt idx="6">
                  <c:v>169.32380699999996</c:v>
                </c:pt>
                <c:pt idx="7">
                  <c:v>153.72706000000002</c:v>
                </c:pt>
                <c:pt idx="8">
                  <c:v>180.63842200000002</c:v>
                </c:pt>
                <c:pt idx="9">
                  <c:v>407.28128700000002</c:v>
                </c:pt>
                <c:pt idx="10">
                  <c:v>843.87133200000005</c:v>
                </c:pt>
                <c:pt idx="11">
                  <c:v>1035.1659099999999</c:v>
                </c:pt>
              </c:numCache>
            </c:numRef>
          </c:val>
          <c:extLst>
            <c:ext xmlns:c16="http://schemas.microsoft.com/office/drawing/2014/chart" uri="{C3380CC4-5D6E-409C-BE32-E72D297353CC}">
              <c16:uniqueId val="{00000002-85BA-41BF-94A4-ABB20CCABEA8}"/>
            </c:ext>
          </c:extLst>
        </c:ser>
        <c:ser>
          <c:idx val="3"/>
          <c:order val="3"/>
          <c:tx>
            <c:strRef>
              <c:f>'5.1'!$A$11</c:f>
              <c:strCache>
                <c:ptCount val="1"/>
                <c:pt idx="0">
                  <c:v>Elektrická energie</c:v>
                </c:pt>
              </c:strCache>
            </c:strRef>
          </c:tx>
          <c:spPr>
            <a:solidFill>
              <a:schemeClr val="accent4"/>
            </a:solidFill>
          </c:spPr>
          <c:invertIfNegative val="0"/>
          <c:val>
            <c:numRef>
              <c:f>'5.1'!$B$11:$M$11</c:f>
              <c:numCache>
                <c:formatCode>#\ ##0.0</c:formatCode>
                <c:ptCount val="12"/>
                <c:pt idx="0">
                  <c:v>5.2364470000000001</c:v>
                </c:pt>
                <c:pt idx="1">
                  <c:v>7.6703010000000003</c:v>
                </c:pt>
                <c:pt idx="2">
                  <c:v>8.9231610000000003</c:v>
                </c:pt>
                <c:pt idx="3">
                  <c:v>8.1676640000000003</c:v>
                </c:pt>
                <c:pt idx="4">
                  <c:v>5.220254999999999</c:v>
                </c:pt>
                <c:pt idx="5">
                  <c:v>5.331334</c:v>
                </c:pt>
                <c:pt idx="6">
                  <c:v>5.7077029999999995</c:v>
                </c:pt>
                <c:pt idx="7">
                  <c:v>7.4248630000000002</c:v>
                </c:pt>
                <c:pt idx="8">
                  <c:v>5.8079460000000003</c:v>
                </c:pt>
                <c:pt idx="9">
                  <c:v>6.7791329999999999</c:v>
                </c:pt>
                <c:pt idx="10">
                  <c:v>5.0761649999999996</c:v>
                </c:pt>
                <c:pt idx="11">
                  <c:v>8.5419690000000017</c:v>
                </c:pt>
              </c:numCache>
            </c:numRef>
          </c:val>
          <c:extLst>
            <c:ext xmlns:c16="http://schemas.microsoft.com/office/drawing/2014/chart" uri="{C3380CC4-5D6E-409C-BE32-E72D297353CC}">
              <c16:uniqueId val="{00000003-85BA-41BF-94A4-ABB20CCABEA8}"/>
            </c:ext>
          </c:extLst>
        </c:ser>
        <c:ser>
          <c:idx val="4"/>
          <c:order val="4"/>
          <c:tx>
            <c:strRef>
              <c:f>'5.1'!$A$12</c:f>
              <c:strCache>
                <c:ptCount val="1"/>
                <c:pt idx="0">
                  <c:v>Energie prostředí (tepelné čerpadlo)</c:v>
                </c:pt>
              </c:strCache>
            </c:strRef>
          </c:tx>
          <c:spPr>
            <a:solidFill>
              <a:schemeClr val="accent5"/>
            </a:solidFill>
          </c:spPr>
          <c:invertIfNegative val="0"/>
          <c:val>
            <c:numRef>
              <c:f>'5.1'!$B$12:$M$12</c:f>
              <c:numCache>
                <c:formatCode>#\ ##0.0</c:formatCode>
                <c:ptCount val="12"/>
                <c:pt idx="0">
                  <c:v>7.1415945071716385</c:v>
                </c:pt>
                <c:pt idx="1">
                  <c:v>6.5174056503211864</c:v>
                </c:pt>
                <c:pt idx="2">
                  <c:v>6.3436347788385996</c:v>
                </c:pt>
                <c:pt idx="3">
                  <c:v>5.6473743412928767</c:v>
                </c:pt>
                <c:pt idx="4">
                  <c:v>3.8226052549879888</c:v>
                </c:pt>
                <c:pt idx="5">
                  <c:v>2.1382461924357319</c:v>
                </c:pt>
                <c:pt idx="6">
                  <c:v>2.148814197125176</c:v>
                </c:pt>
                <c:pt idx="7">
                  <c:v>1.7882198028225431</c:v>
                </c:pt>
                <c:pt idx="8">
                  <c:v>2.1576893145895966</c:v>
                </c:pt>
                <c:pt idx="9">
                  <c:v>6.3020950865110006</c:v>
                </c:pt>
                <c:pt idx="10">
                  <c:v>7.9505028029688543</c:v>
                </c:pt>
                <c:pt idx="11">
                  <c:v>8.6766430709348086</c:v>
                </c:pt>
              </c:numCache>
            </c:numRef>
          </c:val>
          <c:extLst>
            <c:ext xmlns:c16="http://schemas.microsoft.com/office/drawing/2014/chart" uri="{C3380CC4-5D6E-409C-BE32-E72D297353CC}">
              <c16:uniqueId val="{00000004-85BA-41BF-94A4-ABB20CCABEA8}"/>
            </c:ext>
          </c:extLst>
        </c:ser>
        <c:ser>
          <c:idx val="5"/>
          <c:order val="5"/>
          <c:tx>
            <c:strRef>
              <c:f>'5.1'!$A$13</c:f>
              <c:strCache>
                <c:ptCount val="1"/>
                <c:pt idx="0">
                  <c:v>Energie Slunce (solární kolektor)</c:v>
                </c:pt>
              </c:strCache>
            </c:strRef>
          </c:tx>
          <c:spPr>
            <a:solidFill>
              <a:schemeClr val="accent6"/>
            </a:solidFill>
          </c:spPr>
          <c:invertIfNegative val="0"/>
          <c:val>
            <c:numRef>
              <c:f>'5.1'!$B$13:$M$13</c:f>
              <c:numCache>
                <c:formatCode>#\ ##0.0</c:formatCode>
                <c:ptCount val="12"/>
                <c:pt idx="0">
                  <c:v>7.8099999999999992E-3</c:v>
                </c:pt>
                <c:pt idx="1">
                  <c:v>1.6640000000000002E-2</c:v>
                </c:pt>
                <c:pt idx="2">
                  <c:v>3.1890000000000002E-2</c:v>
                </c:pt>
                <c:pt idx="3">
                  <c:v>3.5709999999999999E-2</c:v>
                </c:pt>
                <c:pt idx="4">
                  <c:v>6.1449999999999998E-2</c:v>
                </c:pt>
                <c:pt idx="5">
                  <c:v>6.2570000000000001E-2</c:v>
                </c:pt>
                <c:pt idx="6">
                  <c:v>8.3360000000000004E-2</c:v>
                </c:pt>
                <c:pt idx="7">
                  <c:v>6.9099999999999995E-2</c:v>
                </c:pt>
                <c:pt idx="8">
                  <c:v>7.4509999999999993E-2</c:v>
                </c:pt>
                <c:pt idx="9">
                  <c:v>3.9190000000000003E-2</c:v>
                </c:pt>
                <c:pt idx="10">
                  <c:v>1.4240000000000001E-2</c:v>
                </c:pt>
                <c:pt idx="11">
                  <c:v>7.0400000000000003E-3</c:v>
                </c:pt>
              </c:numCache>
            </c:numRef>
          </c:val>
          <c:extLst>
            <c:ext xmlns:c16="http://schemas.microsoft.com/office/drawing/2014/chart" uri="{C3380CC4-5D6E-409C-BE32-E72D297353CC}">
              <c16:uniqueId val="{00000005-85BA-41BF-94A4-ABB20CCABEA8}"/>
            </c:ext>
          </c:extLst>
        </c:ser>
        <c:ser>
          <c:idx val="6"/>
          <c:order val="6"/>
          <c:tx>
            <c:strRef>
              <c:f>'5.1'!$A$14</c:f>
              <c:strCache>
                <c:ptCount val="1"/>
                <c:pt idx="0">
                  <c:v>Hnědé uhlí</c:v>
                </c:pt>
              </c:strCache>
            </c:strRef>
          </c:tx>
          <c:spPr>
            <a:solidFill>
              <a:srgbClr val="F0948F"/>
            </a:solidFill>
          </c:spPr>
          <c:invertIfNegative val="0"/>
          <c:val>
            <c:numRef>
              <c:f>'5.1'!$B$14:$M$14</c:f>
              <c:numCache>
                <c:formatCode>#\ ##0.0</c:formatCode>
                <c:ptCount val="12"/>
                <c:pt idx="0">
                  <c:v>4828.1436479999984</c:v>
                </c:pt>
                <c:pt idx="1">
                  <c:v>4608.5140529999999</c:v>
                </c:pt>
                <c:pt idx="2">
                  <c:v>4000.3068149999995</c:v>
                </c:pt>
                <c:pt idx="3">
                  <c:v>3206.565834</c:v>
                </c:pt>
                <c:pt idx="4">
                  <c:v>1849.5042549999998</c:v>
                </c:pt>
                <c:pt idx="5">
                  <c:v>1031.6428819999999</c:v>
                </c:pt>
                <c:pt idx="6">
                  <c:v>880.42493599999989</c:v>
                </c:pt>
                <c:pt idx="7">
                  <c:v>1043.845912</c:v>
                </c:pt>
                <c:pt idx="8">
                  <c:v>1190.646827</c:v>
                </c:pt>
                <c:pt idx="9">
                  <c:v>2113.7186000000002</c:v>
                </c:pt>
                <c:pt idx="10">
                  <c:v>3686.4896449999987</c:v>
                </c:pt>
                <c:pt idx="11">
                  <c:v>4672.0168850000009</c:v>
                </c:pt>
              </c:numCache>
            </c:numRef>
          </c:val>
          <c:extLst>
            <c:ext xmlns:c16="http://schemas.microsoft.com/office/drawing/2014/chart" uri="{C3380CC4-5D6E-409C-BE32-E72D297353CC}">
              <c16:uniqueId val="{00000006-85BA-41BF-94A4-ABB20CCABEA8}"/>
            </c:ext>
          </c:extLst>
        </c:ser>
        <c:ser>
          <c:idx val="7"/>
          <c:order val="7"/>
          <c:tx>
            <c:strRef>
              <c:f>'5.1'!$A$15</c:f>
              <c:strCache>
                <c:ptCount val="1"/>
                <c:pt idx="0">
                  <c:v>Jaderné palivo</c:v>
                </c:pt>
              </c:strCache>
            </c:strRef>
          </c:tx>
          <c:spPr>
            <a:solidFill>
              <a:srgbClr val="F7C9C7"/>
            </a:solidFill>
          </c:spPr>
          <c:invertIfNegative val="0"/>
          <c:val>
            <c:numRef>
              <c:f>'5.1'!$B$15:$M$15</c:f>
              <c:numCache>
                <c:formatCode>#\ ##0.0</c:formatCode>
                <c:ptCount val="12"/>
                <c:pt idx="0">
                  <c:v>32.93732</c:v>
                </c:pt>
                <c:pt idx="1">
                  <c:v>30.534990000000001</c:v>
                </c:pt>
                <c:pt idx="2">
                  <c:v>26.525880000000001</c:v>
                </c:pt>
                <c:pt idx="3">
                  <c:v>23.974270000000001</c:v>
                </c:pt>
                <c:pt idx="4">
                  <c:v>10.947199999999999</c:v>
                </c:pt>
                <c:pt idx="5">
                  <c:v>6.0454799999999995</c:v>
                </c:pt>
                <c:pt idx="6">
                  <c:v>6.7945199999999994</c:v>
                </c:pt>
                <c:pt idx="7">
                  <c:v>6.9676299999999998</c:v>
                </c:pt>
                <c:pt idx="8">
                  <c:v>7.3877199999999998</c:v>
                </c:pt>
                <c:pt idx="9">
                  <c:v>71.017009999999999</c:v>
                </c:pt>
                <c:pt idx="10">
                  <c:v>123.21738999999999</c:v>
                </c:pt>
                <c:pt idx="11">
                  <c:v>142.37182999999999</c:v>
                </c:pt>
              </c:numCache>
            </c:numRef>
          </c:val>
          <c:extLst>
            <c:ext xmlns:c16="http://schemas.microsoft.com/office/drawing/2014/chart" uri="{C3380CC4-5D6E-409C-BE32-E72D297353CC}">
              <c16:uniqueId val="{00000007-85BA-41BF-94A4-ABB20CCABEA8}"/>
            </c:ext>
          </c:extLst>
        </c:ser>
        <c:ser>
          <c:idx val="8"/>
          <c:order val="8"/>
          <c:tx>
            <c:strRef>
              <c:f>'5.1'!$A$16</c:f>
              <c:strCache>
                <c:ptCount val="1"/>
                <c:pt idx="0">
                  <c:v>Koks</c:v>
                </c:pt>
              </c:strCache>
            </c:strRef>
          </c:tx>
          <c:spPr>
            <a:solidFill>
              <a:schemeClr val="tx1"/>
            </a:solidFill>
          </c:spPr>
          <c:invertIfNegative val="0"/>
          <c:val>
            <c:numRef>
              <c:f>'5.1'!$B$16:$M$16</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85BA-41BF-94A4-ABB20CCABEA8}"/>
            </c:ext>
          </c:extLst>
        </c:ser>
        <c:ser>
          <c:idx val="9"/>
          <c:order val="9"/>
          <c:tx>
            <c:strRef>
              <c:f>'5.1'!$A$17</c:f>
              <c:strCache>
                <c:ptCount val="1"/>
                <c:pt idx="0">
                  <c:v>Odpadní teplo</c:v>
                </c:pt>
              </c:strCache>
            </c:strRef>
          </c:tx>
          <c:spPr>
            <a:solidFill>
              <a:srgbClr val="646363"/>
            </a:solidFill>
          </c:spPr>
          <c:invertIfNegative val="0"/>
          <c:val>
            <c:numRef>
              <c:f>'5.1'!$B$17:$M$17</c:f>
              <c:numCache>
                <c:formatCode>#\ ##0.0</c:formatCode>
                <c:ptCount val="12"/>
                <c:pt idx="0">
                  <c:v>79.538994000000002</c:v>
                </c:pt>
                <c:pt idx="1">
                  <c:v>70.527181999999996</c:v>
                </c:pt>
                <c:pt idx="2">
                  <c:v>72.347997000000007</c:v>
                </c:pt>
                <c:pt idx="3">
                  <c:v>66.253586999999996</c:v>
                </c:pt>
                <c:pt idx="4">
                  <c:v>66.411664000000002</c:v>
                </c:pt>
                <c:pt idx="5">
                  <c:v>62.008023000000001</c:v>
                </c:pt>
                <c:pt idx="6">
                  <c:v>61.966864999999999</c:v>
                </c:pt>
                <c:pt idx="7">
                  <c:v>70.695555999999996</c:v>
                </c:pt>
                <c:pt idx="8">
                  <c:v>38.721229999999998</c:v>
                </c:pt>
                <c:pt idx="9">
                  <c:v>62.887723999999999</c:v>
                </c:pt>
                <c:pt idx="10">
                  <c:v>66.119919999999993</c:v>
                </c:pt>
                <c:pt idx="11">
                  <c:v>69.393842000000006</c:v>
                </c:pt>
              </c:numCache>
            </c:numRef>
          </c:val>
          <c:extLst>
            <c:ext xmlns:c16="http://schemas.microsoft.com/office/drawing/2014/chart" uri="{C3380CC4-5D6E-409C-BE32-E72D297353CC}">
              <c16:uniqueId val="{00000009-85BA-41BF-94A4-ABB20CCABEA8}"/>
            </c:ext>
          </c:extLst>
        </c:ser>
        <c:ser>
          <c:idx val="10"/>
          <c:order val="10"/>
          <c:tx>
            <c:strRef>
              <c:f>'5.1'!$A$18</c:f>
              <c:strCache>
                <c:ptCount val="1"/>
                <c:pt idx="0">
                  <c:v>Ostatní kapalná paliva</c:v>
                </c:pt>
              </c:strCache>
            </c:strRef>
          </c:tx>
          <c:spPr>
            <a:solidFill>
              <a:srgbClr val="D0D0D0"/>
            </a:solidFill>
          </c:spPr>
          <c:invertIfNegative val="0"/>
          <c:val>
            <c:numRef>
              <c:f>'5.1'!$B$18:$M$18</c:f>
              <c:numCache>
                <c:formatCode>#\ ##0.0</c:formatCode>
                <c:ptCount val="12"/>
                <c:pt idx="0">
                  <c:v>12.380839</c:v>
                </c:pt>
                <c:pt idx="1">
                  <c:v>12.414474</c:v>
                </c:pt>
                <c:pt idx="2">
                  <c:v>7.3125850000000003</c:v>
                </c:pt>
                <c:pt idx="3">
                  <c:v>6.3619110000000001</c:v>
                </c:pt>
                <c:pt idx="4">
                  <c:v>2.9773200000000002</c:v>
                </c:pt>
                <c:pt idx="5">
                  <c:v>0.30656299999999997</c:v>
                </c:pt>
                <c:pt idx="6">
                  <c:v>0.77306600000000003</c:v>
                </c:pt>
                <c:pt idx="7">
                  <c:v>0.64839899999999995</c:v>
                </c:pt>
                <c:pt idx="8">
                  <c:v>0.80538200000000004</c:v>
                </c:pt>
                <c:pt idx="9">
                  <c:v>0.73629600000000006</c:v>
                </c:pt>
                <c:pt idx="10">
                  <c:v>4.4921189999999998</c:v>
                </c:pt>
                <c:pt idx="11">
                  <c:v>7.6050010000000006</c:v>
                </c:pt>
              </c:numCache>
            </c:numRef>
          </c:val>
          <c:extLst>
            <c:ext xmlns:c16="http://schemas.microsoft.com/office/drawing/2014/chart" uri="{C3380CC4-5D6E-409C-BE32-E72D297353CC}">
              <c16:uniqueId val="{0000000A-85BA-41BF-94A4-ABB20CCABEA8}"/>
            </c:ext>
          </c:extLst>
        </c:ser>
        <c:ser>
          <c:idx val="11"/>
          <c:order val="11"/>
          <c:tx>
            <c:strRef>
              <c:f>'5.1'!$A$19</c:f>
              <c:strCache>
                <c:ptCount val="1"/>
                <c:pt idx="0">
                  <c:v>Ostatní pevná paliva</c:v>
                </c:pt>
              </c:strCache>
            </c:strRef>
          </c:tx>
          <c:spPr>
            <a:solidFill>
              <a:srgbClr val="D0D0D0"/>
            </a:solidFill>
          </c:spPr>
          <c:invertIfNegative val="0"/>
          <c:val>
            <c:numRef>
              <c:f>'5.1'!$B$19:$M$19</c:f>
              <c:numCache>
                <c:formatCode>#\ ##0.0</c:formatCode>
                <c:ptCount val="12"/>
                <c:pt idx="0">
                  <c:v>297.44967389787513</c:v>
                </c:pt>
                <c:pt idx="1">
                  <c:v>284.41331922214954</c:v>
                </c:pt>
                <c:pt idx="2">
                  <c:v>283.49296781917792</c:v>
                </c:pt>
                <c:pt idx="3">
                  <c:v>304.99009349891514</c:v>
                </c:pt>
                <c:pt idx="4">
                  <c:v>249.26456530486016</c:v>
                </c:pt>
                <c:pt idx="5">
                  <c:v>207.49604600000001</c:v>
                </c:pt>
                <c:pt idx="6">
                  <c:v>181.35478862854177</c:v>
                </c:pt>
                <c:pt idx="7">
                  <c:v>198.18689910531577</c:v>
                </c:pt>
                <c:pt idx="8">
                  <c:v>182.03079323142035</c:v>
                </c:pt>
                <c:pt idx="9">
                  <c:v>225.6132567488869</c:v>
                </c:pt>
                <c:pt idx="10">
                  <c:v>334.04194789975861</c:v>
                </c:pt>
                <c:pt idx="11">
                  <c:v>327.46273200000002</c:v>
                </c:pt>
              </c:numCache>
            </c:numRef>
          </c:val>
          <c:extLst>
            <c:ext xmlns:c16="http://schemas.microsoft.com/office/drawing/2014/chart" uri="{C3380CC4-5D6E-409C-BE32-E72D297353CC}">
              <c16:uniqueId val="{0000000B-85BA-41BF-94A4-ABB20CCABEA8}"/>
            </c:ext>
          </c:extLst>
        </c:ser>
        <c:ser>
          <c:idx val="12"/>
          <c:order val="12"/>
          <c:tx>
            <c:strRef>
              <c:f>'5.1'!$A$20</c:f>
              <c:strCache>
                <c:ptCount val="1"/>
                <c:pt idx="0">
                  <c:v>Ostatní plyny</c:v>
                </c:pt>
              </c:strCache>
            </c:strRef>
          </c:tx>
          <c:spPr>
            <a:pattFill prst="ltUpDiag">
              <a:fgClr>
                <a:schemeClr val="tx2"/>
              </a:fgClr>
              <a:bgClr>
                <a:schemeClr val="bg1"/>
              </a:bgClr>
            </a:pattFill>
          </c:spPr>
          <c:invertIfNegative val="0"/>
          <c:val>
            <c:numRef>
              <c:f>'5.1'!$B$20:$M$20</c:f>
              <c:numCache>
                <c:formatCode>#\ ##0.0</c:formatCode>
                <c:ptCount val="12"/>
                <c:pt idx="0">
                  <c:v>301.47183400000006</c:v>
                </c:pt>
                <c:pt idx="1">
                  <c:v>283.63540900000004</c:v>
                </c:pt>
                <c:pt idx="2">
                  <c:v>295.08216299999998</c:v>
                </c:pt>
                <c:pt idx="3">
                  <c:v>266.31797299999999</c:v>
                </c:pt>
                <c:pt idx="4">
                  <c:v>194.63942400000002</c:v>
                </c:pt>
                <c:pt idx="5">
                  <c:v>188.42171999999997</c:v>
                </c:pt>
                <c:pt idx="6">
                  <c:v>172.837436</c:v>
                </c:pt>
                <c:pt idx="7">
                  <c:v>172.471417</c:v>
                </c:pt>
                <c:pt idx="8">
                  <c:v>190.99583699999999</c:v>
                </c:pt>
                <c:pt idx="9">
                  <c:v>228.62415799999999</c:v>
                </c:pt>
                <c:pt idx="10">
                  <c:v>234.16241399999998</c:v>
                </c:pt>
                <c:pt idx="11">
                  <c:v>215.43925600000003</c:v>
                </c:pt>
              </c:numCache>
            </c:numRef>
          </c:val>
          <c:extLst>
            <c:ext xmlns:c16="http://schemas.microsoft.com/office/drawing/2014/chart" uri="{C3380CC4-5D6E-409C-BE32-E72D297353CC}">
              <c16:uniqueId val="{0000000C-85BA-41BF-94A4-ABB20CCABEA8}"/>
            </c:ext>
          </c:extLst>
        </c:ser>
        <c:ser>
          <c:idx val="13"/>
          <c:order val="13"/>
          <c:tx>
            <c:strRef>
              <c:f>'5.1'!$A$21</c:f>
              <c:strCache>
                <c:ptCount val="1"/>
                <c:pt idx="0">
                  <c:v>Ostatní</c:v>
                </c:pt>
              </c:strCache>
            </c:strRef>
          </c:tx>
          <c:spPr>
            <a:pattFill prst="ltUpDiag">
              <a:fgClr>
                <a:schemeClr val="accent5"/>
              </a:fgClr>
              <a:bgClr>
                <a:schemeClr val="bg1"/>
              </a:bgClr>
            </a:pattFill>
          </c:spPr>
          <c:invertIfNegative val="0"/>
          <c:val>
            <c:numRef>
              <c:f>'5.1'!$B$21:$M$21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85BA-41BF-94A4-ABB20CCABEA8}"/>
            </c:ext>
          </c:extLst>
        </c:ser>
        <c:ser>
          <c:idx val="14"/>
          <c:order val="14"/>
          <c:tx>
            <c:strRef>
              <c:f>'5.1'!$A$22</c:f>
              <c:strCache>
                <c:ptCount val="1"/>
                <c:pt idx="0">
                  <c:v>Topné oleje</c:v>
                </c:pt>
              </c:strCache>
            </c:strRef>
          </c:tx>
          <c:spPr>
            <a:pattFill prst="ltUpDiag">
              <a:fgClr>
                <a:schemeClr val="accent2"/>
              </a:fgClr>
              <a:bgClr>
                <a:schemeClr val="bg1"/>
              </a:bgClr>
            </a:pattFill>
          </c:spPr>
          <c:invertIfNegative val="0"/>
          <c:val>
            <c:numRef>
              <c:f>'5.1'!$B$22:$M$22</c:f>
              <c:numCache>
                <c:formatCode>#\ ##0.0</c:formatCode>
                <c:ptCount val="12"/>
                <c:pt idx="0">
                  <c:v>90.833982000000034</c:v>
                </c:pt>
                <c:pt idx="1">
                  <c:v>79.051297000000019</c:v>
                </c:pt>
                <c:pt idx="2">
                  <c:v>47.133687000000002</c:v>
                </c:pt>
                <c:pt idx="3">
                  <c:v>25.792905000000001</c:v>
                </c:pt>
                <c:pt idx="4">
                  <c:v>6.8898659999999978</c:v>
                </c:pt>
                <c:pt idx="5">
                  <c:v>35.031500999999992</c:v>
                </c:pt>
                <c:pt idx="6">
                  <c:v>13.674141000000004</c:v>
                </c:pt>
                <c:pt idx="7">
                  <c:v>6.492090000000001</c:v>
                </c:pt>
                <c:pt idx="8">
                  <c:v>6.4929910000000008</c:v>
                </c:pt>
                <c:pt idx="9">
                  <c:v>8.0582269999999987</c:v>
                </c:pt>
                <c:pt idx="10">
                  <c:v>22.508175000000001</c:v>
                </c:pt>
                <c:pt idx="11">
                  <c:v>40.736331000000007</c:v>
                </c:pt>
              </c:numCache>
            </c:numRef>
          </c:val>
          <c:extLst>
            <c:ext xmlns:c16="http://schemas.microsoft.com/office/drawing/2014/chart" uri="{C3380CC4-5D6E-409C-BE32-E72D297353CC}">
              <c16:uniqueId val="{0000000E-85BA-41BF-94A4-ABB20CCABEA8}"/>
            </c:ext>
          </c:extLst>
        </c:ser>
        <c:ser>
          <c:idx val="15"/>
          <c:order val="15"/>
          <c:tx>
            <c:strRef>
              <c:f>'5.1'!$A$23</c:f>
              <c:strCache>
                <c:ptCount val="1"/>
                <c:pt idx="0">
                  <c:v>Zemní plyn</c:v>
                </c:pt>
              </c:strCache>
            </c:strRef>
          </c:tx>
          <c:spPr>
            <a:pattFill prst="ltUpDiag">
              <a:fgClr>
                <a:schemeClr val="accent6"/>
              </a:fgClr>
              <a:bgClr>
                <a:schemeClr val="bg1"/>
              </a:bgClr>
            </a:pattFill>
          </c:spPr>
          <c:invertIfNegative val="0"/>
          <c:val>
            <c:numRef>
              <c:f>'5.1'!$B$23:$M$23</c:f>
              <c:numCache>
                <c:formatCode>#\ ##0.0</c:formatCode>
                <c:ptCount val="12"/>
                <c:pt idx="0">
                  <c:v>2765.9437428304309</c:v>
                </c:pt>
                <c:pt idx="1">
                  <c:v>2605.3129655285743</c:v>
                </c:pt>
                <c:pt idx="2">
                  <c:v>2358.622078041748</c:v>
                </c:pt>
                <c:pt idx="3">
                  <c:v>1814.7219052916057</c:v>
                </c:pt>
                <c:pt idx="4">
                  <c:v>959.18253762548761</c:v>
                </c:pt>
                <c:pt idx="5">
                  <c:v>678.056758636974</c:v>
                </c:pt>
                <c:pt idx="6">
                  <c:v>745.08216217433289</c:v>
                </c:pt>
                <c:pt idx="7">
                  <c:v>722.12247509186182</c:v>
                </c:pt>
                <c:pt idx="8">
                  <c:v>694.0615804539899</c:v>
                </c:pt>
                <c:pt idx="9">
                  <c:v>1234.5849470942783</c:v>
                </c:pt>
                <c:pt idx="10">
                  <c:v>2155.2800025306369</c:v>
                </c:pt>
                <c:pt idx="11">
                  <c:v>2759.7954628617172</c:v>
                </c:pt>
              </c:numCache>
            </c:numRef>
          </c:val>
          <c:extLst>
            <c:ext xmlns:c16="http://schemas.microsoft.com/office/drawing/2014/chart" uri="{C3380CC4-5D6E-409C-BE32-E72D297353CC}">
              <c16:uniqueId val="{0000000F-85BA-41BF-94A4-ABB20CCABEA8}"/>
            </c:ext>
          </c:extLst>
        </c:ser>
        <c:dLbls>
          <c:showLegendKey val="0"/>
          <c:showVal val="0"/>
          <c:showCatName val="0"/>
          <c:showSerName val="0"/>
          <c:showPercent val="0"/>
          <c:showBubbleSize val="0"/>
        </c:dLbls>
        <c:gapWidth val="50"/>
        <c:overlap val="100"/>
        <c:axId val="232740736"/>
        <c:axId val="232742272"/>
      </c:barChart>
      <c:catAx>
        <c:axId val="232740736"/>
        <c:scaling>
          <c:orientation val="minMax"/>
        </c:scaling>
        <c:delete val="0"/>
        <c:axPos val="b"/>
        <c:majorTickMark val="none"/>
        <c:minorTickMark val="none"/>
        <c:tickLblPos val="low"/>
        <c:txPr>
          <a:bodyPr/>
          <a:lstStyle/>
          <a:p>
            <a:pPr>
              <a:defRPr sz="900"/>
            </a:pPr>
            <a:endParaRPr lang="cs-CZ"/>
          </a:p>
        </c:txPr>
        <c:crossAx val="232742272"/>
        <c:crosses val="autoZero"/>
        <c:auto val="1"/>
        <c:lblAlgn val="ctr"/>
        <c:lblOffset val="100"/>
        <c:noMultiLvlLbl val="0"/>
      </c:catAx>
      <c:valAx>
        <c:axId val="232742272"/>
        <c:scaling>
          <c:orientation val="minMax"/>
          <c:max val="12000"/>
        </c:scaling>
        <c:delete val="0"/>
        <c:axPos val="l"/>
        <c:majorGridlines/>
        <c:numFmt formatCode="#,##0" sourceLinked="0"/>
        <c:majorTickMark val="none"/>
        <c:minorTickMark val="none"/>
        <c:tickLblPos val="nextTo"/>
        <c:spPr>
          <a:ln>
            <a:noFill/>
          </a:ln>
        </c:spPr>
        <c:txPr>
          <a:bodyPr/>
          <a:lstStyle/>
          <a:p>
            <a:pPr>
              <a:defRPr sz="900"/>
            </a:pPr>
            <a:endParaRPr lang="cs-CZ"/>
          </a:p>
        </c:txPr>
        <c:crossAx val="232740736"/>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extLst>
            <c:ext xmlns:c16="http://schemas.microsoft.com/office/drawing/2014/chart" uri="{C3380CC4-5D6E-409C-BE32-E72D297353CC}">
              <c16:uniqueId val="{00000000-4B93-48FA-B3B3-850B24C8D8D2}"/>
            </c:ext>
          </c:extLst>
        </c:ser>
        <c:dLbls>
          <c:showLegendKey val="0"/>
          <c:showVal val="0"/>
          <c:showCatName val="0"/>
          <c:showSerName val="0"/>
          <c:showPercent val="0"/>
          <c:showBubbleSize val="0"/>
        </c:dLbls>
        <c:gapWidth val="150"/>
        <c:axId val="285541120"/>
        <c:axId val="285542656"/>
      </c:barChart>
      <c:catAx>
        <c:axId val="285541120"/>
        <c:scaling>
          <c:orientation val="minMax"/>
        </c:scaling>
        <c:delete val="0"/>
        <c:axPos val="l"/>
        <c:numFmt formatCode="General" sourceLinked="1"/>
        <c:majorTickMark val="none"/>
        <c:minorTickMark val="none"/>
        <c:tickLblPos val="nextTo"/>
        <c:txPr>
          <a:bodyPr/>
          <a:lstStyle/>
          <a:p>
            <a:pPr>
              <a:defRPr sz="900"/>
            </a:pPr>
            <a:endParaRPr lang="cs-CZ"/>
          </a:p>
        </c:txPr>
        <c:crossAx val="285542656"/>
        <c:crosses val="autoZero"/>
        <c:auto val="1"/>
        <c:lblAlgn val="ctr"/>
        <c:lblOffset val="100"/>
        <c:noMultiLvlLbl val="0"/>
      </c:catAx>
      <c:valAx>
        <c:axId val="285542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541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1.4519059261955624E-3"/>
          <c:y val="1.5215564440143603E-3"/>
        </c:manualLayout>
      </c:layout>
      <c:overlay val="0"/>
    </c:title>
    <c:autoTitleDeleted val="0"/>
    <c:plotArea>
      <c:layout>
        <c:manualLayout>
          <c:layoutTarget val="inner"/>
          <c:xMode val="edge"/>
          <c:yMode val="edge"/>
          <c:x val="0.10195987988995373"/>
          <c:y val="0.27036963695923538"/>
          <c:w val="0.68446892538024695"/>
          <c:h val="0.57409888981268642"/>
        </c:manualLayout>
      </c:layout>
      <c:barChart>
        <c:barDir val="col"/>
        <c:grouping val="stacked"/>
        <c:varyColors val="0"/>
        <c:ser>
          <c:idx val="0"/>
          <c:order val="0"/>
          <c:tx>
            <c:strRef>
              <c:f>'8.3'!$A$27</c:f>
              <c:strCache>
                <c:ptCount val="1"/>
                <c:pt idx="0">
                  <c:v>Průmysl</c:v>
                </c:pt>
              </c:strCache>
            </c:strRef>
          </c:tx>
          <c:invertIfNegative val="0"/>
          <c:cat>
            <c:strRef>
              <c:f>'8.3'!$C$38:$E$38</c:f>
              <c:strCache>
                <c:ptCount val="3"/>
                <c:pt idx="0">
                  <c:v>Říjen</c:v>
                </c:pt>
                <c:pt idx="1">
                  <c:v>Listopad</c:v>
                </c:pt>
                <c:pt idx="2">
                  <c:v>Prosinec</c:v>
                </c:pt>
              </c:strCache>
            </c:strRef>
          </c:cat>
          <c:val>
            <c:numRef>
              <c:f>('8.3'!$B$27,'8.3'!$D$27,'8.3'!$F$27)</c:f>
              <c:numCache>
                <c:formatCode>#\ ##0.0</c:formatCode>
                <c:ptCount val="3"/>
                <c:pt idx="0">
                  <c:v>23657.891999999996</c:v>
                </c:pt>
                <c:pt idx="1">
                  <c:v>48930.331999999988</c:v>
                </c:pt>
                <c:pt idx="2">
                  <c:v>65235.16</c:v>
                </c:pt>
              </c:numCache>
            </c:numRef>
          </c:val>
          <c:extLst>
            <c:ext xmlns:c16="http://schemas.microsoft.com/office/drawing/2014/chart" uri="{C3380CC4-5D6E-409C-BE32-E72D297353CC}">
              <c16:uniqueId val="{00000000-3CF9-4846-9F8F-A0822549C499}"/>
            </c:ext>
          </c:extLst>
        </c:ser>
        <c:ser>
          <c:idx val="1"/>
          <c:order val="1"/>
          <c:tx>
            <c:strRef>
              <c:f>'8.3'!$A$28</c:f>
              <c:strCache>
                <c:ptCount val="1"/>
                <c:pt idx="0">
                  <c:v>Energetika</c:v>
                </c:pt>
              </c:strCache>
            </c:strRef>
          </c:tx>
          <c:invertIfNegative val="0"/>
          <c:cat>
            <c:strRef>
              <c:f>'8.3'!$C$38:$E$38</c:f>
              <c:strCache>
                <c:ptCount val="3"/>
                <c:pt idx="0">
                  <c:v>Říjen</c:v>
                </c:pt>
                <c:pt idx="1">
                  <c:v>Listopad</c:v>
                </c:pt>
                <c:pt idx="2">
                  <c:v>Prosinec</c:v>
                </c:pt>
              </c:strCache>
            </c:strRef>
          </c:cat>
          <c:val>
            <c:numRef>
              <c:f>('8.3'!$B$28,'8.3'!$D$28,'8.3'!$F$28)</c:f>
              <c:numCache>
                <c:formatCode>#\ ##0.0</c:formatCode>
                <c:ptCount val="3"/>
                <c:pt idx="0">
                  <c:v>162.63</c:v>
                </c:pt>
                <c:pt idx="1">
                  <c:v>714.66</c:v>
                </c:pt>
                <c:pt idx="2">
                  <c:v>983.75</c:v>
                </c:pt>
              </c:numCache>
            </c:numRef>
          </c:val>
          <c:extLst>
            <c:ext xmlns:c16="http://schemas.microsoft.com/office/drawing/2014/chart" uri="{C3380CC4-5D6E-409C-BE32-E72D297353CC}">
              <c16:uniqueId val="{00000001-3CF9-4846-9F8F-A0822549C499}"/>
            </c:ext>
          </c:extLst>
        </c:ser>
        <c:ser>
          <c:idx val="2"/>
          <c:order val="2"/>
          <c:tx>
            <c:strRef>
              <c:f>'8.3'!$A$29</c:f>
              <c:strCache>
                <c:ptCount val="1"/>
                <c:pt idx="0">
                  <c:v>Doprava</c:v>
                </c:pt>
              </c:strCache>
            </c:strRef>
          </c:tx>
          <c:invertIfNegative val="0"/>
          <c:cat>
            <c:strRef>
              <c:f>'8.3'!$C$38:$E$38</c:f>
              <c:strCache>
                <c:ptCount val="3"/>
                <c:pt idx="0">
                  <c:v>Říjen</c:v>
                </c:pt>
                <c:pt idx="1">
                  <c:v>Listopad</c:v>
                </c:pt>
                <c:pt idx="2">
                  <c:v>Prosinec</c:v>
                </c:pt>
              </c:strCache>
            </c:strRef>
          </c:cat>
          <c:val>
            <c:numRef>
              <c:f>('8.3'!$B$29,'8.3'!$D$29,'8.3'!$F$29)</c:f>
              <c:numCache>
                <c:formatCode>#\ ##0.0</c:formatCode>
                <c:ptCount val="3"/>
                <c:pt idx="0">
                  <c:v>27</c:v>
                </c:pt>
                <c:pt idx="1">
                  <c:v>72</c:v>
                </c:pt>
                <c:pt idx="2">
                  <c:v>98</c:v>
                </c:pt>
              </c:numCache>
            </c:numRef>
          </c:val>
          <c:extLst>
            <c:ext xmlns:c16="http://schemas.microsoft.com/office/drawing/2014/chart" uri="{C3380CC4-5D6E-409C-BE32-E72D297353CC}">
              <c16:uniqueId val="{00000002-3CF9-4846-9F8F-A0822549C499}"/>
            </c:ext>
          </c:extLst>
        </c:ser>
        <c:ser>
          <c:idx val="3"/>
          <c:order val="3"/>
          <c:tx>
            <c:strRef>
              <c:f>'8.3'!$A$30</c:f>
              <c:strCache>
                <c:ptCount val="1"/>
                <c:pt idx="0">
                  <c:v>Stavebnictví</c:v>
                </c:pt>
              </c:strCache>
            </c:strRef>
          </c:tx>
          <c:invertIfNegative val="0"/>
          <c:cat>
            <c:strRef>
              <c:f>'8.3'!$C$38:$E$38</c:f>
              <c:strCache>
                <c:ptCount val="3"/>
                <c:pt idx="0">
                  <c:v>Říjen</c:v>
                </c:pt>
                <c:pt idx="1">
                  <c:v>Listopad</c:v>
                </c:pt>
                <c:pt idx="2">
                  <c:v>Prosinec</c:v>
                </c:pt>
              </c:strCache>
            </c:strRef>
          </c:cat>
          <c:val>
            <c:numRef>
              <c:f>('8.3'!$B$30,'8.3'!$D$30,'8.3'!$F$30)</c:f>
              <c:numCache>
                <c:formatCode>#\ ##0.0</c:formatCode>
                <c:ptCount val="3"/>
                <c:pt idx="0">
                  <c:v>2</c:v>
                </c:pt>
                <c:pt idx="1">
                  <c:v>37</c:v>
                </c:pt>
                <c:pt idx="2">
                  <c:v>61</c:v>
                </c:pt>
              </c:numCache>
            </c:numRef>
          </c:val>
          <c:extLst>
            <c:ext xmlns:c16="http://schemas.microsoft.com/office/drawing/2014/chart" uri="{C3380CC4-5D6E-409C-BE32-E72D297353CC}">
              <c16:uniqueId val="{00000003-3CF9-4846-9F8F-A0822549C499}"/>
            </c:ext>
          </c:extLst>
        </c:ser>
        <c:ser>
          <c:idx val="4"/>
          <c:order val="4"/>
          <c:tx>
            <c:strRef>
              <c:f>'8.3'!$A$31</c:f>
              <c:strCache>
                <c:ptCount val="1"/>
                <c:pt idx="0">
                  <c:v>Zemědělství a lesnictví</c:v>
                </c:pt>
              </c:strCache>
            </c:strRef>
          </c:tx>
          <c:spPr>
            <a:solidFill>
              <a:schemeClr val="accent5"/>
            </a:solidFill>
          </c:spPr>
          <c:invertIfNegative val="0"/>
          <c:cat>
            <c:strRef>
              <c:f>'8.3'!$C$38:$E$38</c:f>
              <c:strCache>
                <c:ptCount val="3"/>
                <c:pt idx="0">
                  <c:v>Říjen</c:v>
                </c:pt>
                <c:pt idx="1">
                  <c:v>Listopad</c:v>
                </c:pt>
                <c:pt idx="2">
                  <c:v>Prosinec</c:v>
                </c:pt>
              </c:strCache>
            </c:strRef>
          </c:cat>
          <c:val>
            <c:numRef>
              <c:f>('8.3'!$B$31,'8.3'!$D$31,'8.3'!$F$31)</c:f>
              <c:numCache>
                <c:formatCode>#\ ##0.0</c:formatCode>
                <c:ptCount val="3"/>
                <c:pt idx="0">
                  <c:v>2280.0160000000001</c:v>
                </c:pt>
                <c:pt idx="1">
                  <c:v>3392.0120000000002</c:v>
                </c:pt>
                <c:pt idx="2">
                  <c:v>4177.2560000000003</c:v>
                </c:pt>
              </c:numCache>
            </c:numRef>
          </c:val>
          <c:extLst>
            <c:ext xmlns:c16="http://schemas.microsoft.com/office/drawing/2014/chart" uri="{C3380CC4-5D6E-409C-BE32-E72D297353CC}">
              <c16:uniqueId val="{00000004-3CF9-4846-9F8F-A0822549C499}"/>
            </c:ext>
          </c:extLst>
        </c:ser>
        <c:ser>
          <c:idx val="5"/>
          <c:order val="5"/>
          <c:tx>
            <c:strRef>
              <c:f>'8.3'!$A$32</c:f>
              <c:strCache>
                <c:ptCount val="1"/>
                <c:pt idx="0">
                  <c:v>Domácnosti</c:v>
                </c:pt>
              </c:strCache>
            </c:strRef>
          </c:tx>
          <c:spPr>
            <a:solidFill>
              <a:schemeClr val="accent6"/>
            </a:solidFill>
          </c:spPr>
          <c:invertIfNegative val="0"/>
          <c:cat>
            <c:strRef>
              <c:f>'8.3'!$C$38:$E$38</c:f>
              <c:strCache>
                <c:ptCount val="3"/>
                <c:pt idx="0">
                  <c:v>Říjen</c:v>
                </c:pt>
                <c:pt idx="1">
                  <c:v>Listopad</c:v>
                </c:pt>
                <c:pt idx="2">
                  <c:v>Prosinec</c:v>
                </c:pt>
              </c:strCache>
            </c:strRef>
          </c:cat>
          <c:val>
            <c:numRef>
              <c:f>('8.3'!$B$32,'8.3'!$D$32,'8.3'!$F$32)</c:f>
              <c:numCache>
                <c:formatCode>#\ ##0.0</c:formatCode>
                <c:ptCount val="3"/>
                <c:pt idx="0">
                  <c:v>148655.85299999997</c:v>
                </c:pt>
                <c:pt idx="1">
                  <c:v>292760.58100000001</c:v>
                </c:pt>
                <c:pt idx="2">
                  <c:v>398358.10399999999</c:v>
                </c:pt>
              </c:numCache>
            </c:numRef>
          </c:val>
          <c:extLst>
            <c:ext xmlns:c16="http://schemas.microsoft.com/office/drawing/2014/chart" uri="{C3380CC4-5D6E-409C-BE32-E72D297353CC}">
              <c16:uniqueId val="{00000005-3CF9-4846-9F8F-A0822549C499}"/>
            </c:ext>
          </c:extLst>
        </c:ser>
        <c:ser>
          <c:idx val="6"/>
          <c:order val="6"/>
          <c:tx>
            <c:strRef>
              <c:f>'8.3'!$A$33</c:f>
              <c:strCache>
                <c:ptCount val="1"/>
                <c:pt idx="0">
                  <c:v>Obchod, služby, školství, zdravotnictví</c:v>
                </c:pt>
              </c:strCache>
            </c:strRef>
          </c:tx>
          <c:spPr>
            <a:solidFill>
              <a:srgbClr val="F0948F"/>
            </a:solidFill>
          </c:spPr>
          <c:invertIfNegative val="0"/>
          <c:cat>
            <c:strRef>
              <c:f>'8.3'!$C$38:$E$38</c:f>
              <c:strCache>
                <c:ptCount val="3"/>
                <c:pt idx="0">
                  <c:v>Říjen</c:v>
                </c:pt>
                <c:pt idx="1">
                  <c:v>Listopad</c:v>
                </c:pt>
                <c:pt idx="2">
                  <c:v>Prosinec</c:v>
                </c:pt>
              </c:strCache>
            </c:strRef>
          </c:cat>
          <c:val>
            <c:numRef>
              <c:f>('8.3'!$B$33,'8.3'!$D$33,'8.3'!$F$33)</c:f>
              <c:numCache>
                <c:formatCode>#\ ##0.0</c:formatCode>
                <c:ptCount val="3"/>
                <c:pt idx="0">
                  <c:v>38649.442999999999</c:v>
                </c:pt>
                <c:pt idx="1">
                  <c:v>86034.438999999998</c:v>
                </c:pt>
                <c:pt idx="2">
                  <c:v>110293.24</c:v>
                </c:pt>
              </c:numCache>
            </c:numRef>
          </c:val>
          <c:extLst>
            <c:ext xmlns:c16="http://schemas.microsoft.com/office/drawing/2014/chart" uri="{C3380CC4-5D6E-409C-BE32-E72D297353CC}">
              <c16:uniqueId val="{00000006-3CF9-4846-9F8F-A0822549C499}"/>
            </c:ext>
          </c:extLst>
        </c:ser>
        <c:ser>
          <c:idx val="7"/>
          <c:order val="7"/>
          <c:tx>
            <c:strRef>
              <c:f>'8.3'!$A$34</c:f>
              <c:strCache>
                <c:ptCount val="1"/>
                <c:pt idx="0">
                  <c:v>Ostatní</c:v>
                </c:pt>
              </c:strCache>
            </c:strRef>
          </c:tx>
          <c:spPr>
            <a:solidFill>
              <a:srgbClr val="F7C9C7"/>
            </a:solidFill>
          </c:spPr>
          <c:invertIfNegative val="0"/>
          <c:cat>
            <c:strRef>
              <c:f>'8.3'!$C$38:$E$38</c:f>
              <c:strCache>
                <c:ptCount val="3"/>
                <c:pt idx="0">
                  <c:v>Říjen</c:v>
                </c:pt>
                <c:pt idx="1">
                  <c:v>Listopad</c:v>
                </c:pt>
                <c:pt idx="2">
                  <c:v>Prosinec</c:v>
                </c:pt>
              </c:strCache>
            </c:strRef>
          </c:cat>
          <c:val>
            <c:numRef>
              <c:f>('8.3'!$B$34,'8.3'!$D$34,'8.3'!$F$34)</c:f>
              <c:numCache>
                <c:formatCode>#\ ##0.0</c:formatCode>
                <c:ptCount val="3"/>
                <c:pt idx="0">
                  <c:v>26348.556</c:v>
                </c:pt>
                <c:pt idx="1">
                  <c:v>73949.025999999998</c:v>
                </c:pt>
                <c:pt idx="2">
                  <c:v>88359.510999999999</c:v>
                </c:pt>
              </c:numCache>
            </c:numRef>
          </c:val>
          <c:extLst>
            <c:ext xmlns:c16="http://schemas.microsoft.com/office/drawing/2014/chart" uri="{C3380CC4-5D6E-409C-BE32-E72D297353CC}">
              <c16:uniqueId val="{00000007-3CF9-4846-9F8F-A0822549C499}"/>
            </c:ext>
          </c:extLst>
        </c:ser>
        <c:dLbls>
          <c:showLegendKey val="0"/>
          <c:showVal val="0"/>
          <c:showCatName val="0"/>
          <c:showSerName val="0"/>
          <c:showPercent val="0"/>
          <c:showBubbleSize val="0"/>
        </c:dLbls>
        <c:gapWidth val="50"/>
        <c:overlap val="100"/>
        <c:axId val="285740416"/>
        <c:axId val="285742208"/>
      </c:barChart>
      <c:catAx>
        <c:axId val="2857404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742208"/>
        <c:crosses val="autoZero"/>
        <c:auto val="1"/>
        <c:lblAlgn val="ctr"/>
        <c:lblOffset val="100"/>
        <c:noMultiLvlLbl val="0"/>
      </c:catAx>
      <c:valAx>
        <c:axId val="28574220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57404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894E-4"/>
          <c:y val="1.4981255735933544E-2"/>
        </c:manualLayout>
      </c:layout>
      <c:overlay val="0"/>
    </c:title>
    <c:autoTitleDeleted val="0"/>
    <c:plotArea>
      <c:layout>
        <c:manualLayout>
          <c:layoutTarget val="inner"/>
          <c:xMode val="edge"/>
          <c:yMode val="edge"/>
          <c:x val="7.7125028111568072E-2"/>
          <c:y val="0.23239703888559379"/>
          <c:w val="0.78878078392027584"/>
          <c:h val="0.27543687465053568"/>
        </c:manualLayout>
      </c:layout>
      <c:barChart>
        <c:barDir val="bar"/>
        <c:grouping val="clustered"/>
        <c:varyColors val="0"/>
        <c:ser>
          <c:idx val="0"/>
          <c:order val="0"/>
          <c:tx>
            <c:strRef>
              <c:f>'8.3'!$A$38</c:f>
              <c:strCache>
                <c:ptCount val="1"/>
                <c:pt idx="0">
                  <c:v>Instalovaný výkon</c:v>
                </c:pt>
              </c:strCache>
            </c:strRef>
          </c:tx>
          <c:invertIfNegative val="0"/>
          <c:val>
            <c:numRef>
              <c:f>'8.3'!$B$38</c:f>
              <c:numCache>
                <c:formatCode>0.0%</c:formatCode>
                <c:ptCount val="1"/>
                <c:pt idx="0">
                  <c:v>4.1694025474410548E-2</c:v>
                </c:pt>
              </c:numCache>
            </c:numRef>
          </c:val>
          <c:extLst>
            <c:ext xmlns:c16="http://schemas.microsoft.com/office/drawing/2014/chart" uri="{C3380CC4-5D6E-409C-BE32-E72D297353CC}">
              <c16:uniqueId val="{00000000-9F11-41FA-B525-72907D9A7F76}"/>
            </c:ext>
          </c:extLst>
        </c:ser>
        <c:ser>
          <c:idx val="1"/>
          <c:order val="1"/>
          <c:tx>
            <c:strRef>
              <c:f>'8.3'!$A$39</c:f>
              <c:strCache>
                <c:ptCount val="1"/>
                <c:pt idx="0">
                  <c:v>Výroba tepla brutto</c:v>
                </c:pt>
              </c:strCache>
            </c:strRef>
          </c:tx>
          <c:invertIfNegative val="0"/>
          <c:val>
            <c:numRef>
              <c:f>'8.3'!$B$39</c:f>
              <c:numCache>
                <c:formatCode>0.0%</c:formatCode>
                <c:ptCount val="1"/>
                <c:pt idx="0">
                  <c:v>5.5658395641992112E-2</c:v>
                </c:pt>
              </c:numCache>
            </c:numRef>
          </c:val>
          <c:extLst>
            <c:ext xmlns:c16="http://schemas.microsoft.com/office/drawing/2014/chart" uri="{C3380CC4-5D6E-409C-BE32-E72D297353CC}">
              <c16:uniqueId val="{00000001-9F11-41FA-B525-72907D9A7F76}"/>
            </c:ext>
          </c:extLst>
        </c:ser>
        <c:ser>
          <c:idx val="2"/>
          <c:order val="2"/>
          <c:tx>
            <c:strRef>
              <c:f>'8.3'!$A$40</c:f>
              <c:strCache>
                <c:ptCount val="1"/>
                <c:pt idx="0">
                  <c:v>Dodávky tepla</c:v>
                </c:pt>
              </c:strCache>
            </c:strRef>
          </c:tx>
          <c:invertIfNegative val="0"/>
          <c:val>
            <c:numRef>
              <c:f>'8.3'!$B$40</c:f>
              <c:numCache>
                <c:formatCode>0.0%</c:formatCode>
                <c:ptCount val="1"/>
                <c:pt idx="0">
                  <c:v>6.5727260460555478E-2</c:v>
                </c:pt>
              </c:numCache>
            </c:numRef>
          </c:val>
          <c:extLst>
            <c:ext xmlns:c16="http://schemas.microsoft.com/office/drawing/2014/chart" uri="{C3380CC4-5D6E-409C-BE32-E72D297353CC}">
              <c16:uniqueId val="{00000002-9F11-41FA-B525-72907D9A7F76}"/>
            </c:ext>
          </c:extLst>
        </c:ser>
        <c:dLbls>
          <c:showLegendKey val="0"/>
          <c:showVal val="0"/>
          <c:showCatName val="0"/>
          <c:showSerName val="0"/>
          <c:showPercent val="0"/>
          <c:showBubbleSize val="0"/>
        </c:dLbls>
        <c:gapWidth val="150"/>
        <c:axId val="285764992"/>
        <c:axId val="285774976"/>
      </c:barChart>
      <c:catAx>
        <c:axId val="285764992"/>
        <c:scaling>
          <c:orientation val="maxMin"/>
        </c:scaling>
        <c:delete val="0"/>
        <c:axPos val="l"/>
        <c:numFmt formatCode="General" sourceLinked="1"/>
        <c:majorTickMark val="none"/>
        <c:minorTickMark val="none"/>
        <c:tickLblPos val="none"/>
        <c:crossAx val="285774976"/>
        <c:crosses val="autoZero"/>
        <c:auto val="1"/>
        <c:lblAlgn val="ctr"/>
        <c:lblOffset val="100"/>
        <c:noMultiLvlLbl val="0"/>
      </c:catAx>
      <c:valAx>
        <c:axId val="2857749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5764992"/>
        <c:crosses val="max"/>
        <c:crossBetween val="between"/>
      </c:valAx>
    </c:plotArea>
    <c:legend>
      <c:legendPos val="b"/>
      <c:layout>
        <c:manualLayout>
          <c:xMode val="edge"/>
          <c:yMode val="edge"/>
          <c:x val="2.8842104547346682E-2"/>
          <c:y val="0.69733351273630362"/>
          <c:w val="0.59698673133986901"/>
          <c:h val="0.25841014667475098"/>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tx2"/>
                </a:solidFill>
              </a:defRPr>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'8.3'!$A$10</c:f>
              <c:strCache>
                <c:ptCount val="1"/>
                <c:pt idx="0">
                  <c:v>Biomasa</c:v>
                </c:pt>
              </c:strCache>
            </c:strRef>
          </c:tx>
          <c:spPr>
            <a:solidFill>
              <a:srgbClr val="23315F"/>
            </a:solidFill>
          </c:spPr>
          <c:invertIfNegative val="0"/>
          <c:cat>
            <c:strRef>
              <c:f>'8.3'!$C$38:$E$38</c:f>
              <c:strCache>
                <c:ptCount val="3"/>
                <c:pt idx="0">
                  <c:v>Říjen</c:v>
                </c:pt>
                <c:pt idx="1">
                  <c:v>Listopad</c:v>
                </c:pt>
                <c:pt idx="2">
                  <c:v>Prosinec</c:v>
                </c:pt>
              </c:strCache>
            </c:strRef>
          </c:cat>
          <c:val>
            <c:numRef>
              <c:f>('8.3'!$B$10,'8.3'!$D$10,'8.3'!$F$10)</c:f>
              <c:numCache>
                <c:formatCode>#\ ##0.0</c:formatCode>
                <c:ptCount val="3"/>
                <c:pt idx="0">
                  <c:v>19863.650000000001</c:v>
                </c:pt>
                <c:pt idx="1">
                  <c:v>31446.78</c:v>
                </c:pt>
                <c:pt idx="2">
                  <c:v>43338.19</c:v>
                </c:pt>
              </c:numCache>
            </c:numRef>
          </c:val>
          <c:extLst>
            <c:ext xmlns:c16="http://schemas.microsoft.com/office/drawing/2014/chart" uri="{C3380CC4-5D6E-409C-BE32-E72D297353CC}">
              <c16:uniqueId val="{00000000-4B44-483A-8B0B-43BAFB2863D8}"/>
            </c:ext>
          </c:extLst>
        </c:ser>
        <c:ser>
          <c:idx val="1"/>
          <c:order val="1"/>
          <c:tx>
            <c:strRef>
              <c:f>'8.3'!$A$11</c:f>
              <c:strCache>
                <c:ptCount val="1"/>
                <c:pt idx="0">
                  <c:v>Bioplyn</c:v>
                </c:pt>
              </c:strCache>
            </c:strRef>
          </c:tx>
          <c:spPr>
            <a:solidFill>
              <a:srgbClr val="5A6588"/>
            </a:solidFill>
          </c:spPr>
          <c:invertIfNegative val="0"/>
          <c:cat>
            <c:strRef>
              <c:f>'8.3'!$C$38:$E$38</c:f>
              <c:strCache>
                <c:ptCount val="3"/>
                <c:pt idx="0">
                  <c:v>Říjen</c:v>
                </c:pt>
                <c:pt idx="1">
                  <c:v>Listopad</c:v>
                </c:pt>
                <c:pt idx="2">
                  <c:v>Prosinec</c:v>
                </c:pt>
              </c:strCache>
            </c:strRef>
          </c:cat>
          <c:val>
            <c:numRef>
              <c:f>('8.3'!$B$11,'8.3'!$D$11,'8.3'!$F$11)</c:f>
              <c:numCache>
                <c:formatCode>#\ ##0.0</c:formatCode>
                <c:ptCount val="3"/>
                <c:pt idx="0">
                  <c:v>4303.683</c:v>
                </c:pt>
                <c:pt idx="1">
                  <c:v>5881.8159999999998</c:v>
                </c:pt>
                <c:pt idx="2">
                  <c:v>6100.2200000000012</c:v>
                </c:pt>
              </c:numCache>
            </c:numRef>
          </c:val>
          <c:extLst>
            <c:ext xmlns:c16="http://schemas.microsoft.com/office/drawing/2014/chart" uri="{C3380CC4-5D6E-409C-BE32-E72D297353CC}">
              <c16:uniqueId val="{00000001-4B44-483A-8B0B-43BAFB2863D8}"/>
            </c:ext>
          </c:extLst>
        </c:ser>
        <c:ser>
          <c:idx val="2"/>
          <c:order val="2"/>
          <c:tx>
            <c:strRef>
              <c:f>'8.3'!$A$12</c:f>
              <c:strCache>
                <c:ptCount val="1"/>
                <c:pt idx="0">
                  <c:v>Černé uhlí</c:v>
                </c:pt>
              </c:strCache>
            </c:strRef>
          </c:tx>
          <c:spPr>
            <a:solidFill>
              <a:srgbClr val="9198B0"/>
            </a:solidFill>
          </c:spPr>
          <c:invertIfNegative val="0"/>
          <c:cat>
            <c:strRef>
              <c:f>'8.3'!$C$38:$E$38</c:f>
              <c:strCache>
                <c:ptCount val="3"/>
                <c:pt idx="0">
                  <c:v>Říjen</c:v>
                </c:pt>
                <c:pt idx="1">
                  <c:v>Listopad</c:v>
                </c:pt>
                <c:pt idx="2">
                  <c:v>Prosinec</c:v>
                </c:pt>
              </c:strCache>
            </c:strRef>
          </c:cat>
          <c:val>
            <c:numRef>
              <c:f>('8.3'!$B$12,'8.3'!$D$12,'8.3'!$F$12)</c:f>
              <c:numCache>
                <c:formatCode>#\ ##0.0</c:formatCode>
                <c:ptCount val="3"/>
                <c:pt idx="0">
                  <c:v>81.61</c:v>
                </c:pt>
                <c:pt idx="1">
                  <c:v>194.61</c:v>
                </c:pt>
                <c:pt idx="2">
                  <c:v>209.49</c:v>
                </c:pt>
              </c:numCache>
            </c:numRef>
          </c:val>
          <c:extLst>
            <c:ext xmlns:c16="http://schemas.microsoft.com/office/drawing/2014/chart" uri="{C3380CC4-5D6E-409C-BE32-E72D297353CC}">
              <c16:uniqueId val="{00000002-4B44-483A-8B0B-43BAFB2863D8}"/>
            </c:ext>
          </c:extLst>
        </c:ser>
        <c:ser>
          <c:idx val="3"/>
          <c:order val="3"/>
          <c:tx>
            <c:strRef>
              <c:f>'8.3'!$A$13</c:f>
              <c:strCache>
                <c:ptCount val="1"/>
                <c:pt idx="0">
                  <c:v>Elektrická energie</c:v>
                </c:pt>
              </c:strCache>
            </c:strRef>
          </c:tx>
          <c:spPr>
            <a:solidFill>
              <a:srgbClr val="C8CBD7"/>
            </a:solidFill>
          </c:spPr>
          <c:invertIfNegative val="0"/>
          <c:cat>
            <c:strRef>
              <c:f>'8.3'!$C$38:$E$38</c:f>
              <c:strCache>
                <c:ptCount val="3"/>
                <c:pt idx="0">
                  <c:v>Říjen</c:v>
                </c:pt>
                <c:pt idx="1">
                  <c:v>Listopad</c:v>
                </c:pt>
                <c:pt idx="2">
                  <c:v>Prosinec</c:v>
                </c:pt>
              </c:strCache>
            </c:strRef>
          </c:cat>
          <c:val>
            <c:numRef>
              <c:f>('8.3'!$B$13,'8.3'!$D$13,'8.3'!$F$13)</c:f>
              <c:numCache>
                <c:formatCode>#\ ##0.0</c:formatCode>
                <c:ptCount val="3"/>
                <c:pt idx="0">
                  <c:v>382</c:v>
                </c:pt>
                <c:pt idx="1">
                  <c:v>357</c:v>
                </c:pt>
                <c:pt idx="2">
                  <c:v>303</c:v>
                </c:pt>
              </c:numCache>
            </c:numRef>
          </c:val>
          <c:extLst>
            <c:ext xmlns:c16="http://schemas.microsoft.com/office/drawing/2014/chart" uri="{C3380CC4-5D6E-409C-BE32-E72D297353CC}">
              <c16:uniqueId val="{00000003-4B44-483A-8B0B-43BAFB2863D8}"/>
            </c:ext>
          </c:extLst>
        </c:ser>
        <c:ser>
          <c:idx val="4"/>
          <c:order val="4"/>
          <c:tx>
            <c:strRef>
              <c:f>'8.3'!$A$14</c:f>
              <c:strCache>
                <c:ptCount val="1"/>
                <c:pt idx="0">
                  <c:v>Energie prostředí (tepelné čerpadlo)</c:v>
                </c:pt>
              </c:strCache>
            </c:strRef>
          </c:tx>
          <c:spPr>
            <a:solidFill>
              <a:srgbClr val="E02C1F"/>
            </a:solidFill>
          </c:spPr>
          <c:invertIfNegative val="0"/>
          <c:cat>
            <c:strRef>
              <c:f>'8.3'!$C$38:$E$38</c:f>
              <c:strCache>
                <c:ptCount val="3"/>
                <c:pt idx="0">
                  <c:v>Říjen</c:v>
                </c:pt>
                <c:pt idx="1">
                  <c:v>Listopad</c:v>
                </c:pt>
                <c:pt idx="2">
                  <c:v>Prosinec</c:v>
                </c:pt>
              </c:strCache>
            </c:strRef>
          </c:cat>
          <c:val>
            <c:numRef>
              <c:f>('8.3'!$B$14,'8.3'!$D$14,'8.3'!$F$14)</c:f>
              <c:numCache>
                <c:formatCode>#\ ##0.0</c:formatCode>
                <c:ptCount val="3"/>
                <c:pt idx="0">
                  <c:v>7</c:v>
                </c:pt>
                <c:pt idx="1">
                  <c:v>13</c:v>
                </c:pt>
                <c:pt idx="2">
                  <c:v>67</c:v>
                </c:pt>
              </c:numCache>
            </c:numRef>
          </c:val>
          <c:extLst>
            <c:ext xmlns:c16="http://schemas.microsoft.com/office/drawing/2014/chart" uri="{C3380CC4-5D6E-409C-BE32-E72D297353CC}">
              <c16:uniqueId val="{00000004-4B44-483A-8B0B-43BAFB2863D8}"/>
            </c:ext>
          </c:extLst>
        </c:ser>
        <c:ser>
          <c:idx val="5"/>
          <c:order val="5"/>
          <c:tx>
            <c:strRef>
              <c:f>'8.3'!$A$15</c:f>
              <c:strCache>
                <c:ptCount val="1"/>
                <c:pt idx="0">
                  <c:v>Energie Slunce (solární kolektor)</c:v>
                </c:pt>
              </c:strCache>
            </c:strRef>
          </c:tx>
          <c:spPr>
            <a:solidFill>
              <a:srgbClr val="E86158"/>
            </a:solidFill>
          </c:spPr>
          <c:invertIfNegative val="0"/>
          <c:cat>
            <c:strRef>
              <c:f>'8.3'!$C$38:$E$38</c:f>
              <c:strCache>
                <c:ptCount val="3"/>
                <c:pt idx="0">
                  <c:v>Říjen</c:v>
                </c:pt>
                <c:pt idx="1">
                  <c:v>Listopad</c:v>
                </c:pt>
                <c:pt idx="2">
                  <c:v>Prosinec</c:v>
                </c:pt>
              </c:strCache>
            </c:strRef>
          </c:cat>
          <c:val>
            <c:numRef>
              <c:f>('8.3'!$B$15,'8.3'!$D$15,'8.3'!$F$15)</c:f>
              <c:numCache>
                <c:formatCode>#\ ##0.0</c:formatCode>
                <c:ptCount val="3"/>
                <c:pt idx="0">
                  <c:v>14</c:v>
                </c:pt>
                <c:pt idx="1">
                  <c:v>6</c:v>
                </c:pt>
                <c:pt idx="2">
                  <c:v>2</c:v>
                </c:pt>
              </c:numCache>
            </c:numRef>
          </c:val>
          <c:extLst>
            <c:ext xmlns:c16="http://schemas.microsoft.com/office/drawing/2014/chart" uri="{C3380CC4-5D6E-409C-BE32-E72D297353CC}">
              <c16:uniqueId val="{00000005-4B44-483A-8B0B-43BAFB2863D8}"/>
            </c:ext>
          </c:extLst>
        </c:ser>
        <c:ser>
          <c:idx val="6"/>
          <c:order val="6"/>
          <c:tx>
            <c:strRef>
              <c:f>'8.3'!$A$16</c:f>
              <c:strCache>
                <c:ptCount val="1"/>
                <c:pt idx="0">
                  <c:v>Hnědé uhlí</c:v>
                </c:pt>
              </c:strCache>
            </c:strRef>
          </c:tx>
          <c:spPr>
            <a:solidFill>
              <a:srgbClr val="F0948F"/>
            </a:solidFill>
          </c:spPr>
          <c:invertIfNegative val="0"/>
          <c:cat>
            <c:strRef>
              <c:f>'8.3'!$C$38:$E$38</c:f>
              <c:strCache>
                <c:ptCount val="3"/>
                <c:pt idx="0">
                  <c:v>Říjen</c:v>
                </c:pt>
                <c:pt idx="1">
                  <c:v>Listopad</c:v>
                </c:pt>
                <c:pt idx="2">
                  <c:v>Prosinec</c:v>
                </c:pt>
              </c:strCache>
            </c:strRef>
          </c:cat>
          <c:val>
            <c:numRef>
              <c:f>('8.3'!$B$16,'8.3'!$D$16,'8.3'!$F$16)</c:f>
              <c:numCache>
                <c:formatCode>#\ ##0.0</c:formatCode>
                <c:ptCount val="3"/>
                <c:pt idx="0">
                  <c:v>7739.64</c:v>
                </c:pt>
                <c:pt idx="1">
                  <c:v>19451.169999999998</c:v>
                </c:pt>
                <c:pt idx="2">
                  <c:v>22333.79</c:v>
                </c:pt>
              </c:numCache>
            </c:numRef>
          </c:val>
          <c:extLst>
            <c:ext xmlns:c16="http://schemas.microsoft.com/office/drawing/2014/chart" uri="{C3380CC4-5D6E-409C-BE32-E72D297353CC}">
              <c16:uniqueId val="{00000006-4B44-483A-8B0B-43BAFB2863D8}"/>
            </c:ext>
          </c:extLst>
        </c:ser>
        <c:ser>
          <c:idx val="7"/>
          <c:order val="7"/>
          <c:tx>
            <c:strRef>
              <c:f>'8.3'!$A$17</c:f>
              <c:strCache>
                <c:ptCount val="1"/>
                <c:pt idx="0">
                  <c:v>Jaderné palivo</c:v>
                </c:pt>
              </c:strCache>
            </c:strRef>
          </c:tx>
          <c:spPr>
            <a:solidFill>
              <a:srgbClr val="F7C9C7"/>
            </a:solidFill>
          </c:spPr>
          <c:invertIfNegative val="0"/>
          <c:cat>
            <c:strRef>
              <c:f>'8.3'!$C$38:$E$38</c:f>
              <c:strCache>
                <c:ptCount val="3"/>
                <c:pt idx="0">
                  <c:v>Říjen</c:v>
                </c:pt>
                <c:pt idx="1">
                  <c:v>Listopad</c:v>
                </c:pt>
                <c:pt idx="2">
                  <c:v>Prosinec</c:v>
                </c:pt>
              </c:strCache>
            </c:strRef>
          </c:cat>
          <c:val>
            <c:numRef>
              <c:f>('8.3'!$B$17,'8.3'!$D$17,'8.3'!$F$17)</c:f>
              <c:numCache>
                <c:formatCode>#\ ##0.0</c:formatCode>
                <c:ptCount val="3"/>
                <c:pt idx="0">
                  <c:v>0</c:v>
                </c:pt>
                <c:pt idx="1">
                  <c:v>0</c:v>
                </c:pt>
                <c:pt idx="2">
                  <c:v>0</c:v>
                </c:pt>
              </c:numCache>
            </c:numRef>
          </c:val>
          <c:extLst>
            <c:ext xmlns:c16="http://schemas.microsoft.com/office/drawing/2014/chart" uri="{C3380CC4-5D6E-409C-BE32-E72D297353CC}">
              <c16:uniqueId val="{00000007-4B44-483A-8B0B-43BAFB2863D8}"/>
            </c:ext>
          </c:extLst>
        </c:ser>
        <c:ser>
          <c:idx val="8"/>
          <c:order val="8"/>
          <c:tx>
            <c:strRef>
              <c:f>'8.3'!$A$18</c:f>
              <c:strCache>
                <c:ptCount val="1"/>
                <c:pt idx="0">
                  <c:v>Koks</c:v>
                </c:pt>
              </c:strCache>
            </c:strRef>
          </c:tx>
          <c:spPr>
            <a:solidFill>
              <a:srgbClr val="262626"/>
            </a:solidFill>
          </c:spPr>
          <c:invertIfNegative val="0"/>
          <c:cat>
            <c:strRef>
              <c:f>'8.3'!$C$38:$E$38</c:f>
              <c:strCache>
                <c:ptCount val="3"/>
                <c:pt idx="0">
                  <c:v>Říjen</c:v>
                </c:pt>
                <c:pt idx="1">
                  <c:v>Listopad</c:v>
                </c:pt>
                <c:pt idx="2">
                  <c:v>Prosinec</c:v>
                </c:pt>
              </c:strCache>
            </c:strRef>
          </c:cat>
          <c:val>
            <c:numRef>
              <c:f>('8.3'!$B$18,'8.3'!$D$18,'8.3'!$F$18)</c:f>
              <c:numCache>
                <c:formatCode>#\ ##0.0</c:formatCode>
                <c:ptCount val="3"/>
                <c:pt idx="0">
                  <c:v>0</c:v>
                </c:pt>
                <c:pt idx="1">
                  <c:v>0</c:v>
                </c:pt>
                <c:pt idx="2">
                  <c:v>0</c:v>
                </c:pt>
              </c:numCache>
            </c:numRef>
          </c:val>
          <c:extLst>
            <c:ext xmlns:c16="http://schemas.microsoft.com/office/drawing/2014/chart" uri="{C3380CC4-5D6E-409C-BE32-E72D297353CC}">
              <c16:uniqueId val="{00000008-4B44-483A-8B0B-43BAFB2863D8}"/>
            </c:ext>
          </c:extLst>
        </c:ser>
        <c:ser>
          <c:idx val="9"/>
          <c:order val="9"/>
          <c:tx>
            <c:strRef>
              <c:f>'8.3'!$A$19</c:f>
              <c:strCache>
                <c:ptCount val="1"/>
                <c:pt idx="0">
                  <c:v>Odpadní teplo</c:v>
                </c:pt>
              </c:strCache>
            </c:strRef>
          </c:tx>
          <c:spPr>
            <a:solidFill>
              <a:srgbClr val="646363"/>
            </a:solidFill>
          </c:spPr>
          <c:invertIfNegative val="0"/>
          <c:cat>
            <c:strRef>
              <c:f>'8.3'!$C$38:$E$38</c:f>
              <c:strCache>
                <c:ptCount val="3"/>
                <c:pt idx="0">
                  <c:v>Říjen</c:v>
                </c:pt>
                <c:pt idx="1">
                  <c:v>Listopad</c:v>
                </c:pt>
                <c:pt idx="2">
                  <c:v>Prosinec</c:v>
                </c:pt>
              </c:strCache>
            </c:strRef>
          </c:cat>
          <c:val>
            <c:numRef>
              <c:f>('8.3'!$B$19,'8.3'!$D$19,'8.3'!$F$19)</c:f>
              <c:numCache>
                <c:formatCode>#\ ##0.0</c:formatCode>
                <c:ptCount val="3"/>
                <c:pt idx="0">
                  <c:v>3813.96</c:v>
                </c:pt>
                <c:pt idx="1">
                  <c:v>4058.94</c:v>
                </c:pt>
                <c:pt idx="2">
                  <c:v>4525.97</c:v>
                </c:pt>
              </c:numCache>
            </c:numRef>
          </c:val>
          <c:extLst>
            <c:ext xmlns:c16="http://schemas.microsoft.com/office/drawing/2014/chart" uri="{C3380CC4-5D6E-409C-BE32-E72D297353CC}">
              <c16:uniqueId val="{00000009-4B44-483A-8B0B-43BAFB2863D8}"/>
            </c:ext>
          </c:extLst>
        </c:ser>
        <c:ser>
          <c:idx val="10"/>
          <c:order val="10"/>
          <c:tx>
            <c:strRef>
              <c:f>'8.3'!$A$20</c:f>
              <c:strCache>
                <c:ptCount val="1"/>
                <c:pt idx="0">
                  <c:v>Ostatní kapalná paliva</c:v>
                </c:pt>
              </c:strCache>
            </c:strRef>
          </c:tx>
          <c:spPr>
            <a:solidFill>
              <a:srgbClr val="9D9D9C"/>
            </a:solidFill>
          </c:spPr>
          <c:invertIfNegative val="0"/>
          <c:cat>
            <c:strRef>
              <c:f>'8.3'!$C$38:$E$38</c:f>
              <c:strCache>
                <c:ptCount val="3"/>
                <c:pt idx="0">
                  <c:v>Říjen</c:v>
                </c:pt>
                <c:pt idx="1">
                  <c:v>Listopad</c:v>
                </c:pt>
                <c:pt idx="2">
                  <c:v>Prosinec</c:v>
                </c:pt>
              </c:strCache>
            </c:strRef>
          </c:cat>
          <c:val>
            <c:numRef>
              <c:f>('8.3'!$B$20,'8.3'!$D$20,'8.3'!$F$20)</c:f>
              <c:numCache>
                <c:formatCode>#\ ##0.0</c:formatCode>
                <c:ptCount val="3"/>
                <c:pt idx="0">
                  <c:v>0</c:v>
                </c:pt>
                <c:pt idx="1">
                  <c:v>0</c:v>
                </c:pt>
                <c:pt idx="2">
                  <c:v>0</c:v>
                </c:pt>
              </c:numCache>
            </c:numRef>
          </c:val>
          <c:extLst>
            <c:ext xmlns:c16="http://schemas.microsoft.com/office/drawing/2014/chart" uri="{C3380CC4-5D6E-409C-BE32-E72D297353CC}">
              <c16:uniqueId val="{0000000A-4B44-483A-8B0B-43BAFB2863D8}"/>
            </c:ext>
          </c:extLst>
        </c:ser>
        <c:ser>
          <c:idx val="11"/>
          <c:order val="11"/>
          <c:tx>
            <c:strRef>
              <c:f>'8.3'!$A$21</c:f>
              <c:strCache>
                <c:ptCount val="1"/>
                <c:pt idx="0">
                  <c:v>Ostatní pevná paliva</c:v>
                </c:pt>
              </c:strCache>
            </c:strRef>
          </c:tx>
          <c:spPr>
            <a:solidFill>
              <a:srgbClr val="D0D0D0"/>
            </a:solidFill>
          </c:spPr>
          <c:invertIfNegative val="0"/>
          <c:cat>
            <c:strRef>
              <c:f>'8.3'!$C$38:$E$38</c:f>
              <c:strCache>
                <c:ptCount val="3"/>
                <c:pt idx="0">
                  <c:v>Říjen</c:v>
                </c:pt>
                <c:pt idx="1">
                  <c:v>Listopad</c:v>
                </c:pt>
                <c:pt idx="2">
                  <c:v>Prosinec</c:v>
                </c:pt>
              </c:strCache>
            </c:strRef>
          </c:cat>
          <c:val>
            <c:numRef>
              <c:f>('8.3'!$B$21,'8.3'!$D$21,'8.3'!$F$21)</c:f>
              <c:numCache>
                <c:formatCode>#\ ##0.0</c:formatCode>
                <c:ptCount val="3"/>
                <c:pt idx="0">
                  <c:v>53995</c:v>
                </c:pt>
                <c:pt idx="1">
                  <c:v>121568</c:v>
                </c:pt>
                <c:pt idx="2">
                  <c:v>95938</c:v>
                </c:pt>
              </c:numCache>
            </c:numRef>
          </c:val>
          <c:extLst>
            <c:ext xmlns:c16="http://schemas.microsoft.com/office/drawing/2014/chart" uri="{C3380CC4-5D6E-409C-BE32-E72D297353CC}">
              <c16:uniqueId val="{0000000B-4B44-483A-8B0B-43BAFB2863D8}"/>
            </c:ext>
          </c:extLst>
        </c:ser>
        <c:ser>
          <c:idx val="12"/>
          <c:order val="12"/>
          <c:tx>
            <c:strRef>
              <c:f>'8.3'!$A$22</c:f>
              <c:strCache>
                <c:ptCount val="1"/>
                <c:pt idx="0">
                  <c:v>Ostatní plyny</c:v>
                </c:pt>
              </c:strCache>
            </c:strRef>
          </c:tx>
          <c:spPr>
            <a:pattFill prst="ltUpDiag">
              <a:fgClr>
                <a:srgbClr val="23315F"/>
              </a:fgClr>
              <a:bgClr>
                <a:sysClr val="window" lastClr="FFFFFF"/>
              </a:bgClr>
            </a:pattFill>
          </c:spPr>
          <c:invertIfNegative val="0"/>
          <c:cat>
            <c:strRef>
              <c:f>'8.3'!$C$38:$E$38</c:f>
              <c:strCache>
                <c:ptCount val="3"/>
                <c:pt idx="0">
                  <c:v>Říjen</c:v>
                </c:pt>
                <c:pt idx="1">
                  <c:v>Listopad</c:v>
                </c:pt>
                <c:pt idx="2">
                  <c:v>Prosinec</c:v>
                </c:pt>
              </c:strCache>
            </c:strRef>
          </c:cat>
          <c:val>
            <c:numRef>
              <c:f>('8.3'!$B$22,'8.3'!$D$22,'8.3'!$F$22)</c:f>
              <c:numCache>
                <c:formatCode>#\ ##0.0</c:formatCode>
                <c:ptCount val="3"/>
                <c:pt idx="0">
                  <c:v>0</c:v>
                </c:pt>
                <c:pt idx="1">
                  <c:v>0</c:v>
                </c:pt>
                <c:pt idx="2">
                  <c:v>0</c:v>
                </c:pt>
              </c:numCache>
            </c:numRef>
          </c:val>
          <c:extLst>
            <c:ext xmlns:c16="http://schemas.microsoft.com/office/drawing/2014/chart" uri="{C3380CC4-5D6E-409C-BE32-E72D297353CC}">
              <c16:uniqueId val="{0000000C-4B44-483A-8B0B-43BAFB2863D8}"/>
            </c:ext>
          </c:extLst>
        </c:ser>
        <c:ser>
          <c:idx val="13"/>
          <c:order val="13"/>
          <c:tx>
            <c:strRef>
              <c:f>'8.3'!$A$23</c:f>
              <c:strCache>
                <c:ptCount val="1"/>
                <c:pt idx="0">
                  <c:v>Ostatní</c:v>
                </c:pt>
              </c:strCache>
            </c:strRef>
          </c:tx>
          <c:spPr>
            <a:pattFill prst="ltUpDiag">
              <a:fgClr>
                <a:srgbClr val="E02C1F"/>
              </a:fgClr>
              <a:bgClr>
                <a:sysClr val="window" lastClr="FFFFFF"/>
              </a:bgClr>
            </a:pattFill>
          </c:spPr>
          <c:invertIfNegative val="0"/>
          <c:cat>
            <c:strRef>
              <c:f>'8.3'!$C$38:$E$38</c:f>
              <c:strCache>
                <c:ptCount val="3"/>
                <c:pt idx="0">
                  <c:v>Říjen</c:v>
                </c:pt>
                <c:pt idx="1">
                  <c:v>Listopad</c:v>
                </c:pt>
                <c:pt idx="2">
                  <c:v>Prosinec</c:v>
                </c:pt>
              </c:strCache>
            </c:strRef>
          </c:cat>
          <c:val>
            <c:numRef>
              <c:f>('8.3'!$B$23,'8.3'!$D$23,'8.3'!$F$23)</c:f>
              <c:numCache>
                <c:formatCode>#\ ##0.0</c:formatCode>
                <c:ptCount val="3"/>
                <c:pt idx="0">
                  <c:v>0</c:v>
                </c:pt>
                <c:pt idx="1">
                  <c:v>0</c:v>
                </c:pt>
                <c:pt idx="2">
                  <c:v>0</c:v>
                </c:pt>
              </c:numCache>
            </c:numRef>
          </c:val>
          <c:extLst>
            <c:ext xmlns:c16="http://schemas.microsoft.com/office/drawing/2014/chart" uri="{C3380CC4-5D6E-409C-BE32-E72D297353CC}">
              <c16:uniqueId val="{0000000D-4B44-483A-8B0B-43BAFB2863D8}"/>
            </c:ext>
          </c:extLst>
        </c:ser>
        <c:ser>
          <c:idx val="14"/>
          <c:order val="14"/>
          <c:tx>
            <c:strRef>
              <c:f>'8.3'!$A$24</c:f>
              <c:strCache>
                <c:ptCount val="1"/>
                <c:pt idx="0">
                  <c:v>Topné oleje</c:v>
                </c:pt>
              </c:strCache>
            </c:strRef>
          </c:tx>
          <c:spPr>
            <a:pattFill prst="ltUpDiag">
              <a:fgClr>
                <a:srgbClr val="5A6588"/>
              </a:fgClr>
              <a:bgClr>
                <a:sysClr val="window" lastClr="FFFFFF"/>
              </a:bgClr>
            </a:pattFill>
          </c:spPr>
          <c:invertIfNegative val="0"/>
          <c:cat>
            <c:strRef>
              <c:f>'8.3'!$C$38:$E$38</c:f>
              <c:strCache>
                <c:ptCount val="3"/>
                <c:pt idx="0">
                  <c:v>Říjen</c:v>
                </c:pt>
                <c:pt idx="1">
                  <c:v>Listopad</c:v>
                </c:pt>
                <c:pt idx="2">
                  <c:v>Prosinec</c:v>
                </c:pt>
              </c:strCache>
            </c:strRef>
          </c:cat>
          <c:val>
            <c:numRef>
              <c:f>('8.3'!$B$24,'8.3'!$D$24,'8.3'!$F$24)</c:f>
              <c:numCache>
                <c:formatCode>#\ ##0.0</c:formatCode>
                <c:ptCount val="3"/>
                <c:pt idx="0">
                  <c:v>9.2629999999999999</c:v>
                </c:pt>
                <c:pt idx="1">
                  <c:v>557.76900000000001</c:v>
                </c:pt>
                <c:pt idx="2">
                  <c:v>41.007999999999996</c:v>
                </c:pt>
              </c:numCache>
            </c:numRef>
          </c:val>
          <c:extLst>
            <c:ext xmlns:c16="http://schemas.microsoft.com/office/drawing/2014/chart" uri="{C3380CC4-5D6E-409C-BE32-E72D297353CC}">
              <c16:uniqueId val="{0000000E-4B44-483A-8B0B-43BAFB2863D8}"/>
            </c:ext>
          </c:extLst>
        </c:ser>
        <c:ser>
          <c:idx val="15"/>
          <c:order val="15"/>
          <c:tx>
            <c:strRef>
              <c:f>'8.3'!$A$25</c:f>
              <c:strCache>
                <c:ptCount val="1"/>
                <c:pt idx="0">
                  <c:v>Zemní plyn</c:v>
                </c:pt>
              </c:strCache>
            </c:strRef>
          </c:tx>
          <c:spPr>
            <a:pattFill prst="ltUpDiag">
              <a:fgClr>
                <a:srgbClr val="E86158"/>
              </a:fgClr>
              <a:bgClr>
                <a:sysClr val="window" lastClr="FFFFFF"/>
              </a:bgClr>
            </a:pattFill>
          </c:spPr>
          <c:invertIfNegative val="0"/>
          <c:cat>
            <c:strRef>
              <c:f>'8.3'!$C$38:$E$38</c:f>
              <c:strCache>
                <c:ptCount val="3"/>
                <c:pt idx="0">
                  <c:v>Říjen</c:v>
                </c:pt>
                <c:pt idx="1">
                  <c:v>Listopad</c:v>
                </c:pt>
                <c:pt idx="2">
                  <c:v>Prosinec</c:v>
                </c:pt>
              </c:strCache>
            </c:strRef>
          </c:cat>
          <c:val>
            <c:numRef>
              <c:f>('8.3'!$B$25,'8.3'!$D$25,'8.3'!$F$25)</c:f>
              <c:numCache>
                <c:formatCode>#\ ##0.0</c:formatCode>
                <c:ptCount val="3"/>
                <c:pt idx="0">
                  <c:v>189314.36299999995</c:v>
                </c:pt>
                <c:pt idx="1">
                  <c:v>376588.04099999991</c:v>
                </c:pt>
                <c:pt idx="2">
                  <c:v>548970.6050000001</c:v>
                </c:pt>
              </c:numCache>
            </c:numRef>
          </c:val>
          <c:extLst>
            <c:ext xmlns:c16="http://schemas.microsoft.com/office/drawing/2014/chart" uri="{C3380CC4-5D6E-409C-BE32-E72D297353CC}">
              <c16:uniqueId val="{0000000F-4B44-483A-8B0B-43BAFB2863D8}"/>
            </c:ext>
          </c:extLst>
        </c:ser>
        <c:dLbls>
          <c:showLegendKey val="0"/>
          <c:showVal val="0"/>
          <c:showCatName val="0"/>
          <c:showSerName val="0"/>
          <c:showPercent val="0"/>
          <c:showBubbleSize val="0"/>
        </c:dLbls>
        <c:gapWidth val="50"/>
        <c:overlap val="100"/>
        <c:axId val="286256512"/>
        <c:axId val="285934720"/>
      </c:barChart>
      <c:catAx>
        <c:axId val="28625651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934720"/>
        <c:crosses val="autoZero"/>
        <c:auto val="1"/>
        <c:lblAlgn val="ctr"/>
        <c:lblOffset val="100"/>
        <c:noMultiLvlLbl val="0"/>
      </c:catAx>
      <c:valAx>
        <c:axId val="285934720"/>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2565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9801-414B-8E2F-A0817BD1451E}"/>
              </c:ext>
            </c:extLst>
          </c:dPt>
          <c:dPt>
            <c:idx val="1"/>
            <c:bubble3D val="0"/>
            <c:spPr>
              <a:solidFill>
                <a:schemeClr val="accent2"/>
              </a:solidFill>
            </c:spPr>
            <c:extLst>
              <c:ext xmlns:c16="http://schemas.microsoft.com/office/drawing/2014/chart" uri="{C3380CC4-5D6E-409C-BE32-E72D297353CC}">
                <c16:uniqueId val="{00000002-9801-414B-8E2F-A0817BD1451E}"/>
              </c:ext>
            </c:extLst>
          </c:dPt>
          <c:dPt>
            <c:idx val="2"/>
            <c:bubble3D val="0"/>
            <c:spPr>
              <a:solidFill>
                <a:schemeClr val="accent3"/>
              </a:solidFill>
            </c:spPr>
            <c:extLst>
              <c:ext xmlns:c16="http://schemas.microsoft.com/office/drawing/2014/chart" uri="{C3380CC4-5D6E-409C-BE32-E72D297353CC}">
                <c16:uniqueId val="{00000003-9801-414B-8E2F-A0817BD1451E}"/>
              </c:ext>
            </c:extLst>
          </c:dPt>
          <c:dPt>
            <c:idx val="3"/>
            <c:bubble3D val="0"/>
            <c:spPr>
              <a:solidFill>
                <a:schemeClr val="accent4"/>
              </a:solidFill>
            </c:spPr>
            <c:extLst>
              <c:ext xmlns:c16="http://schemas.microsoft.com/office/drawing/2014/chart" uri="{C3380CC4-5D6E-409C-BE32-E72D297353CC}">
                <c16:uniqueId val="{00000004-9801-414B-8E2F-A0817BD1451E}"/>
              </c:ext>
            </c:extLst>
          </c:dPt>
          <c:dPt>
            <c:idx val="4"/>
            <c:bubble3D val="0"/>
            <c:spPr>
              <a:solidFill>
                <a:schemeClr val="accent5"/>
              </a:solidFill>
            </c:spPr>
            <c:extLst>
              <c:ext xmlns:c16="http://schemas.microsoft.com/office/drawing/2014/chart" uri="{C3380CC4-5D6E-409C-BE32-E72D297353CC}">
                <c16:uniqueId val="{00000005-9801-414B-8E2F-A0817BD1451E}"/>
              </c:ext>
            </c:extLst>
          </c:dPt>
          <c:dPt>
            <c:idx val="5"/>
            <c:bubble3D val="0"/>
            <c:spPr>
              <a:solidFill>
                <a:schemeClr val="accent6"/>
              </a:solidFill>
            </c:spPr>
            <c:extLst>
              <c:ext xmlns:c16="http://schemas.microsoft.com/office/drawing/2014/chart" uri="{C3380CC4-5D6E-409C-BE32-E72D297353CC}">
                <c16:uniqueId val="{00000006-9801-414B-8E2F-A0817BD1451E}"/>
              </c:ext>
            </c:extLst>
          </c:dPt>
          <c:dPt>
            <c:idx val="6"/>
            <c:bubble3D val="0"/>
            <c:spPr>
              <a:solidFill>
                <a:srgbClr val="F0948F"/>
              </a:solidFill>
            </c:spPr>
            <c:extLst>
              <c:ext xmlns:c16="http://schemas.microsoft.com/office/drawing/2014/chart" uri="{C3380CC4-5D6E-409C-BE32-E72D297353CC}">
                <c16:uniqueId val="{00000007-9801-414B-8E2F-A0817BD1451E}"/>
              </c:ext>
            </c:extLst>
          </c:dPt>
          <c:dPt>
            <c:idx val="7"/>
            <c:bubble3D val="0"/>
            <c:spPr>
              <a:solidFill>
                <a:srgbClr val="F7C9C7"/>
              </a:solidFill>
            </c:spPr>
            <c:extLst>
              <c:ext xmlns:c16="http://schemas.microsoft.com/office/drawing/2014/chart" uri="{C3380CC4-5D6E-409C-BE32-E72D297353CC}">
                <c16:uniqueId val="{00000000-6BE8-4632-87C8-9B0C3CE8E245}"/>
              </c:ext>
            </c:extLst>
          </c:dPt>
          <c:cat>
            <c:numRef>
              <c:f>'8.3'!$O$27:$O$34</c:f>
              <c:numCache>
                <c:formatCode>#\ ##0.0</c:formatCode>
                <c:ptCount val="8"/>
              </c:numCache>
            </c:numRef>
          </c:cat>
          <c:val>
            <c:numRef>
              <c:f>'8.3'!$J$27:$J$34</c:f>
              <c:numCache>
                <c:formatCode>0.0</c:formatCode>
                <c:ptCount val="8"/>
              </c:numCache>
            </c:numRef>
          </c:val>
          <c:extLst>
            <c:ext xmlns:c16="http://schemas.microsoft.com/office/drawing/2014/chart" uri="{C3380CC4-5D6E-409C-BE32-E72D297353CC}">
              <c16:uniqueId val="{00000001-6BE8-4632-87C8-9B0C3CE8E24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521-48D2-91B0-6C9037FC6DCC}"/>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521-48D2-91B0-6C9037FC6DCC}"/>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521-48D2-91B0-6C9037FC6DCC}"/>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521-48D2-91B0-6C9037FC6DCC}"/>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521-48D2-91B0-6C9037FC6DCC}"/>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521-48D2-91B0-6C9037FC6DCC}"/>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521-48D2-91B0-6C9037FC6DCC}"/>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521-48D2-91B0-6C9037FC6DCC}"/>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521-48D2-91B0-6C9037FC6DCC}"/>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521-48D2-91B0-6C9037FC6DCC}"/>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521-48D2-91B0-6C9037FC6DCC}"/>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521-48D2-91B0-6C9037FC6DCC}"/>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521-48D2-91B0-6C9037FC6DCC}"/>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521-48D2-91B0-6C9037FC6DCC}"/>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521-48D2-91B0-6C9037FC6DCC}"/>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E521-48D2-91B0-6C9037FC6DCC}"/>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2.8046199670838591E-3"/>
          <c:y val="2.2857097359064017E-3"/>
        </c:manualLayout>
      </c:layout>
      <c:overlay val="0"/>
    </c:title>
    <c:autoTitleDeleted val="0"/>
    <c:plotArea>
      <c:layout>
        <c:manualLayout>
          <c:layoutTarget val="inner"/>
          <c:xMode val="edge"/>
          <c:yMode val="edge"/>
          <c:x val="8.1482501679915928E-2"/>
          <c:y val="0.27106762224129999"/>
          <c:w val="0.70126884093696329"/>
          <c:h val="0.53978741468365954"/>
        </c:manualLayout>
      </c:layout>
      <c:barChart>
        <c:barDir val="col"/>
        <c:grouping val="stacked"/>
        <c:varyColors val="0"/>
        <c:ser>
          <c:idx val="0"/>
          <c:order val="0"/>
          <c:tx>
            <c:strRef>
              <c:f>'8.4'!$A$27</c:f>
              <c:strCache>
                <c:ptCount val="1"/>
                <c:pt idx="0">
                  <c:v>Průmysl</c:v>
                </c:pt>
              </c:strCache>
            </c:strRef>
          </c:tx>
          <c:invertIfNegative val="0"/>
          <c:cat>
            <c:strRef>
              <c:f>'8.4'!$C$38:$E$38</c:f>
              <c:strCache>
                <c:ptCount val="3"/>
                <c:pt idx="0">
                  <c:v>Říjen</c:v>
                </c:pt>
                <c:pt idx="1">
                  <c:v>Listopad</c:v>
                </c:pt>
                <c:pt idx="2">
                  <c:v>Prosinec</c:v>
                </c:pt>
              </c:strCache>
            </c:strRef>
          </c:cat>
          <c:val>
            <c:numRef>
              <c:f>('8.4'!$B$27,'8.4'!$D$27,'8.4'!$F$27)</c:f>
              <c:numCache>
                <c:formatCode>#\ ##0.0</c:formatCode>
                <c:ptCount val="3"/>
                <c:pt idx="0">
                  <c:v>17289.504000000001</c:v>
                </c:pt>
                <c:pt idx="1">
                  <c:v>16986.324999999997</c:v>
                </c:pt>
                <c:pt idx="2">
                  <c:v>23310.612000000001</c:v>
                </c:pt>
              </c:numCache>
            </c:numRef>
          </c:val>
          <c:extLst>
            <c:ext xmlns:c16="http://schemas.microsoft.com/office/drawing/2014/chart" uri="{C3380CC4-5D6E-409C-BE32-E72D297353CC}">
              <c16:uniqueId val="{00000000-3DFB-4CCD-9D10-C51C9B738AA8}"/>
            </c:ext>
          </c:extLst>
        </c:ser>
        <c:ser>
          <c:idx val="1"/>
          <c:order val="1"/>
          <c:tx>
            <c:strRef>
              <c:f>'8.4'!$A$28</c:f>
              <c:strCache>
                <c:ptCount val="1"/>
                <c:pt idx="0">
                  <c:v>Energetika</c:v>
                </c:pt>
              </c:strCache>
            </c:strRef>
          </c:tx>
          <c:invertIfNegative val="0"/>
          <c:cat>
            <c:strRef>
              <c:f>'8.4'!$C$38:$E$38</c:f>
              <c:strCache>
                <c:ptCount val="3"/>
                <c:pt idx="0">
                  <c:v>Říjen</c:v>
                </c:pt>
                <c:pt idx="1">
                  <c:v>Listopad</c:v>
                </c:pt>
                <c:pt idx="2">
                  <c:v>Prosinec</c:v>
                </c:pt>
              </c:strCache>
            </c:strRef>
          </c:cat>
          <c:val>
            <c:numRef>
              <c:f>('8.4'!$B$28,'8.4'!$D$28,'8.4'!$F$28)</c:f>
              <c:numCache>
                <c:formatCode>#\ ##0.0</c:formatCode>
                <c:ptCount val="3"/>
                <c:pt idx="0">
                  <c:v>7140.8</c:v>
                </c:pt>
                <c:pt idx="1">
                  <c:v>9985.15</c:v>
                </c:pt>
                <c:pt idx="2">
                  <c:v>12224.400000000001</c:v>
                </c:pt>
              </c:numCache>
            </c:numRef>
          </c:val>
          <c:extLst>
            <c:ext xmlns:c16="http://schemas.microsoft.com/office/drawing/2014/chart" uri="{C3380CC4-5D6E-409C-BE32-E72D297353CC}">
              <c16:uniqueId val="{00000001-3DFB-4CCD-9D10-C51C9B738AA8}"/>
            </c:ext>
          </c:extLst>
        </c:ser>
        <c:ser>
          <c:idx val="2"/>
          <c:order val="2"/>
          <c:tx>
            <c:strRef>
              <c:f>'8.4'!$A$29</c:f>
              <c:strCache>
                <c:ptCount val="1"/>
                <c:pt idx="0">
                  <c:v>Doprava</c:v>
                </c:pt>
              </c:strCache>
            </c:strRef>
          </c:tx>
          <c:invertIfNegative val="0"/>
          <c:cat>
            <c:strRef>
              <c:f>'8.4'!$C$38:$E$38</c:f>
              <c:strCache>
                <c:ptCount val="3"/>
                <c:pt idx="0">
                  <c:v>Říjen</c:v>
                </c:pt>
                <c:pt idx="1">
                  <c:v>Listopad</c:v>
                </c:pt>
                <c:pt idx="2">
                  <c:v>Prosinec</c:v>
                </c:pt>
              </c:strCache>
            </c:strRef>
          </c:cat>
          <c:val>
            <c:numRef>
              <c:f>('8.4'!$B$29,'8.4'!$D$29,'8.4'!$F$29)</c:f>
              <c:numCache>
                <c:formatCode>#\ ##0.0</c:formatCode>
                <c:ptCount val="3"/>
                <c:pt idx="0">
                  <c:v>951.37599999999998</c:v>
                </c:pt>
                <c:pt idx="1">
                  <c:v>1496.5360000000001</c:v>
                </c:pt>
                <c:pt idx="2">
                  <c:v>1817.6210000000001</c:v>
                </c:pt>
              </c:numCache>
            </c:numRef>
          </c:val>
          <c:extLst>
            <c:ext xmlns:c16="http://schemas.microsoft.com/office/drawing/2014/chart" uri="{C3380CC4-5D6E-409C-BE32-E72D297353CC}">
              <c16:uniqueId val="{00000002-3DFB-4CCD-9D10-C51C9B738AA8}"/>
            </c:ext>
          </c:extLst>
        </c:ser>
        <c:ser>
          <c:idx val="3"/>
          <c:order val="3"/>
          <c:tx>
            <c:strRef>
              <c:f>'8.4'!$A$30</c:f>
              <c:strCache>
                <c:ptCount val="1"/>
                <c:pt idx="0">
                  <c:v>Stavebnictví</c:v>
                </c:pt>
              </c:strCache>
            </c:strRef>
          </c:tx>
          <c:invertIfNegative val="0"/>
          <c:cat>
            <c:strRef>
              <c:f>'8.4'!$C$38:$E$38</c:f>
              <c:strCache>
                <c:ptCount val="3"/>
                <c:pt idx="0">
                  <c:v>Říjen</c:v>
                </c:pt>
                <c:pt idx="1">
                  <c:v>Listopad</c:v>
                </c:pt>
                <c:pt idx="2">
                  <c:v>Prosinec</c:v>
                </c:pt>
              </c:strCache>
            </c:strRef>
          </c:cat>
          <c:val>
            <c:numRef>
              <c:f>('8.4'!$B$30,'8.4'!$D$30,'8.4'!$F$30)</c:f>
              <c:numCache>
                <c:formatCode>#\ ##0.0</c:formatCode>
                <c:ptCount val="3"/>
                <c:pt idx="0">
                  <c:v>1383.107</c:v>
                </c:pt>
                <c:pt idx="1">
                  <c:v>2878.74</c:v>
                </c:pt>
                <c:pt idx="2">
                  <c:v>3314.098</c:v>
                </c:pt>
              </c:numCache>
            </c:numRef>
          </c:val>
          <c:extLst>
            <c:ext xmlns:c16="http://schemas.microsoft.com/office/drawing/2014/chart" uri="{C3380CC4-5D6E-409C-BE32-E72D297353CC}">
              <c16:uniqueId val="{00000003-3DFB-4CCD-9D10-C51C9B738AA8}"/>
            </c:ext>
          </c:extLst>
        </c:ser>
        <c:ser>
          <c:idx val="4"/>
          <c:order val="4"/>
          <c:tx>
            <c:strRef>
              <c:f>'8.4'!$A$31</c:f>
              <c:strCache>
                <c:ptCount val="1"/>
                <c:pt idx="0">
                  <c:v>Zemědělství a lesnictví</c:v>
                </c:pt>
              </c:strCache>
            </c:strRef>
          </c:tx>
          <c:invertIfNegative val="0"/>
          <c:cat>
            <c:strRef>
              <c:f>'8.4'!$C$38:$E$38</c:f>
              <c:strCache>
                <c:ptCount val="3"/>
                <c:pt idx="0">
                  <c:v>Říjen</c:v>
                </c:pt>
                <c:pt idx="1">
                  <c:v>Listopad</c:v>
                </c:pt>
                <c:pt idx="2">
                  <c:v>Prosinec</c:v>
                </c:pt>
              </c:strCache>
            </c:strRef>
          </c:cat>
          <c:val>
            <c:numRef>
              <c:f>('8.4'!$B$31,'8.4'!$D$31,'8.4'!$F$31)</c:f>
              <c:numCache>
                <c:formatCode>#\ ##0.0</c:formatCode>
                <c:ptCount val="3"/>
                <c:pt idx="0">
                  <c:v>305.41000000000003</c:v>
                </c:pt>
                <c:pt idx="1">
                  <c:v>804.86</c:v>
                </c:pt>
                <c:pt idx="2">
                  <c:v>562.45000000000005</c:v>
                </c:pt>
              </c:numCache>
            </c:numRef>
          </c:val>
          <c:extLst>
            <c:ext xmlns:c16="http://schemas.microsoft.com/office/drawing/2014/chart" uri="{C3380CC4-5D6E-409C-BE32-E72D297353CC}">
              <c16:uniqueId val="{00000004-3DFB-4CCD-9D10-C51C9B738AA8}"/>
            </c:ext>
          </c:extLst>
        </c:ser>
        <c:ser>
          <c:idx val="5"/>
          <c:order val="5"/>
          <c:tx>
            <c:strRef>
              <c:f>'8.4'!$A$32</c:f>
              <c:strCache>
                <c:ptCount val="1"/>
                <c:pt idx="0">
                  <c:v>Domácnosti</c:v>
                </c:pt>
              </c:strCache>
            </c:strRef>
          </c:tx>
          <c:spPr>
            <a:solidFill>
              <a:schemeClr val="accent6"/>
            </a:solidFill>
          </c:spPr>
          <c:invertIfNegative val="0"/>
          <c:cat>
            <c:strRef>
              <c:f>'8.4'!$C$38:$E$38</c:f>
              <c:strCache>
                <c:ptCount val="3"/>
                <c:pt idx="0">
                  <c:v>Říjen</c:v>
                </c:pt>
                <c:pt idx="1">
                  <c:v>Listopad</c:v>
                </c:pt>
                <c:pt idx="2">
                  <c:v>Prosinec</c:v>
                </c:pt>
              </c:strCache>
            </c:strRef>
          </c:cat>
          <c:val>
            <c:numRef>
              <c:f>('8.4'!$B$32,'8.4'!$D$32,'8.4'!$F$32)</c:f>
              <c:numCache>
                <c:formatCode>#\ ##0.0</c:formatCode>
                <c:ptCount val="3"/>
                <c:pt idx="0">
                  <c:v>111162.77400000002</c:v>
                </c:pt>
                <c:pt idx="1">
                  <c:v>170315.82900000003</c:v>
                </c:pt>
                <c:pt idx="2">
                  <c:v>207189.68600000002</c:v>
                </c:pt>
              </c:numCache>
            </c:numRef>
          </c:val>
          <c:extLst>
            <c:ext xmlns:c16="http://schemas.microsoft.com/office/drawing/2014/chart" uri="{C3380CC4-5D6E-409C-BE32-E72D297353CC}">
              <c16:uniqueId val="{00000005-3DFB-4CCD-9D10-C51C9B738AA8}"/>
            </c:ext>
          </c:extLst>
        </c:ser>
        <c:ser>
          <c:idx val="6"/>
          <c:order val="6"/>
          <c:tx>
            <c:strRef>
              <c:f>'8.4'!$A$33</c:f>
              <c:strCache>
                <c:ptCount val="1"/>
                <c:pt idx="0">
                  <c:v>Obchod, služby, školství, zdravotnictví</c:v>
                </c:pt>
              </c:strCache>
            </c:strRef>
          </c:tx>
          <c:spPr>
            <a:solidFill>
              <a:srgbClr val="F0948F"/>
            </a:solidFill>
          </c:spPr>
          <c:invertIfNegative val="0"/>
          <c:cat>
            <c:strRef>
              <c:f>'8.4'!$C$38:$E$38</c:f>
              <c:strCache>
                <c:ptCount val="3"/>
                <c:pt idx="0">
                  <c:v>Říjen</c:v>
                </c:pt>
                <c:pt idx="1">
                  <c:v>Listopad</c:v>
                </c:pt>
                <c:pt idx="2">
                  <c:v>Prosinec</c:v>
                </c:pt>
              </c:strCache>
            </c:strRef>
          </c:cat>
          <c:val>
            <c:numRef>
              <c:f>('8.4'!$B$33,'8.4'!$D$33,'8.4'!$F$33)</c:f>
              <c:numCache>
                <c:formatCode>#\ ##0.0</c:formatCode>
                <c:ptCount val="3"/>
                <c:pt idx="0">
                  <c:v>43991.337999999989</c:v>
                </c:pt>
                <c:pt idx="1">
                  <c:v>72679.497000000003</c:v>
                </c:pt>
                <c:pt idx="2">
                  <c:v>90427.248000000007</c:v>
                </c:pt>
              </c:numCache>
            </c:numRef>
          </c:val>
          <c:extLst>
            <c:ext xmlns:c16="http://schemas.microsoft.com/office/drawing/2014/chart" uri="{C3380CC4-5D6E-409C-BE32-E72D297353CC}">
              <c16:uniqueId val="{00000006-3DFB-4CCD-9D10-C51C9B738AA8}"/>
            </c:ext>
          </c:extLst>
        </c:ser>
        <c:ser>
          <c:idx val="7"/>
          <c:order val="7"/>
          <c:tx>
            <c:strRef>
              <c:f>'8.4'!$A$34</c:f>
              <c:strCache>
                <c:ptCount val="1"/>
                <c:pt idx="0">
                  <c:v>Ostatní</c:v>
                </c:pt>
              </c:strCache>
            </c:strRef>
          </c:tx>
          <c:spPr>
            <a:solidFill>
              <a:srgbClr val="F7C9C7"/>
            </a:solidFill>
          </c:spPr>
          <c:invertIfNegative val="0"/>
          <c:cat>
            <c:strRef>
              <c:f>'8.4'!$C$38:$E$38</c:f>
              <c:strCache>
                <c:ptCount val="3"/>
                <c:pt idx="0">
                  <c:v>Říjen</c:v>
                </c:pt>
                <c:pt idx="1">
                  <c:v>Listopad</c:v>
                </c:pt>
                <c:pt idx="2">
                  <c:v>Prosinec</c:v>
                </c:pt>
              </c:strCache>
            </c:strRef>
          </c:cat>
          <c:val>
            <c:numRef>
              <c:f>('8.4'!$B$34,'8.4'!$D$34,'8.4'!$F$34)</c:f>
              <c:numCache>
                <c:formatCode>#\ ##0.0</c:formatCode>
                <c:ptCount val="3"/>
                <c:pt idx="0">
                  <c:v>10581.676000000001</c:v>
                </c:pt>
                <c:pt idx="1">
                  <c:v>17080.457000000002</c:v>
                </c:pt>
                <c:pt idx="2">
                  <c:v>20508.979000000003</c:v>
                </c:pt>
              </c:numCache>
            </c:numRef>
          </c:val>
          <c:extLst>
            <c:ext xmlns:c16="http://schemas.microsoft.com/office/drawing/2014/chart" uri="{C3380CC4-5D6E-409C-BE32-E72D297353CC}">
              <c16:uniqueId val="{00000007-3DFB-4CCD-9D10-C51C9B738AA8}"/>
            </c:ext>
          </c:extLst>
        </c:ser>
        <c:dLbls>
          <c:showLegendKey val="0"/>
          <c:showVal val="0"/>
          <c:showCatName val="0"/>
          <c:showSerName val="0"/>
          <c:showPercent val="0"/>
          <c:showBubbleSize val="0"/>
        </c:dLbls>
        <c:gapWidth val="50"/>
        <c:overlap val="100"/>
        <c:axId val="199647232"/>
        <c:axId val="199648768"/>
      </c:barChart>
      <c:catAx>
        <c:axId val="19964723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648768"/>
        <c:crosses val="autoZero"/>
        <c:auto val="1"/>
        <c:lblAlgn val="ctr"/>
        <c:lblOffset val="100"/>
        <c:noMultiLvlLbl val="0"/>
      </c:catAx>
      <c:valAx>
        <c:axId val="199648768"/>
        <c:scaling>
          <c:orientation val="minMax"/>
          <c:max val="5000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647232"/>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894E-4"/>
          <c:y val="7.4740335724244878E-5"/>
        </c:manualLayout>
      </c:layout>
      <c:overlay val="0"/>
    </c:title>
    <c:autoTitleDeleted val="0"/>
    <c:plotArea>
      <c:layout>
        <c:manualLayout>
          <c:layoutTarget val="inner"/>
          <c:xMode val="edge"/>
          <c:yMode val="edge"/>
          <c:x val="8.1715856989273319E-2"/>
          <c:y val="0.23107234350197242"/>
          <c:w val="0.79406865013053884"/>
          <c:h val="0.27543700787401576"/>
        </c:manualLayout>
      </c:layout>
      <c:barChart>
        <c:barDir val="bar"/>
        <c:grouping val="clustered"/>
        <c:varyColors val="0"/>
        <c:ser>
          <c:idx val="0"/>
          <c:order val="0"/>
          <c:tx>
            <c:strRef>
              <c:f>'8.4'!$A$38</c:f>
              <c:strCache>
                <c:ptCount val="1"/>
                <c:pt idx="0">
                  <c:v>Instalovaný výkon</c:v>
                </c:pt>
              </c:strCache>
            </c:strRef>
          </c:tx>
          <c:invertIfNegative val="0"/>
          <c:val>
            <c:numRef>
              <c:f>'8.4'!$B$38</c:f>
              <c:numCache>
                <c:formatCode>0.0%</c:formatCode>
                <c:ptCount val="1"/>
                <c:pt idx="0">
                  <c:v>7.4022139315652269E-2</c:v>
                </c:pt>
              </c:numCache>
            </c:numRef>
          </c:val>
          <c:extLst>
            <c:ext xmlns:c16="http://schemas.microsoft.com/office/drawing/2014/chart" uri="{C3380CC4-5D6E-409C-BE32-E72D297353CC}">
              <c16:uniqueId val="{00000000-8CE4-42CD-925A-5E49B358BA46}"/>
            </c:ext>
          </c:extLst>
        </c:ser>
        <c:ser>
          <c:idx val="1"/>
          <c:order val="1"/>
          <c:tx>
            <c:strRef>
              <c:f>'8.4'!$A$39</c:f>
              <c:strCache>
                <c:ptCount val="1"/>
                <c:pt idx="0">
                  <c:v>Výroba tepla brutto</c:v>
                </c:pt>
              </c:strCache>
            </c:strRef>
          </c:tx>
          <c:invertIfNegative val="0"/>
          <c:val>
            <c:numRef>
              <c:f>'8.4'!$B$39</c:f>
              <c:numCache>
                <c:formatCode>0.0%</c:formatCode>
                <c:ptCount val="1"/>
                <c:pt idx="0">
                  <c:v>6.3727082454814371E-2</c:v>
                </c:pt>
              </c:numCache>
            </c:numRef>
          </c:val>
          <c:extLst>
            <c:ext xmlns:c16="http://schemas.microsoft.com/office/drawing/2014/chart" uri="{C3380CC4-5D6E-409C-BE32-E72D297353CC}">
              <c16:uniqueId val="{00000001-8CE4-42CD-925A-5E49B358BA46}"/>
            </c:ext>
          </c:extLst>
        </c:ser>
        <c:ser>
          <c:idx val="2"/>
          <c:order val="2"/>
          <c:tx>
            <c:strRef>
              <c:f>'8.4'!$A$40</c:f>
              <c:strCache>
                <c:ptCount val="1"/>
                <c:pt idx="0">
                  <c:v>Dodávky tepla</c:v>
                </c:pt>
              </c:strCache>
            </c:strRef>
          </c:tx>
          <c:invertIfNegative val="0"/>
          <c:val>
            <c:numRef>
              <c:f>'8.4'!$B$40</c:f>
              <c:numCache>
                <c:formatCode>0.0%</c:formatCode>
                <c:ptCount val="1"/>
                <c:pt idx="0">
                  <c:v>4.2170054892914567E-2</c:v>
                </c:pt>
              </c:numCache>
            </c:numRef>
          </c:val>
          <c:extLst>
            <c:ext xmlns:c16="http://schemas.microsoft.com/office/drawing/2014/chart" uri="{C3380CC4-5D6E-409C-BE32-E72D297353CC}">
              <c16:uniqueId val="{00000002-8CE4-42CD-925A-5E49B358BA46}"/>
            </c:ext>
          </c:extLst>
        </c:ser>
        <c:dLbls>
          <c:showLegendKey val="0"/>
          <c:showVal val="0"/>
          <c:showCatName val="0"/>
          <c:showSerName val="0"/>
          <c:showPercent val="0"/>
          <c:showBubbleSize val="0"/>
        </c:dLbls>
        <c:gapWidth val="150"/>
        <c:axId val="199684096"/>
        <c:axId val="199685632"/>
      </c:barChart>
      <c:catAx>
        <c:axId val="199684096"/>
        <c:scaling>
          <c:orientation val="maxMin"/>
        </c:scaling>
        <c:delete val="0"/>
        <c:axPos val="l"/>
        <c:numFmt formatCode="General" sourceLinked="1"/>
        <c:majorTickMark val="none"/>
        <c:minorTickMark val="none"/>
        <c:tickLblPos val="none"/>
        <c:crossAx val="199685632"/>
        <c:crosses val="autoZero"/>
        <c:auto val="1"/>
        <c:lblAlgn val="ctr"/>
        <c:lblOffset val="100"/>
        <c:noMultiLvlLbl val="0"/>
      </c:catAx>
      <c:valAx>
        <c:axId val="1996856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9684096"/>
        <c:crosses val="max"/>
        <c:crossBetween val="between"/>
      </c:valAx>
    </c:plotArea>
    <c:legend>
      <c:legendPos val="b"/>
      <c:layout>
        <c:manualLayout>
          <c:xMode val="edge"/>
          <c:yMode val="edge"/>
          <c:x val="1.5161347929261452E-3"/>
          <c:y val="0.65779056061106134"/>
          <c:w val="0.59835185448712147"/>
          <c:h val="0.2807322917956131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8.3669129329565634E-3"/>
          <c:y val="1.1669347203398033E-2"/>
        </c:manualLayout>
      </c:layout>
      <c:overlay val="0"/>
    </c:title>
    <c:autoTitleDeleted val="0"/>
    <c:plotArea>
      <c:layout/>
      <c:barChart>
        <c:barDir val="col"/>
        <c:grouping val="stacked"/>
        <c:varyColors val="0"/>
        <c:ser>
          <c:idx val="0"/>
          <c:order val="0"/>
          <c:tx>
            <c:strRef>
              <c:f>'8.4'!$A$10</c:f>
              <c:strCache>
                <c:ptCount val="1"/>
                <c:pt idx="0">
                  <c:v>Biomasa</c:v>
                </c:pt>
              </c:strCache>
            </c:strRef>
          </c:tx>
          <c:spPr>
            <a:solidFill>
              <a:srgbClr val="23315F"/>
            </a:solidFill>
          </c:spPr>
          <c:invertIfNegative val="0"/>
          <c:cat>
            <c:strRef>
              <c:f>'8.4'!$C$38:$E$38</c:f>
              <c:strCache>
                <c:ptCount val="3"/>
                <c:pt idx="0">
                  <c:v>Říjen</c:v>
                </c:pt>
                <c:pt idx="1">
                  <c:v>Listopad</c:v>
                </c:pt>
                <c:pt idx="2">
                  <c:v>Prosinec</c:v>
                </c:pt>
              </c:strCache>
            </c:strRef>
          </c:cat>
          <c:val>
            <c:numRef>
              <c:f>('8.4'!$B$10,'8.4'!$D$10,'8.4'!$F$10)</c:f>
              <c:numCache>
                <c:formatCode>#\ ##0.0</c:formatCode>
                <c:ptCount val="3"/>
                <c:pt idx="0">
                  <c:v>36693.785000000003</c:v>
                </c:pt>
                <c:pt idx="1">
                  <c:v>45341.285000000003</c:v>
                </c:pt>
                <c:pt idx="2">
                  <c:v>44850.746000000006</c:v>
                </c:pt>
              </c:numCache>
            </c:numRef>
          </c:val>
          <c:extLst>
            <c:ext xmlns:c16="http://schemas.microsoft.com/office/drawing/2014/chart" uri="{C3380CC4-5D6E-409C-BE32-E72D297353CC}">
              <c16:uniqueId val="{00000000-6F9D-4093-8076-46C14AD4DAF7}"/>
            </c:ext>
          </c:extLst>
        </c:ser>
        <c:ser>
          <c:idx val="1"/>
          <c:order val="1"/>
          <c:tx>
            <c:strRef>
              <c:f>'8.4'!$A$11</c:f>
              <c:strCache>
                <c:ptCount val="1"/>
                <c:pt idx="0">
                  <c:v>Bioplyn</c:v>
                </c:pt>
              </c:strCache>
            </c:strRef>
          </c:tx>
          <c:spPr>
            <a:solidFill>
              <a:srgbClr val="5A6588"/>
            </a:solidFill>
          </c:spPr>
          <c:invertIfNegative val="0"/>
          <c:cat>
            <c:strRef>
              <c:f>'8.4'!$C$38:$E$38</c:f>
              <c:strCache>
                <c:ptCount val="3"/>
                <c:pt idx="0">
                  <c:v>Říjen</c:v>
                </c:pt>
                <c:pt idx="1">
                  <c:v>Listopad</c:v>
                </c:pt>
                <c:pt idx="2">
                  <c:v>Prosinec</c:v>
                </c:pt>
              </c:strCache>
            </c:strRef>
          </c:cat>
          <c:val>
            <c:numRef>
              <c:f>('8.4'!$B$11,'8.4'!$D$11,'8.4'!$F$11)</c:f>
              <c:numCache>
                <c:formatCode>#\ ##0.0</c:formatCode>
                <c:ptCount val="3"/>
                <c:pt idx="0">
                  <c:v>279</c:v>
                </c:pt>
                <c:pt idx="1">
                  <c:v>734</c:v>
                </c:pt>
                <c:pt idx="2">
                  <c:v>460</c:v>
                </c:pt>
              </c:numCache>
            </c:numRef>
          </c:val>
          <c:extLst>
            <c:ext xmlns:c16="http://schemas.microsoft.com/office/drawing/2014/chart" uri="{C3380CC4-5D6E-409C-BE32-E72D297353CC}">
              <c16:uniqueId val="{00000001-6F9D-4093-8076-46C14AD4DAF7}"/>
            </c:ext>
          </c:extLst>
        </c:ser>
        <c:ser>
          <c:idx val="2"/>
          <c:order val="2"/>
          <c:tx>
            <c:strRef>
              <c:f>'8.4'!$A$12</c:f>
              <c:strCache>
                <c:ptCount val="1"/>
                <c:pt idx="0">
                  <c:v>Černé uhlí</c:v>
                </c:pt>
              </c:strCache>
            </c:strRef>
          </c:tx>
          <c:spPr>
            <a:solidFill>
              <a:srgbClr val="9198B0"/>
            </a:solidFill>
          </c:spPr>
          <c:invertIfNegative val="0"/>
          <c:cat>
            <c:strRef>
              <c:f>'8.4'!$C$38:$E$38</c:f>
              <c:strCache>
                <c:ptCount val="3"/>
                <c:pt idx="0">
                  <c:v>Říjen</c:v>
                </c:pt>
                <c:pt idx="1">
                  <c:v>Listopad</c:v>
                </c:pt>
                <c:pt idx="2">
                  <c:v>Prosinec</c:v>
                </c:pt>
              </c:strCache>
            </c:strRef>
          </c:cat>
          <c:val>
            <c:numRef>
              <c:f>('8.4'!$B$12,'8.4'!$D$12,'8.4'!$F$12)</c:f>
              <c:numCache>
                <c:formatCode>#\ ##0.0</c:formatCode>
                <c:ptCount val="3"/>
                <c:pt idx="0">
                  <c:v>0</c:v>
                </c:pt>
                <c:pt idx="1">
                  <c:v>0</c:v>
                </c:pt>
                <c:pt idx="2">
                  <c:v>0</c:v>
                </c:pt>
              </c:numCache>
            </c:numRef>
          </c:val>
          <c:extLst>
            <c:ext xmlns:c16="http://schemas.microsoft.com/office/drawing/2014/chart" uri="{C3380CC4-5D6E-409C-BE32-E72D297353CC}">
              <c16:uniqueId val="{00000002-6F9D-4093-8076-46C14AD4DAF7}"/>
            </c:ext>
          </c:extLst>
        </c:ser>
        <c:ser>
          <c:idx val="3"/>
          <c:order val="3"/>
          <c:tx>
            <c:strRef>
              <c:f>'8.4'!$A$13</c:f>
              <c:strCache>
                <c:ptCount val="1"/>
                <c:pt idx="0">
                  <c:v>Elektrická energie</c:v>
                </c:pt>
              </c:strCache>
            </c:strRef>
          </c:tx>
          <c:spPr>
            <a:solidFill>
              <a:srgbClr val="C8CBD7"/>
            </a:solidFill>
          </c:spPr>
          <c:invertIfNegative val="0"/>
          <c:cat>
            <c:strRef>
              <c:f>'8.4'!$C$38:$E$38</c:f>
              <c:strCache>
                <c:ptCount val="3"/>
                <c:pt idx="0">
                  <c:v>Říjen</c:v>
                </c:pt>
                <c:pt idx="1">
                  <c:v>Listopad</c:v>
                </c:pt>
                <c:pt idx="2">
                  <c:v>Prosinec</c:v>
                </c:pt>
              </c:strCache>
            </c:strRef>
          </c:cat>
          <c:val>
            <c:numRef>
              <c:f>('8.4'!$B$13,'8.4'!$D$13,'8.4'!$F$13)</c:f>
              <c:numCache>
                <c:formatCode>#\ ##0.0</c:formatCode>
                <c:ptCount val="3"/>
                <c:pt idx="0">
                  <c:v>0</c:v>
                </c:pt>
                <c:pt idx="1">
                  <c:v>0</c:v>
                </c:pt>
                <c:pt idx="2">
                  <c:v>0</c:v>
                </c:pt>
              </c:numCache>
            </c:numRef>
          </c:val>
          <c:extLst>
            <c:ext xmlns:c16="http://schemas.microsoft.com/office/drawing/2014/chart" uri="{C3380CC4-5D6E-409C-BE32-E72D297353CC}">
              <c16:uniqueId val="{00000003-6F9D-4093-8076-46C14AD4DAF7}"/>
            </c:ext>
          </c:extLst>
        </c:ser>
        <c:ser>
          <c:idx val="4"/>
          <c:order val="4"/>
          <c:tx>
            <c:strRef>
              <c:f>'8.4'!$A$14</c:f>
              <c:strCache>
                <c:ptCount val="1"/>
                <c:pt idx="0">
                  <c:v>Energie prostředí (tepelné čerpadlo)</c:v>
                </c:pt>
              </c:strCache>
            </c:strRef>
          </c:tx>
          <c:spPr>
            <a:solidFill>
              <a:srgbClr val="E02C1F"/>
            </a:solidFill>
          </c:spPr>
          <c:invertIfNegative val="0"/>
          <c:cat>
            <c:strRef>
              <c:f>'8.4'!$C$38:$E$38</c:f>
              <c:strCache>
                <c:ptCount val="3"/>
                <c:pt idx="0">
                  <c:v>Říjen</c:v>
                </c:pt>
                <c:pt idx="1">
                  <c:v>Listopad</c:v>
                </c:pt>
                <c:pt idx="2">
                  <c:v>Prosinec</c:v>
                </c:pt>
              </c:strCache>
            </c:strRef>
          </c:cat>
          <c:val>
            <c:numRef>
              <c:f>('8.4'!$B$14,'8.4'!$D$14,'8.4'!$F$14)</c:f>
              <c:numCache>
                <c:formatCode>#\ ##0.0</c:formatCode>
                <c:ptCount val="3"/>
                <c:pt idx="0">
                  <c:v>415.01</c:v>
                </c:pt>
                <c:pt idx="1">
                  <c:v>489</c:v>
                </c:pt>
                <c:pt idx="2">
                  <c:v>643.61</c:v>
                </c:pt>
              </c:numCache>
            </c:numRef>
          </c:val>
          <c:extLst>
            <c:ext xmlns:c16="http://schemas.microsoft.com/office/drawing/2014/chart" uri="{C3380CC4-5D6E-409C-BE32-E72D297353CC}">
              <c16:uniqueId val="{00000004-6F9D-4093-8076-46C14AD4DAF7}"/>
            </c:ext>
          </c:extLst>
        </c:ser>
        <c:ser>
          <c:idx val="5"/>
          <c:order val="5"/>
          <c:tx>
            <c:strRef>
              <c:f>'8.4'!$A$15</c:f>
              <c:strCache>
                <c:ptCount val="1"/>
                <c:pt idx="0">
                  <c:v>Energie Slunce (solární kolektor)</c:v>
                </c:pt>
              </c:strCache>
            </c:strRef>
          </c:tx>
          <c:spPr>
            <a:solidFill>
              <a:srgbClr val="E86158"/>
            </a:solidFill>
          </c:spPr>
          <c:invertIfNegative val="0"/>
          <c:cat>
            <c:strRef>
              <c:f>'8.4'!$C$38:$E$38</c:f>
              <c:strCache>
                <c:ptCount val="3"/>
                <c:pt idx="0">
                  <c:v>Říjen</c:v>
                </c:pt>
                <c:pt idx="1">
                  <c:v>Listopad</c:v>
                </c:pt>
                <c:pt idx="2">
                  <c:v>Prosinec</c:v>
                </c:pt>
              </c:strCache>
            </c:strRef>
          </c:cat>
          <c:val>
            <c:numRef>
              <c:f>('8.4'!$B$15,'8.4'!$D$15,'8.4'!$F$15)</c:f>
              <c:numCache>
                <c:formatCode>#\ ##0.0</c:formatCode>
                <c:ptCount val="3"/>
                <c:pt idx="0">
                  <c:v>10.690000000000001</c:v>
                </c:pt>
                <c:pt idx="1">
                  <c:v>2.91</c:v>
                </c:pt>
                <c:pt idx="2">
                  <c:v>2.44</c:v>
                </c:pt>
              </c:numCache>
            </c:numRef>
          </c:val>
          <c:extLst>
            <c:ext xmlns:c16="http://schemas.microsoft.com/office/drawing/2014/chart" uri="{C3380CC4-5D6E-409C-BE32-E72D297353CC}">
              <c16:uniqueId val="{00000005-6F9D-4093-8076-46C14AD4DAF7}"/>
            </c:ext>
          </c:extLst>
        </c:ser>
        <c:ser>
          <c:idx val="6"/>
          <c:order val="6"/>
          <c:tx>
            <c:strRef>
              <c:f>'8.4'!$A$16</c:f>
              <c:strCache>
                <c:ptCount val="1"/>
                <c:pt idx="0">
                  <c:v>Hnědé uhlí</c:v>
                </c:pt>
              </c:strCache>
            </c:strRef>
          </c:tx>
          <c:spPr>
            <a:solidFill>
              <a:srgbClr val="F0948F"/>
            </a:solidFill>
          </c:spPr>
          <c:invertIfNegative val="0"/>
          <c:cat>
            <c:strRef>
              <c:f>'8.4'!$C$38:$E$38</c:f>
              <c:strCache>
                <c:ptCount val="3"/>
                <c:pt idx="0">
                  <c:v>Říjen</c:v>
                </c:pt>
                <c:pt idx="1">
                  <c:v>Listopad</c:v>
                </c:pt>
                <c:pt idx="2">
                  <c:v>Prosinec</c:v>
                </c:pt>
              </c:strCache>
            </c:strRef>
          </c:cat>
          <c:val>
            <c:numRef>
              <c:f>('8.4'!$B$16,'8.4'!$D$16,'8.4'!$F$16)</c:f>
              <c:numCache>
                <c:formatCode>#\ ##0.0</c:formatCode>
                <c:ptCount val="3"/>
                <c:pt idx="0">
                  <c:v>162018.962</c:v>
                </c:pt>
                <c:pt idx="1">
                  <c:v>234187.85399999999</c:v>
                </c:pt>
                <c:pt idx="2">
                  <c:v>291858.00199999998</c:v>
                </c:pt>
              </c:numCache>
            </c:numRef>
          </c:val>
          <c:extLst>
            <c:ext xmlns:c16="http://schemas.microsoft.com/office/drawing/2014/chart" uri="{C3380CC4-5D6E-409C-BE32-E72D297353CC}">
              <c16:uniqueId val="{00000006-6F9D-4093-8076-46C14AD4DAF7}"/>
            </c:ext>
          </c:extLst>
        </c:ser>
        <c:ser>
          <c:idx val="7"/>
          <c:order val="7"/>
          <c:tx>
            <c:strRef>
              <c:f>'8.4'!$A$17</c:f>
              <c:strCache>
                <c:ptCount val="1"/>
                <c:pt idx="0">
                  <c:v>Jaderné palivo</c:v>
                </c:pt>
              </c:strCache>
            </c:strRef>
          </c:tx>
          <c:spPr>
            <a:solidFill>
              <a:srgbClr val="F7C9C7"/>
            </a:solidFill>
          </c:spPr>
          <c:invertIfNegative val="0"/>
          <c:cat>
            <c:strRef>
              <c:f>'8.4'!$C$38:$E$38</c:f>
              <c:strCache>
                <c:ptCount val="3"/>
                <c:pt idx="0">
                  <c:v>Říjen</c:v>
                </c:pt>
                <c:pt idx="1">
                  <c:v>Listopad</c:v>
                </c:pt>
                <c:pt idx="2">
                  <c:v>Prosinec</c:v>
                </c:pt>
              </c:strCache>
            </c:strRef>
          </c:cat>
          <c:val>
            <c:numRef>
              <c:f>('8.4'!$B$17,'8.4'!$D$17,'8.4'!$F$17)</c:f>
              <c:numCache>
                <c:formatCode>#\ ##0.0</c:formatCode>
                <c:ptCount val="3"/>
                <c:pt idx="0">
                  <c:v>0</c:v>
                </c:pt>
                <c:pt idx="1">
                  <c:v>0</c:v>
                </c:pt>
                <c:pt idx="2">
                  <c:v>0</c:v>
                </c:pt>
              </c:numCache>
            </c:numRef>
          </c:val>
          <c:extLst>
            <c:ext xmlns:c16="http://schemas.microsoft.com/office/drawing/2014/chart" uri="{C3380CC4-5D6E-409C-BE32-E72D297353CC}">
              <c16:uniqueId val="{00000007-6F9D-4093-8076-46C14AD4DAF7}"/>
            </c:ext>
          </c:extLst>
        </c:ser>
        <c:ser>
          <c:idx val="8"/>
          <c:order val="8"/>
          <c:tx>
            <c:strRef>
              <c:f>'8.4'!$A$18</c:f>
              <c:strCache>
                <c:ptCount val="1"/>
                <c:pt idx="0">
                  <c:v>Koks</c:v>
                </c:pt>
              </c:strCache>
            </c:strRef>
          </c:tx>
          <c:spPr>
            <a:solidFill>
              <a:srgbClr val="262626"/>
            </a:solidFill>
          </c:spPr>
          <c:invertIfNegative val="0"/>
          <c:cat>
            <c:strRef>
              <c:f>'8.4'!$C$38:$E$38</c:f>
              <c:strCache>
                <c:ptCount val="3"/>
                <c:pt idx="0">
                  <c:v>Říjen</c:v>
                </c:pt>
                <c:pt idx="1">
                  <c:v>Listopad</c:v>
                </c:pt>
                <c:pt idx="2">
                  <c:v>Prosinec</c:v>
                </c:pt>
              </c:strCache>
            </c:strRef>
          </c:cat>
          <c:val>
            <c:numRef>
              <c:f>('8.4'!$B$18,'8.4'!$D$18,'8.4'!$F$18)</c:f>
              <c:numCache>
                <c:formatCode>#\ ##0.0</c:formatCode>
                <c:ptCount val="3"/>
                <c:pt idx="0">
                  <c:v>0</c:v>
                </c:pt>
                <c:pt idx="1">
                  <c:v>0</c:v>
                </c:pt>
                <c:pt idx="2">
                  <c:v>0</c:v>
                </c:pt>
              </c:numCache>
            </c:numRef>
          </c:val>
          <c:extLst>
            <c:ext xmlns:c16="http://schemas.microsoft.com/office/drawing/2014/chart" uri="{C3380CC4-5D6E-409C-BE32-E72D297353CC}">
              <c16:uniqueId val="{00000008-6F9D-4093-8076-46C14AD4DAF7}"/>
            </c:ext>
          </c:extLst>
        </c:ser>
        <c:ser>
          <c:idx val="9"/>
          <c:order val="9"/>
          <c:tx>
            <c:strRef>
              <c:f>'8.4'!$A$19</c:f>
              <c:strCache>
                <c:ptCount val="1"/>
                <c:pt idx="0">
                  <c:v>Odpadní teplo</c:v>
                </c:pt>
              </c:strCache>
            </c:strRef>
          </c:tx>
          <c:spPr>
            <a:solidFill>
              <a:srgbClr val="646363"/>
            </a:solidFill>
          </c:spPr>
          <c:invertIfNegative val="0"/>
          <c:cat>
            <c:strRef>
              <c:f>'8.4'!$C$38:$E$38</c:f>
              <c:strCache>
                <c:ptCount val="3"/>
                <c:pt idx="0">
                  <c:v>Říjen</c:v>
                </c:pt>
                <c:pt idx="1">
                  <c:v>Listopad</c:v>
                </c:pt>
                <c:pt idx="2">
                  <c:v>Prosinec</c:v>
                </c:pt>
              </c:strCache>
            </c:strRef>
          </c:cat>
          <c:val>
            <c:numRef>
              <c:f>('8.4'!$B$19,'8.4'!$D$19,'8.4'!$F$19)</c:f>
              <c:numCache>
                <c:formatCode>#\ ##0.0</c:formatCode>
                <c:ptCount val="3"/>
                <c:pt idx="0">
                  <c:v>63.48</c:v>
                </c:pt>
                <c:pt idx="1">
                  <c:v>131.08000000000001</c:v>
                </c:pt>
                <c:pt idx="2">
                  <c:v>73.650000000000006</c:v>
                </c:pt>
              </c:numCache>
            </c:numRef>
          </c:val>
          <c:extLst>
            <c:ext xmlns:c16="http://schemas.microsoft.com/office/drawing/2014/chart" uri="{C3380CC4-5D6E-409C-BE32-E72D297353CC}">
              <c16:uniqueId val="{00000009-6F9D-4093-8076-46C14AD4DAF7}"/>
            </c:ext>
          </c:extLst>
        </c:ser>
        <c:ser>
          <c:idx val="10"/>
          <c:order val="10"/>
          <c:tx>
            <c:strRef>
              <c:f>'8.4'!$A$20</c:f>
              <c:strCache>
                <c:ptCount val="1"/>
                <c:pt idx="0">
                  <c:v>Ostatní kapalná paliva</c:v>
                </c:pt>
              </c:strCache>
            </c:strRef>
          </c:tx>
          <c:spPr>
            <a:solidFill>
              <a:srgbClr val="9D9D9C"/>
            </a:solidFill>
          </c:spPr>
          <c:invertIfNegative val="0"/>
          <c:cat>
            <c:strRef>
              <c:f>'8.4'!$C$38:$E$38</c:f>
              <c:strCache>
                <c:ptCount val="3"/>
                <c:pt idx="0">
                  <c:v>Říjen</c:v>
                </c:pt>
                <c:pt idx="1">
                  <c:v>Listopad</c:v>
                </c:pt>
                <c:pt idx="2">
                  <c:v>Prosinec</c:v>
                </c:pt>
              </c:strCache>
            </c:strRef>
          </c:cat>
          <c:val>
            <c:numRef>
              <c:f>('8.4'!$B$20,'8.4'!$D$20,'8.4'!$F$20)</c:f>
              <c:numCache>
                <c:formatCode>#\ ##0.0</c:formatCode>
                <c:ptCount val="3"/>
                <c:pt idx="0">
                  <c:v>0</c:v>
                </c:pt>
                <c:pt idx="1">
                  <c:v>0</c:v>
                </c:pt>
                <c:pt idx="2">
                  <c:v>0</c:v>
                </c:pt>
              </c:numCache>
            </c:numRef>
          </c:val>
          <c:extLst>
            <c:ext xmlns:c16="http://schemas.microsoft.com/office/drawing/2014/chart" uri="{C3380CC4-5D6E-409C-BE32-E72D297353CC}">
              <c16:uniqueId val="{0000000A-6F9D-4093-8076-46C14AD4DAF7}"/>
            </c:ext>
          </c:extLst>
        </c:ser>
        <c:ser>
          <c:idx val="11"/>
          <c:order val="11"/>
          <c:tx>
            <c:strRef>
              <c:f>'8.4'!$A$21</c:f>
              <c:strCache>
                <c:ptCount val="1"/>
                <c:pt idx="0">
                  <c:v>Ostatní pevná paliva</c:v>
                </c:pt>
              </c:strCache>
            </c:strRef>
          </c:tx>
          <c:spPr>
            <a:solidFill>
              <a:srgbClr val="D0D0D0"/>
            </a:solidFill>
          </c:spPr>
          <c:invertIfNegative val="0"/>
          <c:cat>
            <c:strRef>
              <c:f>'8.4'!$C$38:$E$38</c:f>
              <c:strCache>
                <c:ptCount val="3"/>
                <c:pt idx="0">
                  <c:v>Říjen</c:v>
                </c:pt>
                <c:pt idx="1">
                  <c:v>Listopad</c:v>
                </c:pt>
                <c:pt idx="2">
                  <c:v>Prosinec</c:v>
                </c:pt>
              </c:strCache>
            </c:strRef>
          </c:cat>
          <c:val>
            <c:numRef>
              <c:f>('8.4'!$B$21,'8.4'!$D$21,'8.4'!$F$21)</c:f>
              <c:numCache>
                <c:formatCode>#\ ##0.0</c:formatCode>
                <c:ptCount val="3"/>
                <c:pt idx="0">
                  <c:v>0</c:v>
                </c:pt>
                <c:pt idx="1">
                  <c:v>0</c:v>
                </c:pt>
                <c:pt idx="2">
                  <c:v>0</c:v>
                </c:pt>
              </c:numCache>
            </c:numRef>
          </c:val>
          <c:extLst>
            <c:ext xmlns:c16="http://schemas.microsoft.com/office/drawing/2014/chart" uri="{C3380CC4-5D6E-409C-BE32-E72D297353CC}">
              <c16:uniqueId val="{0000000B-6F9D-4093-8076-46C14AD4DAF7}"/>
            </c:ext>
          </c:extLst>
        </c:ser>
        <c:ser>
          <c:idx val="12"/>
          <c:order val="12"/>
          <c:tx>
            <c:strRef>
              <c:f>'8.4'!$A$22</c:f>
              <c:strCache>
                <c:ptCount val="1"/>
                <c:pt idx="0">
                  <c:v>Ostatní plyny</c:v>
                </c:pt>
              </c:strCache>
            </c:strRef>
          </c:tx>
          <c:spPr>
            <a:pattFill prst="ltUpDiag">
              <a:fgClr>
                <a:srgbClr val="23315F"/>
              </a:fgClr>
              <a:bgClr>
                <a:sysClr val="window" lastClr="FFFFFF"/>
              </a:bgClr>
            </a:pattFill>
          </c:spPr>
          <c:invertIfNegative val="0"/>
          <c:cat>
            <c:strRef>
              <c:f>'8.4'!$C$38:$E$38</c:f>
              <c:strCache>
                <c:ptCount val="3"/>
                <c:pt idx="0">
                  <c:v>Říjen</c:v>
                </c:pt>
                <c:pt idx="1">
                  <c:v>Listopad</c:v>
                </c:pt>
                <c:pt idx="2">
                  <c:v>Prosinec</c:v>
                </c:pt>
              </c:strCache>
            </c:strRef>
          </c:cat>
          <c:val>
            <c:numRef>
              <c:f>('8.4'!$B$22,'8.4'!$D$22,'8.4'!$F$22)</c:f>
              <c:numCache>
                <c:formatCode>#\ ##0.0</c:formatCode>
                <c:ptCount val="3"/>
                <c:pt idx="0">
                  <c:v>737.49</c:v>
                </c:pt>
                <c:pt idx="1">
                  <c:v>1006.32</c:v>
                </c:pt>
                <c:pt idx="2">
                  <c:v>454.40999999999997</c:v>
                </c:pt>
              </c:numCache>
            </c:numRef>
          </c:val>
          <c:extLst>
            <c:ext xmlns:c16="http://schemas.microsoft.com/office/drawing/2014/chart" uri="{C3380CC4-5D6E-409C-BE32-E72D297353CC}">
              <c16:uniqueId val="{0000000C-6F9D-4093-8076-46C14AD4DAF7}"/>
            </c:ext>
          </c:extLst>
        </c:ser>
        <c:ser>
          <c:idx val="13"/>
          <c:order val="13"/>
          <c:tx>
            <c:strRef>
              <c:f>'8.4'!$A$23</c:f>
              <c:strCache>
                <c:ptCount val="1"/>
                <c:pt idx="0">
                  <c:v>Ostatní</c:v>
                </c:pt>
              </c:strCache>
            </c:strRef>
          </c:tx>
          <c:spPr>
            <a:pattFill prst="ltUpDiag">
              <a:fgClr>
                <a:srgbClr val="E02C1F"/>
              </a:fgClr>
              <a:bgClr>
                <a:sysClr val="window" lastClr="FFFFFF"/>
              </a:bgClr>
            </a:pattFill>
          </c:spPr>
          <c:invertIfNegative val="0"/>
          <c:cat>
            <c:strRef>
              <c:f>'8.4'!$C$38:$E$38</c:f>
              <c:strCache>
                <c:ptCount val="3"/>
                <c:pt idx="0">
                  <c:v>Říjen</c:v>
                </c:pt>
                <c:pt idx="1">
                  <c:v>Listopad</c:v>
                </c:pt>
                <c:pt idx="2">
                  <c:v>Prosinec</c:v>
                </c:pt>
              </c:strCache>
            </c:strRef>
          </c:cat>
          <c:val>
            <c:numRef>
              <c:f>('8.4'!$B$23,'8.4'!$D$23,'8.4'!$F$23)</c:f>
              <c:numCache>
                <c:formatCode>#\ ##0.0</c:formatCode>
                <c:ptCount val="3"/>
                <c:pt idx="0">
                  <c:v>0</c:v>
                </c:pt>
                <c:pt idx="1">
                  <c:v>0</c:v>
                </c:pt>
                <c:pt idx="2">
                  <c:v>0</c:v>
                </c:pt>
              </c:numCache>
            </c:numRef>
          </c:val>
          <c:extLst>
            <c:ext xmlns:c16="http://schemas.microsoft.com/office/drawing/2014/chart" uri="{C3380CC4-5D6E-409C-BE32-E72D297353CC}">
              <c16:uniqueId val="{0000000D-6F9D-4093-8076-46C14AD4DAF7}"/>
            </c:ext>
          </c:extLst>
        </c:ser>
        <c:ser>
          <c:idx val="14"/>
          <c:order val="14"/>
          <c:tx>
            <c:strRef>
              <c:f>'8.4'!$A$24</c:f>
              <c:strCache>
                <c:ptCount val="1"/>
                <c:pt idx="0">
                  <c:v>Topné oleje</c:v>
                </c:pt>
              </c:strCache>
            </c:strRef>
          </c:tx>
          <c:spPr>
            <a:pattFill prst="ltUpDiag">
              <a:fgClr>
                <a:srgbClr val="5A6588"/>
              </a:fgClr>
              <a:bgClr>
                <a:sysClr val="window" lastClr="FFFFFF"/>
              </a:bgClr>
            </a:pattFill>
          </c:spPr>
          <c:invertIfNegative val="0"/>
          <c:cat>
            <c:strRef>
              <c:f>'8.4'!$C$38:$E$38</c:f>
              <c:strCache>
                <c:ptCount val="3"/>
                <c:pt idx="0">
                  <c:v>Říjen</c:v>
                </c:pt>
                <c:pt idx="1">
                  <c:v>Listopad</c:v>
                </c:pt>
                <c:pt idx="2">
                  <c:v>Prosinec</c:v>
                </c:pt>
              </c:strCache>
            </c:strRef>
          </c:cat>
          <c:val>
            <c:numRef>
              <c:f>('8.4'!$B$24,'8.4'!$D$24,'8.4'!$F$24)</c:f>
              <c:numCache>
                <c:formatCode>#\ ##0.0</c:formatCode>
                <c:ptCount val="3"/>
                <c:pt idx="0">
                  <c:v>0</c:v>
                </c:pt>
                <c:pt idx="1">
                  <c:v>0</c:v>
                </c:pt>
                <c:pt idx="2">
                  <c:v>533.99</c:v>
                </c:pt>
              </c:numCache>
            </c:numRef>
          </c:val>
          <c:extLst>
            <c:ext xmlns:c16="http://schemas.microsoft.com/office/drawing/2014/chart" uri="{C3380CC4-5D6E-409C-BE32-E72D297353CC}">
              <c16:uniqueId val="{0000000E-6F9D-4093-8076-46C14AD4DAF7}"/>
            </c:ext>
          </c:extLst>
        </c:ser>
        <c:ser>
          <c:idx val="15"/>
          <c:order val="15"/>
          <c:tx>
            <c:strRef>
              <c:f>'8.4'!$A$25</c:f>
              <c:strCache>
                <c:ptCount val="1"/>
                <c:pt idx="0">
                  <c:v>Zemní plyn</c:v>
                </c:pt>
              </c:strCache>
            </c:strRef>
          </c:tx>
          <c:spPr>
            <a:pattFill prst="ltUpDiag">
              <a:fgClr>
                <a:srgbClr val="E86158"/>
              </a:fgClr>
              <a:bgClr>
                <a:sysClr val="window" lastClr="FFFFFF"/>
              </a:bgClr>
            </a:pattFill>
          </c:spPr>
          <c:invertIfNegative val="0"/>
          <c:cat>
            <c:strRef>
              <c:f>'8.4'!$C$38:$E$38</c:f>
              <c:strCache>
                <c:ptCount val="3"/>
                <c:pt idx="0">
                  <c:v>Říjen</c:v>
                </c:pt>
                <c:pt idx="1">
                  <c:v>Listopad</c:v>
                </c:pt>
                <c:pt idx="2">
                  <c:v>Prosinec</c:v>
                </c:pt>
              </c:strCache>
            </c:strRef>
          </c:cat>
          <c:val>
            <c:numRef>
              <c:f>('8.4'!$B$25,'8.4'!$D$25,'8.4'!$F$25)</c:f>
              <c:numCache>
                <c:formatCode>#\ ##0.0</c:formatCode>
                <c:ptCount val="3"/>
                <c:pt idx="0">
                  <c:v>36032.923000000003</c:v>
                </c:pt>
                <c:pt idx="1">
                  <c:v>64718.475000000006</c:v>
                </c:pt>
                <c:pt idx="2">
                  <c:v>80091.059000000023</c:v>
                </c:pt>
              </c:numCache>
            </c:numRef>
          </c:val>
          <c:extLst>
            <c:ext xmlns:c16="http://schemas.microsoft.com/office/drawing/2014/chart" uri="{C3380CC4-5D6E-409C-BE32-E72D297353CC}">
              <c16:uniqueId val="{0000000F-6F9D-4093-8076-46C14AD4DAF7}"/>
            </c:ext>
          </c:extLst>
        </c:ser>
        <c:dLbls>
          <c:showLegendKey val="0"/>
          <c:showVal val="0"/>
          <c:showCatName val="0"/>
          <c:showSerName val="0"/>
          <c:showPercent val="0"/>
          <c:showBubbleSize val="0"/>
        </c:dLbls>
        <c:gapWidth val="50"/>
        <c:overlap val="100"/>
        <c:axId val="284585984"/>
        <c:axId val="284587520"/>
      </c:barChart>
      <c:catAx>
        <c:axId val="2845859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587520"/>
        <c:crosses val="autoZero"/>
        <c:auto val="1"/>
        <c:lblAlgn val="ctr"/>
        <c:lblOffset val="100"/>
        <c:noMultiLvlLbl val="0"/>
      </c:catAx>
      <c:valAx>
        <c:axId val="284587520"/>
        <c:scaling>
          <c:orientation val="minMax"/>
          <c:max val="5000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5859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309A-4B8B-9C9C-69DD6FC9E635}"/>
              </c:ext>
            </c:extLst>
          </c:dPt>
          <c:dPt>
            <c:idx val="1"/>
            <c:bubble3D val="0"/>
            <c:spPr>
              <a:solidFill>
                <a:schemeClr val="accent2"/>
              </a:solidFill>
            </c:spPr>
            <c:extLst>
              <c:ext xmlns:c16="http://schemas.microsoft.com/office/drawing/2014/chart" uri="{C3380CC4-5D6E-409C-BE32-E72D297353CC}">
                <c16:uniqueId val="{00000002-309A-4B8B-9C9C-69DD6FC9E635}"/>
              </c:ext>
            </c:extLst>
          </c:dPt>
          <c:dPt>
            <c:idx val="2"/>
            <c:bubble3D val="0"/>
            <c:spPr>
              <a:solidFill>
                <a:schemeClr val="accent3"/>
              </a:solidFill>
            </c:spPr>
            <c:extLst>
              <c:ext xmlns:c16="http://schemas.microsoft.com/office/drawing/2014/chart" uri="{C3380CC4-5D6E-409C-BE32-E72D297353CC}">
                <c16:uniqueId val="{00000003-309A-4B8B-9C9C-69DD6FC9E635}"/>
              </c:ext>
            </c:extLst>
          </c:dPt>
          <c:dPt>
            <c:idx val="3"/>
            <c:bubble3D val="0"/>
            <c:spPr>
              <a:solidFill>
                <a:schemeClr val="accent4"/>
              </a:solidFill>
            </c:spPr>
            <c:extLst>
              <c:ext xmlns:c16="http://schemas.microsoft.com/office/drawing/2014/chart" uri="{C3380CC4-5D6E-409C-BE32-E72D297353CC}">
                <c16:uniqueId val="{00000004-309A-4B8B-9C9C-69DD6FC9E635}"/>
              </c:ext>
            </c:extLst>
          </c:dPt>
          <c:dPt>
            <c:idx val="4"/>
            <c:bubble3D val="0"/>
            <c:spPr>
              <a:solidFill>
                <a:schemeClr val="accent5"/>
              </a:solidFill>
            </c:spPr>
            <c:extLst>
              <c:ext xmlns:c16="http://schemas.microsoft.com/office/drawing/2014/chart" uri="{C3380CC4-5D6E-409C-BE32-E72D297353CC}">
                <c16:uniqueId val="{00000005-309A-4B8B-9C9C-69DD6FC9E635}"/>
              </c:ext>
            </c:extLst>
          </c:dPt>
          <c:dPt>
            <c:idx val="5"/>
            <c:bubble3D val="0"/>
            <c:spPr>
              <a:solidFill>
                <a:schemeClr val="accent6"/>
              </a:solidFill>
            </c:spPr>
            <c:extLst>
              <c:ext xmlns:c16="http://schemas.microsoft.com/office/drawing/2014/chart" uri="{C3380CC4-5D6E-409C-BE32-E72D297353CC}">
                <c16:uniqueId val="{00000006-309A-4B8B-9C9C-69DD6FC9E635}"/>
              </c:ext>
            </c:extLst>
          </c:dPt>
          <c:dPt>
            <c:idx val="6"/>
            <c:bubble3D val="0"/>
            <c:spPr>
              <a:solidFill>
                <a:srgbClr val="F0948F"/>
              </a:solidFill>
            </c:spPr>
            <c:extLst>
              <c:ext xmlns:c16="http://schemas.microsoft.com/office/drawing/2014/chart" uri="{C3380CC4-5D6E-409C-BE32-E72D297353CC}">
                <c16:uniqueId val="{00000007-309A-4B8B-9C9C-69DD6FC9E635}"/>
              </c:ext>
            </c:extLst>
          </c:dPt>
          <c:dPt>
            <c:idx val="7"/>
            <c:bubble3D val="0"/>
            <c:spPr>
              <a:solidFill>
                <a:srgbClr val="F7C9C7"/>
              </a:solidFill>
            </c:spPr>
            <c:extLst>
              <c:ext xmlns:c16="http://schemas.microsoft.com/office/drawing/2014/chart" uri="{C3380CC4-5D6E-409C-BE32-E72D297353CC}">
                <c16:uniqueId val="{00000000-C55B-4F2D-A47F-E7BF0FB902C0}"/>
              </c:ext>
            </c:extLst>
          </c:dPt>
          <c:cat>
            <c:numRef>
              <c:f>'8.4'!$O$27:$O$34</c:f>
              <c:numCache>
                <c:formatCode>#\ ##0.0</c:formatCode>
                <c:ptCount val="8"/>
              </c:numCache>
            </c:numRef>
          </c:cat>
          <c:val>
            <c:numRef>
              <c:f>'8.4'!$J$27:$J$34</c:f>
              <c:numCache>
                <c:formatCode>0.0</c:formatCode>
                <c:ptCount val="8"/>
              </c:numCache>
            </c:numRef>
          </c:val>
          <c:extLst>
            <c:ext xmlns:c16="http://schemas.microsoft.com/office/drawing/2014/chart" uri="{C3380CC4-5D6E-409C-BE32-E72D297353CC}">
              <c16:uniqueId val="{00000001-C55B-4F2D-A47F-E7BF0FB902C0}"/>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accent1"/>
                </a:solidFill>
              </a:defRPr>
            </a:pPr>
            <a:r>
              <a:rPr lang="cs-CZ" sz="1000" baseline="0">
                <a:solidFill>
                  <a:srgbClr val="233060"/>
                </a:solidFill>
                <a:latin typeface="Arial" panose="020B0604020202020204" pitchFamily="34" charset="0"/>
                <a:cs typeface="Arial" panose="020B0604020202020204" pitchFamily="34" charset="0"/>
              </a:rPr>
              <a:t>Podíl paliv na dodávkách tepla</a:t>
            </a:r>
          </a:p>
        </c:rich>
      </c:tx>
      <c:layout>
        <c:manualLayout>
          <c:xMode val="edge"/>
          <c:yMode val="edge"/>
          <c:x val="8.7851731180618178E-4"/>
          <c:y val="1.1100832562442183E-2"/>
        </c:manualLayout>
      </c:layout>
      <c:overlay val="0"/>
    </c:title>
    <c:autoTitleDeleted val="0"/>
    <c:plotArea>
      <c:layout>
        <c:manualLayout>
          <c:layoutTarget val="inner"/>
          <c:xMode val="edge"/>
          <c:yMode val="edge"/>
          <c:x val="0.15817413520027029"/>
          <c:y val="0.1167687372411782"/>
          <c:w val="0.70632167844727234"/>
          <c:h val="0.85914506913361033"/>
        </c:manualLayout>
      </c:layout>
      <c:doughnutChart>
        <c:varyColors val="1"/>
        <c:ser>
          <c:idx val="0"/>
          <c:order val="0"/>
          <c:dPt>
            <c:idx val="0"/>
            <c:bubble3D val="0"/>
            <c:spPr>
              <a:solidFill>
                <a:srgbClr val="233060"/>
              </a:solidFill>
            </c:spPr>
            <c:extLst>
              <c:ext xmlns:c16="http://schemas.microsoft.com/office/drawing/2014/chart" uri="{C3380CC4-5D6E-409C-BE32-E72D297353CC}">
                <c16:uniqueId val="{00000001-9873-4A6F-9B29-7304FFDDD914}"/>
              </c:ext>
            </c:extLst>
          </c:dPt>
          <c:dPt>
            <c:idx val="1"/>
            <c:bubble3D val="0"/>
            <c:spPr>
              <a:solidFill>
                <a:srgbClr val="5A6588"/>
              </a:solidFill>
            </c:spPr>
            <c:extLst>
              <c:ext xmlns:c16="http://schemas.microsoft.com/office/drawing/2014/chart" uri="{C3380CC4-5D6E-409C-BE32-E72D297353CC}">
                <c16:uniqueId val="{00000003-9873-4A6F-9B29-7304FFDDD914}"/>
              </c:ext>
            </c:extLst>
          </c:dPt>
          <c:dPt>
            <c:idx val="2"/>
            <c:bubble3D val="0"/>
            <c:spPr>
              <a:solidFill>
                <a:srgbClr val="9198B0"/>
              </a:solidFill>
            </c:spPr>
            <c:extLst>
              <c:ext xmlns:c16="http://schemas.microsoft.com/office/drawing/2014/chart" uri="{C3380CC4-5D6E-409C-BE32-E72D297353CC}">
                <c16:uniqueId val="{00000005-9873-4A6F-9B29-7304FFDDD914}"/>
              </c:ext>
            </c:extLst>
          </c:dPt>
          <c:dPt>
            <c:idx val="3"/>
            <c:bubble3D val="0"/>
            <c:spPr>
              <a:solidFill>
                <a:srgbClr val="C8CBD7"/>
              </a:solidFill>
            </c:spPr>
            <c:extLst>
              <c:ext xmlns:c16="http://schemas.microsoft.com/office/drawing/2014/chart" uri="{C3380CC4-5D6E-409C-BE32-E72D297353CC}">
                <c16:uniqueId val="{0000000A-70B9-4039-A717-E40AAAE6A29C}"/>
              </c:ext>
            </c:extLst>
          </c:dPt>
          <c:dPt>
            <c:idx val="4"/>
            <c:bubble3D val="0"/>
            <c:spPr>
              <a:solidFill>
                <a:srgbClr val="E02C1F"/>
              </a:solidFill>
            </c:spPr>
            <c:extLst>
              <c:ext xmlns:c16="http://schemas.microsoft.com/office/drawing/2014/chart" uri="{C3380CC4-5D6E-409C-BE32-E72D297353CC}">
                <c16:uniqueId val="{0000000B-70B9-4039-A717-E40AAAE6A29C}"/>
              </c:ext>
            </c:extLst>
          </c:dPt>
          <c:dPt>
            <c:idx val="5"/>
            <c:bubble3D val="0"/>
            <c:spPr>
              <a:solidFill>
                <a:srgbClr val="E86158"/>
              </a:solidFill>
            </c:spPr>
            <c:extLst>
              <c:ext xmlns:c16="http://schemas.microsoft.com/office/drawing/2014/chart" uri="{C3380CC4-5D6E-409C-BE32-E72D297353CC}">
                <c16:uniqueId val="{0000000C-70B9-4039-A717-E40AAAE6A29C}"/>
              </c:ext>
            </c:extLst>
          </c:dPt>
          <c:dPt>
            <c:idx val="6"/>
            <c:bubble3D val="0"/>
            <c:spPr>
              <a:solidFill>
                <a:srgbClr val="F0948F"/>
              </a:solidFill>
            </c:spPr>
            <c:extLst>
              <c:ext xmlns:c16="http://schemas.microsoft.com/office/drawing/2014/chart" uri="{C3380CC4-5D6E-409C-BE32-E72D297353CC}">
                <c16:uniqueId val="{00000007-9873-4A6F-9B29-7304FFDDD914}"/>
              </c:ext>
            </c:extLst>
          </c:dPt>
          <c:dPt>
            <c:idx val="7"/>
            <c:bubble3D val="0"/>
            <c:spPr>
              <a:solidFill>
                <a:srgbClr val="F7C9C7"/>
              </a:solidFill>
            </c:spPr>
            <c:extLst>
              <c:ext xmlns:c16="http://schemas.microsoft.com/office/drawing/2014/chart" uri="{C3380CC4-5D6E-409C-BE32-E72D297353CC}">
                <c16:uniqueId val="{0000000D-70B9-4039-A717-E40AAAE6A29C}"/>
              </c:ext>
            </c:extLst>
          </c:dPt>
          <c:dPt>
            <c:idx val="8"/>
            <c:bubble3D val="0"/>
            <c:spPr>
              <a:solidFill>
                <a:srgbClr val="262626"/>
              </a:solidFill>
            </c:spPr>
            <c:extLst>
              <c:ext xmlns:c16="http://schemas.microsoft.com/office/drawing/2014/chart" uri="{C3380CC4-5D6E-409C-BE32-E72D297353CC}">
                <c16:uniqueId val="{0000000E-70B9-4039-A717-E40AAAE6A29C}"/>
              </c:ext>
            </c:extLst>
          </c:dPt>
          <c:dPt>
            <c:idx val="9"/>
            <c:bubble3D val="0"/>
            <c:spPr>
              <a:solidFill>
                <a:srgbClr val="646363"/>
              </a:solidFill>
            </c:spPr>
            <c:extLst>
              <c:ext xmlns:c16="http://schemas.microsoft.com/office/drawing/2014/chart" uri="{C3380CC4-5D6E-409C-BE32-E72D297353CC}">
                <c16:uniqueId val="{0000000F-70B9-4039-A717-E40AAAE6A29C}"/>
              </c:ext>
            </c:extLst>
          </c:dPt>
          <c:dPt>
            <c:idx val="10"/>
            <c:bubble3D val="0"/>
            <c:spPr>
              <a:solidFill>
                <a:srgbClr val="9D9D9C"/>
              </a:solidFill>
            </c:spPr>
            <c:extLst>
              <c:ext xmlns:c16="http://schemas.microsoft.com/office/drawing/2014/chart" uri="{C3380CC4-5D6E-409C-BE32-E72D297353CC}">
                <c16:uniqueId val="{00000010-70B9-4039-A717-E40AAAE6A29C}"/>
              </c:ext>
            </c:extLst>
          </c:dPt>
          <c:dPt>
            <c:idx val="11"/>
            <c:bubble3D val="0"/>
            <c:spPr>
              <a:solidFill>
                <a:srgbClr val="D0D0D0"/>
              </a:solidFill>
            </c:spPr>
            <c:extLst>
              <c:ext xmlns:c16="http://schemas.microsoft.com/office/drawing/2014/chart" uri="{C3380CC4-5D6E-409C-BE32-E72D297353CC}">
                <c16:uniqueId val="{0000000A-4293-46FE-8B47-2350727370E2}"/>
              </c:ext>
            </c:extLst>
          </c:dPt>
          <c:dPt>
            <c:idx val="12"/>
            <c:bubble3D val="0"/>
            <c:spPr>
              <a:pattFill prst="ltUpDiag">
                <a:fgClr>
                  <a:srgbClr val="23315F"/>
                </a:fgClr>
                <a:bgClr>
                  <a:sysClr val="window" lastClr="FFFFFF"/>
                </a:bgClr>
              </a:pattFill>
            </c:spPr>
            <c:extLst>
              <c:ext xmlns:c16="http://schemas.microsoft.com/office/drawing/2014/chart" uri="{C3380CC4-5D6E-409C-BE32-E72D297353CC}">
                <c16:uniqueId val="{0000000B-4293-46FE-8B47-2350727370E2}"/>
              </c:ext>
            </c:extLst>
          </c:dPt>
          <c:dPt>
            <c:idx val="13"/>
            <c:bubble3D val="0"/>
            <c:spPr>
              <a:pattFill prst="ltUpDiag">
                <a:fgClr>
                  <a:srgbClr val="E02C1F"/>
                </a:fgClr>
                <a:bgClr>
                  <a:sysClr val="window" lastClr="FFFFFF"/>
                </a:bgClr>
              </a:pattFill>
            </c:spPr>
            <c:extLst>
              <c:ext xmlns:c16="http://schemas.microsoft.com/office/drawing/2014/chart" uri="{C3380CC4-5D6E-409C-BE32-E72D297353CC}">
                <c16:uniqueId val="{00000011-70B9-4039-A717-E40AAAE6A29C}"/>
              </c:ext>
            </c:extLst>
          </c:dPt>
          <c:dPt>
            <c:idx val="14"/>
            <c:bubble3D val="0"/>
            <c:spPr>
              <a:pattFill prst="ltUpDiag">
                <a:fgClr>
                  <a:srgbClr val="5A6588"/>
                </a:fgClr>
                <a:bgClr>
                  <a:sysClr val="window" lastClr="FFFFFF"/>
                </a:bgClr>
              </a:pattFill>
            </c:spPr>
            <c:extLst>
              <c:ext xmlns:c16="http://schemas.microsoft.com/office/drawing/2014/chart" uri="{C3380CC4-5D6E-409C-BE32-E72D297353CC}">
                <c16:uniqueId val="{00000012-70B9-4039-A717-E40AAAE6A29C}"/>
              </c:ext>
            </c:extLst>
          </c:dPt>
          <c:dPt>
            <c:idx val="15"/>
            <c:bubble3D val="0"/>
            <c:spPr>
              <a:pattFill prst="ltUpDiag">
                <a:fgClr>
                  <a:srgbClr val="E86158"/>
                </a:fgClr>
                <a:bgClr>
                  <a:sysClr val="window" lastClr="FFFFFF"/>
                </a:bgClr>
              </a:pattFill>
            </c:spPr>
            <c:extLst>
              <c:ext xmlns:c16="http://schemas.microsoft.com/office/drawing/2014/chart" uri="{C3380CC4-5D6E-409C-BE32-E72D297353CC}">
                <c16:uniqueId val="{00000009-9873-4A6F-9B29-7304FFDDD914}"/>
              </c:ext>
            </c:extLst>
          </c:dPt>
          <c:dLbls>
            <c:dLbl>
              <c:idx val="1"/>
              <c:layout>
                <c:manualLayout>
                  <c:x val="0.14255711545218105"/>
                  <c:y val="-0.14739124276132151"/>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873-4A6F-9B29-7304FFDDD914}"/>
                </c:ext>
              </c:extLst>
            </c:dLbl>
            <c:dLbl>
              <c:idx val="2"/>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9873-4A6F-9B29-7304FFDDD914}"/>
                </c:ext>
              </c:extLst>
            </c:dLbl>
            <c:dLbl>
              <c:idx val="3"/>
              <c:layout>
                <c:manualLayout>
                  <c:x val="0.15324889911109452"/>
                  <c:y val="-5.9259259259259262E-2"/>
                </c:manualLayout>
              </c:layout>
              <c:numFmt formatCode="0.0%" sourceLinked="0"/>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0B9-4039-A717-E40AAAE6A29C}"/>
                </c:ext>
              </c:extLst>
            </c:dLbl>
            <c:dLbl>
              <c:idx val="4"/>
              <c:delete val="1"/>
              <c:extLst>
                <c:ext xmlns:c15="http://schemas.microsoft.com/office/drawing/2012/chart" uri="{CE6537A1-D6FC-4f65-9D91-7224C49458BB}"/>
                <c:ext xmlns:c16="http://schemas.microsoft.com/office/drawing/2014/chart" uri="{C3380CC4-5D6E-409C-BE32-E72D297353CC}">
                  <c16:uniqueId val="{0000000B-70B9-4039-A717-E40AAAE6A29C}"/>
                </c:ext>
              </c:extLst>
            </c:dLbl>
            <c:dLbl>
              <c:idx val="5"/>
              <c:delete val="1"/>
              <c:extLst>
                <c:ext xmlns:c15="http://schemas.microsoft.com/office/drawing/2012/chart" uri="{CE6537A1-D6FC-4f65-9D91-7224C49458BB}"/>
                <c:ext xmlns:c16="http://schemas.microsoft.com/office/drawing/2014/chart" uri="{C3380CC4-5D6E-409C-BE32-E72D297353CC}">
                  <c16:uniqueId val="{0000000C-70B9-4039-A717-E40AAAE6A29C}"/>
                </c:ext>
              </c:extLst>
            </c:dLbl>
            <c:dLbl>
              <c:idx val="6"/>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9873-4A6F-9B29-7304FFDDD914}"/>
                </c:ext>
              </c:extLst>
            </c:dLbl>
            <c:dLbl>
              <c:idx val="7"/>
              <c:layout>
                <c:manualLayout>
                  <c:x val="-0.12811282441565613"/>
                  <c:y val="0.16552230971128593"/>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0B9-4039-A717-E40AAAE6A29C}"/>
                </c:ext>
              </c:extLst>
            </c:dLbl>
            <c:dLbl>
              <c:idx val="8"/>
              <c:delete val="1"/>
              <c:extLst>
                <c:ext xmlns:c15="http://schemas.microsoft.com/office/drawing/2012/chart" uri="{CE6537A1-D6FC-4f65-9D91-7224C49458BB}"/>
                <c:ext xmlns:c16="http://schemas.microsoft.com/office/drawing/2014/chart" uri="{C3380CC4-5D6E-409C-BE32-E72D297353CC}">
                  <c16:uniqueId val="{0000000E-70B9-4039-A717-E40AAAE6A29C}"/>
                </c:ext>
              </c:extLst>
            </c:dLbl>
            <c:dLbl>
              <c:idx val="9"/>
              <c:layout>
                <c:manualLayout>
                  <c:x val="-0.19376234045108665"/>
                  <c:y val="0.11399608382285548"/>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0B9-4039-A717-E40AAAE6A29C}"/>
                </c:ext>
              </c:extLst>
            </c:dLbl>
            <c:dLbl>
              <c:idx val="10"/>
              <c:delete val="1"/>
              <c:extLst>
                <c:ext xmlns:c15="http://schemas.microsoft.com/office/drawing/2012/chart" uri="{CE6537A1-D6FC-4f65-9D91-7224C49458BB}"/>
                <c:ext xmlns:c16="http://schemas.microsoft.com/office/drawing/2014/chart" uri="{C3380CC4-5D6E-409C-BE32-E72D297353CC}">
                  <c16:uniqueId val="{00000010-70B9-4039-A717-E40AAAE6A29C}"/>
                </c:ext>
              </c:extLst>
            </c:dLbl>
            <c:dLbl>
              <c:idx val="11"/>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A-4293-46FE-8B47-2350727370E2}"/>
                </c:ext>
              </c:extLst>
            </c:dLbl>
            <c:dLbl>
              <c:idx val="12"/>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4293-46FE-8B47-2350727370E2}"/>
                </c:ext>
              </c:extLst>
            </c:dLbl>
            <c:dLbl>
              <c:idx val="13"/>
              <c:delete val="1"/>
              <c:extLst>
                <c:ext xmlns:c15="http://schemas.microsoft.com/office/drawing/2012/chart" uri="{CE6537A1-D6FC-4f65-9D91-7224C49458BB}"/>
                <c:ext xmlns:c16="http://schemas.microsoft.com/office/drawing/2014/chart" uri="{C3380CC4-5D6E-409C-BE32-E72D297353CC}">
                  <c16:uniqueId val="{00000011-70B9-4039-A717-E40AAAE6A29C}"/>
                </c:ext>
              </c:extLst>
            </c:dLbl>
            <c:dLbl>
              <c:idx val="14"/>
              <c:layout>
                <c:manualLayout>
                  <c:x val="-0.1803252098227465"/>
                  <c:y val="8.1856434612339341E-3"/>
                </c:manualLayout>
              </c:layout>
              <c:numFmt formatCode="0.0%" sourceLinked="0"/>
              <c:spPr>
                <a:solidFill>
                  <a:sysClr val="window" lastClr="FFFFFF"/>
                </a:solidFill>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70B9-4039-A717-E40AAAE6A29C}"/>
                </c:ext>
              </c:extLst>
            </c:dLbl>
            <c:dLbl>
              <c:idx val="15"/>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9873-4A6F-9B29-7304FFDDD914}"/>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'5.1'!$A$26:$A$41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'5.1'!$B$26:$B$41</c:f>
              <c:numCache>
                <c:formatCode>#\ ##0.0</c:formatCode>
                <c:ptCount val="16"/>
                <c:pt idx="0">
                  <c:v>2465.0862229999998</c:v>
                </c:pt>
                <c:pt idx="1">
                  <c:v>155.744439</c:v>
                </c:pt>
                <c:pt idx="2">
                  <c:v>2286.3185290000001</c:v>
                </c:pt>
                <c:pt idx="3">
                  <c:v>20.397266999999999</c:v>
                </c:pt>
                <c:pt idx="4">
                  <c:v>22.929240960414663</c:v>
                </c:pt>
                <c:pt idx="5">
                  <c:v>6.0470000000000003E-2</c:v>
                </c:pt>
                <c:pt idx="6">
                  <c:v>10472.225129999999</c:v>
                </c:pt>
                <c:pt idx="7">
                  <c:v>336.60622999999998</c:v>
                </c:pt>
                <c:pt idx="8">
                  <c:v>0</c:v>
                </c:pt>
                <c:pt idx="9">
                  <c:v>198.40148600000001</c:v>
                </c:pt>
                <c:pt idx="10">
                  <c:v>12.833416</c:v>
                </c:pt>
                <c:pt idx="11">
                  <c:v>887.11793664864558</c:v>
                </c:pt>
                <c:pt idx="12">
                  <c:v>678.22582799999998</c:v>
                </c:pt>
                <c:pt idx="13">
                  <c:v>0</c:v>
                </c:pt>
                <c:pt idx="14">
                  <c:v>71.302733000000003</c:v>
                </c:pt>
                <c:pt idx="15">
                  <c:v>6149.6604124866326</c:v>
                </c:pt>
              </c:numCache>
            </c:numRef>
          </c:val>
          <c:extLst>
            <c:ext xmlns:c16="http://schemas.microsoft.com/office/drawing/2014/chart" uri="{C3380CC4-5D6E-409C-BE32-E72D297353CC}">
              <c16:uniqueId val="{00000013-9873-4A6F-9B29-7304FFDDD914}"/>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4F57-466C-BAA9-D24AC6218E6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4F57-466C-BAA9-D24AC6218E6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4F57-466C-BAA9-D24AC6218E6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4F57-466C-BAA9-D24AC6218E6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4F57-466C-BAA9-D24AC6218E6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4F57-466C-BAA9-D24AC6218E6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4F57-466C-BAA9-D24AC6218E6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4F57-466C-BAA9-D24AC6218E6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4F57-466C-BAA9-D24AC6218E6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4F57-466C-BAA9-D24AC6218E6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4F57-466C-BAA9-D24AC6218E6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4F57-466C-BAA9-D24AC6218E6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4F57-466C-BAA9-D24AC6218E6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4F57-466C-BAA9-D24AC6218E6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4F57-466C-BAA9-D24AC6218E6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4F57-466C-BAA9-D24AC6218E6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2.6990647660880451E-3"/>
          <c:y val="7.60378872244375E-3"/>
        </c:manualLayout>
      </c:layout>
      <c:overlay val="0"/>
    </c:title>
    <c:autoTitleDeleted val="0"/>
    <c:plotArea>
      <c:layout>
        <c:manualLayout>
          <c:layoutTarget val="inner"/>
          <c:xMode val="edge"/>
          <c:yMode val="edge"/>
          <c:x val="7.5531919219025079E-2"/>
          <c:y val="0.25069991251093615"/>
          <c:w val="0.65337529325185317"/>
          <c:h val="0.55147294088238974"/>
        </c:manualLayout>
      </c:layout>
      <c:barChart>
        <c:barDir val="col"/>
        <c:grouping val="stacked"/>
        <c:varyColors val="0"/>
        <c:ser>
          <c:idx val="0"/>
          <c:order val="0"/>
          <c:tx>
            <c:strRef>
              <c:f>'8.5'!$A$27</c:f>
              <c:strCache>
                <c:ptCount val="1"/>
                <c:pt idx="0">
                  <c:v>Průmysl</c:v>
                </c:pt>
              </c:strCache>
            </c:strRef>
          </c:tx>
          <c:invertIfNegative val="0"/>
          <c:cat>
            <c:strRef>
              <c:f>'8.5'!$C$38:$E$38</c:f>
              <c:strCache>
                <c:ptCount val="3"/>
                <c:pt idx="0">
                  <c:v>Říjen</c:v>
                </c:pt>
                <c:pt idx="1">
                  <c:v>Listopad</c:v>
                </c:pt>
                <c:pt idx="2">
                  <c:v>Prosinec</c:v>
                </c:pt>
              </c:strCache>
            </c:strRef>
          </c:cat>
          <c:val>
            <c:numRef>
              <c:f>('8.5'!$B$27,'8.5'!$D$27,'8.5'!$F$27)</c:f>
              <c:numCache>
                <c:formatCode>#\ ##0.0</c:formatCode>
                <c:ptCount val="3"/>
                <c:pt idx="0">
                  <c:v>8577.39</c:v>
                </c:pt>
                <c:pt idx="1">
                  <c:v>15351.184999999999</c:v>
                </c:pt>
                <c:pt idx="2">
                  <c:v>16227.066000000001</c:v>
                </c:pt>
              </c:numCache>
            </c:numRef>
          </c:val>
          <c:extLst>
            <c:ext xmlns:c16="http://schemas.microsoft.com/office/drawing/2014/chart" uri="{C3380CC4-5D6E-409C-BE32-E72D297353CC}">
              <c16:uniqueId val="{00000000-F0B1-49C0-959A-DDCB6551FDAE}"/>
            </c:ext>
          </c:extLst>
        </c:ser>
        <c:ser>
          <c:idx val="1"/>
          <c:order val="1"/>
          <c:tx>
            <c:strRef>
              <c:f>'8.5'!$A$28</c:f>
              <c:strCache>
                <c:ptCount val="1"/>
                <c:pt idx="0">
                  <c:v>Energetika</c:v>
                </c:pt>
              </c:strCache>
            </c:strRef>
          </c:tx>
          <c:invertIfNegative val="0"/>
          <c:cat>
            <c:strRef>
              <c:f>'8.5'!$C$38:$E$38</c:f>
              <c:strCache>
                <c:ptCount val="3"/>
                <c:pt idx="0">
                  <c:v>Říjen</c:v>
                </c:pt>
                <c:pt idx="1">
                  <c:v>Listopad</c:v>
                </c:pt>
                <c:pt idx="2">
                  <c:v>Prosinec</c:v>
                </c:pt>
              </c:strCache>
            </c:strRef>
          </c:cat>
          <c:val>
            <c:numRef>
              <c:f>('8.5'!$B$28,'8.5'!$D$28,'8.5'!$F$28)</c:f>
              <c:numCache>
                <c:formatCode>#\ ##0.0</c:formatCode>
                <c:ptCount val="3"/>
                <c:pt idx="0">
                  <c:v>3320.42</c:v>
                </c:pt>
                <c:pt idx="1">
                  <c:v>4830.3599999999997</c:v>
                </c:pt>
                <c:pt idx="2">
                  <c:v>5573.3</c:v>
                </c:pt>
              </c:numCache>
            </c:numRef>
          </c:val>
          <c:extLst>
            <c:ext xmlns:c16="http://schemas.microsoft.com/office/drawing/2014/chart" uri="{C3380CC4-5D6E-409C-BE32-E72D297353CC}">
              <c16:uniqueId val="{00000001-F0B1-49C0-959A-DDCB6551FDAE}"/>
            </c:ext>
          </c:extLst>
        </c:ser>
        <c:ser>
          <c:idx val="2"/>
          <c:order val="2"/>
          <c:tx>
            <c:strRef>
              <c:f>'8.5'!$A$29</c:f>
              <c:strCache>
                <c:ptCount val="1"/>
                <c:pt idx="0">
                  <c:v>Doprava</c:v>
                </c:pt>
              </c:strCache>
            </c:strRef>
          </c:tx>
          <c:invertIfNegative val="0"/>
          <c:cat>
            <c:strRef>
              <c:f>'8.5'!$C$38:$E$38</c:f>
              <c:strCache>
                <c:ptCount val="3"/>
                <c:pt idx="0">
                  <c:v>Říjen</c:v>
                </c:pt>
                <c:pt idx="1">
                  <c:v>Listopad</c:v>
                </c:pt>
                <c:pt idx="2">
                  <c:v>Prosinec</c:v>
                </c:pt>
              </c:strCache>
            </c:strRef>
          </c:cat>
          <c:val>
            <c:numRef>
              <c:f>('8.5'!$B$29,'8.5'!$D$29,'8.5'!$F$29)</c:f>
              <c:numCache>
                <c:formatCode>#\ ##0.0</c:formatCode>
                <c:ptCount val="3"/>
                <c:pt idx="0">
                  <c:v>167.27</c:v>
                </c:pt>
                <c:pt idx="1">
                  <c:v>424.92</c:v>
                </c:pt>
                <c:pt idx="2">
                  <c:v>576.30999999999995</c:v>
                </c:pt>
              </c:numCache>
            </c:numRef>
          </c:val>
          <c:extLst>
            <c:ext xmlns:c16="http://schemas.microsoft.com/office/drawing/2014/chart" uri="{C3380CC4-5D6E-409C-BE32-E72D297353CC}">
              <c16:uniqueId val="{00000002-F0B1-49C0-959A-DDCB6551FDAE}"/>
            </c:ext>
          </c:extLst>
        </c:ser>
        <c:ser>
          <c:idx val="3"/>
          <c:order val="3"/>
          <c:tx>
            <c:strRef>
              <c:f>'8.5'!$A$30</c:f>
              <c:strCache>
                <c:ptCount val="1"/>
                <c:pt idx="0">
                  <c:v>Stavebnictví</c:v>
                </c:pt>
              </c:strCache>
            </c:strRef>
          </c:tx>
          <c:invertIfNegative val="0"/>
          <c:cat>
            <c:strRef>
              <c:f>'8.5'!$C$38:$E$38</c:f>
              <c:strCache>
                <c:ptCount val="3"/>
                <c:pt idx="0">
                  <c:v>Říjen</c:v>
                </c:pt>
                <c:pt idx="1">
                  <c:v>Listopad</c:v>
                </c:pt>
                <c:pt idx="2">
                  <c:v>Prosinec</c:v>
                </c:pt>
              </c:strCache>
            </c:strRef>
          </c:cat>
          <c:val>
            <c:numRef>
              <c:f>('8.5'!$B$30,'8.5'!$D$30,'8.5'!$F$30)</c:f>
              <c:numCache>
                <c:formatCode>#\ ##0.0</c:formatCode>
                <c:ptCount val="3"/>
                <c:pt idx="0">
                  <c:v>147.60000000000002</c:v>
                </c:pt>
                <c:pt idx="1">
                  <c:v>425.96000000000004</c:v>
                </c:pt>
                <c:pt idx="2">
                  <c:v>594.40000000000009</c:v>
                </c:pt>
              </c:numCache>
            </c:numRef>
          </c:val>
          <c:extLst>
            <c:ext xmlns:c16="http://schemas.microsoft.com/office/drawing/2014/chart" uri="{C3380CC4-5D6E-409C-BE32-E72D297353CC}">
              <c16:uniqueId val="{00000003-F0B1-49C0-959A-DDCB6551FDAE}"/>
            </c:ext>
          </c:extLst>
        </c:ser>
        <c:ser>
          <c:idx val="4"/>
          <c:order val="4"/>
          <c:tx>
            <c:strRef>
              <c:f>'8.5'!$A$31</c:f>
              <c:strCache>
                <c:ptCount val="1"/>
                <c:pt idx="0">
                  <c:v>Zemědělství a lesnictví</c:v>
                </c:pt>
              </c:strCache>
            </c:strRef>
          </c:tx>
          <c:invertIfNegative val="0"/>
          <c:cat>
            <c:strRef>
              <c:f>'8.5'!$C$38:$E$38</c:f>
              <c:strCache>
                <c:ptCount val="3"/>
                <c:pt idx="0">
                  <c:v>Říjen</c:v>
                </c:pt>
                <c:pt idx="1">
                  <c:v>Listopad</c:v>
                </c:pt>
                <c:pt idx="2">
                  <c:v>Prosinec</c:v>
                </c:pt>
              </c:strCache>
            </c:strRef>
          </c:cat>
          <c:val>
            <c:numRef>
              <c:f>('8.5'!$B$31,'8.5'!$D$31,'8.5'!$F$31)</c:f>
              <c:numCache>
                <c:formatCode>#\ ##0.0</c:formatCode>
                <c:ptCount val="3"/>
                <c:pt idx="0">
                  <c:v>3795.326</c:v>
                </c:pt>
                <c:pt idx="1">
                  <c:v>6666.4030000000002</c:v>
                </c:pt>
                <c:pt idx="2">
                  <c:v>7678.0330000000004</c:v>
                </c:pt>
              </c:numCache>
            </c:numRef>
          </c:val>
          <c:extLst>
            <c:ext xmlns:c16="http://schemas.microsoft.com/office/drawing/2014/chart" uri="{C3380CC4-5D6E-409C-BE32-E72D297353CC}">
              <c16:uniqueId val="{00000004-F0B1-49C0-959A-DDCB6551FDAE}"/>
            </c:ext>
          </c:extLst>
        </c:ser>
        <c:ser>
          <c:idx val="5"/>
          <c:order val="5"/>
          <c:tx>
            <c:strRef>
              <c:f>'8.5'!$A$32</c:f>
              <c:strCache>
                <c:ptCount val="1"/>
                <c:pt idx="0">
                  <c:v>Domácnosti</c:v>
                </c:pt>
              </c:strCache>
            </c:strRef>
          </c:tx>
          <c:spPr>
            <a:solidFill>
              <a:schemeClr val="accent6"/>
            </a:solidFill>
          </c:spPr>
          <c:invertIfNegative val="0"/>
          <c:cat>
            <c:strRef>
              <c:f>'8.5'!$C$38:$E$38</c:f>
              <c:strCache>
                <c:ptCount val="3"/>
                <c:pt idx="0">
                  <c:v>Říjen</c:v>
                </c:pt>
                <c:pt idx="1">
                  <c:v>Listopad</c:v>
                </c:pt>
                <c:pt idx="2">
                  <c:v>Prosinec</c:v>
                </c:pt>
              </c:strCache>
            </c:strRef>
          </c:cat>
          <c:val>
            <c:numRef>
              <c:f>('8.5'!$B$32,'8.5'!$D$32,'8.5'!$F$32)</c:f>
              <c:numCache>
                <c:formatCode>#\ ##0.0</c:formatCode>
                <c:ptCount val="3"/>
                <c:pt idx="0">
                  <c:v>50671.356</c:v>
                </c:pt>
                <c:pt idx="1">
                  <c:v>95245.974000000002</c:v>
                </c:pt>
                <c:pt idx="2">
                  <c:v>121063.96600000001</c:v>
                </c:pt>
              </c:numCache>
            </c:numRef>
          </c:val>
          <c:extLst>
            <c:ext xmlns:c16="http://schemas.microsoft.com/office/drawing/2014/chart" uri="{C3380CC4-5D6E-409C-BE32-E72D297353CC}">
              <c16:uniqueId val="{00000005-F0B1-49C0-959A-DDCB6551FDAE}"/>
            </c:ext>
          </c:extLst>
        </c:ser>
        <c:ser>
          <c:idx val="6"/>
          <c:order val="6"/>
          <c:tx>
            <c:strRef>
              <c:f>'8.5'!$A$33</c:f>
              <c:strCache>
                <c:ptCount val="1"/>
                <c:pt idx="0">
                  <c:v>Obchod, služby, školství, zdravotnictví</c:v>
                </c:pt>
              </c:strCache>
            </c:strRef>
          </c:tx>
          <c:spPr>
            <a:solidFill>
              <a:srgbClr val="F0948F"/>
            </a:solidFill>
          </c:spPr>
          <c:invertIfNegative val="0"/>
          <c:cat>
            <c:strRef>
              <c:f>'8.5'!$C$38:$E$38</c:f>
              <c:strCache>
                <c:ptCount val="3"/>
                <c:pt idx="0">
                  <c:v>Říjen</c:v>
                </c:pt>
                <c:pt idx="1">
                  <c:v>Listopad</c:v>
                </c:pt>
                <c:pt idx="2">
                  <c:v>Prosinec</c:v>
                </c:pt>
              </c:strCache>
            </c:strRef>
          </c:cat>
          <c:val>
            <c:numRef>
              <c:f>('8.5'!$B$33,'8.5'!$D$33,'8.5'!$F$33)</c:f>
              <c:numCache>
                <c:formatCode>#\ ##0.0</c:formatCode>
                <c:ptCount val="3"/>
                <c:pt idx="0">
                  <c:v>17232.179999999997</c:v>
                </c:pt>
                <c:pt idx="1">
                  <c:v>38819.236000000004</c:v>
                </c:pt>
                <c:pt idx="2">
                  <c:v>48577.841999999997</c:v>
                </c:pt>
              </c:numCache>
            </c:numRef>
          </c:val>
          <c:extLst>
            <c:ext xmlns:c16="http://schemas.microsoft.com/office/drawing/2014/chart" uri="{C3380CC4-5D6E-409C-BE32-E72D297353CC}">
              <c16:uniqueId val="{00000006-F0B1-49C0-959A-DDCB6551FDAE}"/>
            </c:ext>
          </c:extLst>
        </c:ser>
        <c:ser>
          <c:idx val="7"/>
          <c:order val="7"/>
          <c:tx>
            <c:strRef>
              <c:f>'8.5'!$A$34</c:f>
              <c:strCache>
                <c:ptCount val="1"/>
                <c:pt idx="0">
                  <c:v>Ostatní</c:v>
                </c:pt>
              </c:strCache>
            </c:strRef>
          </c:tx>
          <c:spPr>
            <a:solidFill>
              <a:srgbClr val="F7C9C7"/>
            </a:solidFill>
          </c:spPr>
          <c:invertIfNegative val="0"/>
          <c:cat>
            <c:strRef>
              <c:f>'8.5'!$C$38:$E$38</c:f>
              <c:strCache>
                <c:ptCount val="3"/>
                <c:pt idx="0">
                  <c:v>Říjen</c:v>
                </c:pt>
                <c:pt idx="1">
                  <c:v>Listopad</c:v>
                </c:pt>
                <c:pt idx="2">
                  <c:v>Prosinec</c:v>
                </c:pt>
              </c:strCache>
            </c:strRef>
          </c:cat>
          <c:val>
            <c:numRef>
              <c:f>('8.5'!$B$34,'8.5'!$D$34,'8.5'!$F$34)</c:f>
              <c:numCache>
                <c:formatCode>#\ ##0.0</c:formatCode>
                <c:ptCount val="3"/>
                <c:pt idx="0">
                  <c:v>679.49</c:v>
                </c:pt>
                <c:pt idx="1">
                  <c:v>88</c:v>
                </c:pt>
                <c:pt idx="2">
                  <c:v>289.19</c:v>
                </c:pt>
              </c:numCache>
            </c:numRef>
          </c:val>
          <c:extLst>
            <c:ext xmlns:c16="http://schemas.microsoft.com/office/drawing/2014/chart" uri="{C3380CC4-5D6E-409C-BE32-E72D297353CC}">
              <c16:uniqueId val="{00000007-F0B1-49C0-959A-DDCB6551FDAE}"/>
            </c:ext>
          </c:extLst>
        </c:ser>
        <c:dLbls>
          <c:showLegendKey val="0"/>
          <c:showVal val="0"/>
          <c:showCatName val="0"/>
          <c:showSerName val="0"/>
          <c:showPercent val="0"/>
          <c:showBubbleSize val="0"/>
        </c:dLbls>
        <c:gapWidth val="50"/>
        <c:overlap val="100"/>
        <c:axId val="286978816"/>
        <c:axId val="286980352"/>
      </c:barChart>
      <c:catAx>
        <c:axId val="2869788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80352"/>
        <c:crosses val="autoZero"/>
        <c:auto val="1"/>
        <c:lblAlgn val="ctr"/>
        <c:lblOffset val="100"/>
        <c:noMultiLvlLbl val="0"/>
      </c:catAx>
      <c:valAx>
        <c:axId val="286980352"/>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788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'8.5'!$A$38</c:f>
              <c:strCache>
                <c:ptCount val="1"/>
                <c:pt idx="0">
                  <c:v>Instalovaný výkon</c:v>
                </c:pt>
              </c:strCache>
            </c:strRef>
          </c:tx>
          <c:invertIfNegative val="0"/>
          <c:val>
            <c:numRef>
              <c:f>'8.5'!$B$38</c:f>
              <c:numCache>
                <c:formatCode>0.0%</c:formatCode>
                <c:ptCount val="1"/>
                <c:pt idx="0">
                  <c:v>1.6196507803325128E-2</c:v>
                </c:pt>
              </c:numCache>
            </c:numRef>
          </c:val>
          <c:extLst>
            <c:ext xmlns:c16="http://schemas.microsoft.com/office/drawing/2014/chart" uri="{C3380CC4-5D6E-409C-BE32-E72D297353CC}">
              <c16:uniqueId val="{00000000-EF5E-4BE5-871E-3DB8301B520D}"/>
            </c:ext>
          </c:extLst>
        </c:ser>
        <c:ser>
          <c:idx val="1"/>
          <c:order val="1"/>
          <c:tx>
            <c:strRef>
              <c:f>'8.5'!$A$39</c:f>
              <c:strCache>
                <c:ptCount val="1"/>
                <c:pt idx="0">
                  <c:v>Výroba tepla brutto</c:v>
                </c:pt>
              </c:strCache>
            </c:strRef>
          </c:tx>
          <c:invertIfNegative val="0"/>
          <c:val>
            <c:numRef>
              <c:f>'8.5'!$B$39</c:f>
              <c:numCache>
                <c:formatCode>0.0%</c:formatCode>
                <c:ptCount val="1"/>
                <c:pt idx="0">
                  <c:v>2.529654816141693E-2</c:v>
                </c:pt>
              </c:numCache>
            </c:numRef>
          </c:val>
          <c:extLst>
            <c:ext xmlns:c16="http://schemas.microsoft.com/office/drawing/2014/chart" uri="{C3380CC4-5D6E-409C-BE32-E72D297353CC}">
              <c16:uniqueId val="{00000001-EF5E-4BE5-871E-3DB8301B520D}"/>
            </c:ext>
          </c:extLst>
        </c:ser>
        <c:ser>
          <c:idx val="2"/>
          <c:order val="2"/>
          <c:tx>
            <c:strRef>
              <c:f>'8.5'!$A$40</c:f>
              <c:strCache>
                <c:ptCount val="1"/>
                <c:pt idx="0">
                  <c:v>Dodávky tepla</c:v>
                </c:pt>
              </c:strCache>
            </c:strRef>
          </c:tx>
          <c:invertIfNegative val="0"/>
          <c:val>
            <c:numRef>
              <c:f>'8.5'!$B$40</c:f>
              <c:numCache>
                <c:formatCode>0.0%</c:formatCode>
                <c:ptCount val="1"/>
                <c:pt idx="0">
                  <c:v>2.0551276514551967E-2</c:v>
                </c:pt>
              </c:numCache>
            </c:numRef>
          </c:val>
          <c:extLst>
            <c:ext xmlns:c16="http://schemas.microsoft.com/office/drawing/2014/chart" uri="{C3380CC4-5D6E-409C-BE32-E72D297353CC}">
              <c16:uniqueId val="{00000002-EF5E-4BE5-871E-3DB8301B520D}"/>
            </c:ext>
          </c:extLst>
        </c:ser>
        <c:dLbls>
          <c:showLegendKey val="0"/>
          <c:showVal val="0"/>
          <c:showCatName val="0"/>
          <c:showSerName val="0"/>
          <c:showPercent val="0"/>
          <c:showBubbleSize val="0"/>
        </c:dLbls>
        <c:gapWidth val="150"/>
        <c:axId val="287032064"/>
        <c:axId val="287033600"/>
      </c:barChart>
      <c:catAx>
        <c:axId val="287032064"/>
        <c:scaling>
          <c:orientation val="maxMin"/>
        </c:scaling>
        <c:delete val="0"/>
        <c:axPos val="l"/>
        <c:numFmt formatCode="General" sourceLinked="1"/>
        <c:majorTickMark val="none"/>
        <c:minorTickMark val="none"/>
        <c:tickLblPos val="none"/>
        <c:crossAx val="287033600"/>
        <c:crosses val="autoZero"/>
        <c:auto val="1"/>
        <c:lblAlgn val="ctr"/>
        <c:lblOffset val="100"/>
        <c:noMultiLvlLbl val="0"/>
      </c:catAx>
      <c:valAx>
        <c:axId val="2870336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032064"/>
        <c:crosses val="max"/>
        <c:crossBetween val="between"/>
      </c:valAx>
    </c:plotArea>
    <c:legend>
      <c:legendPos val="b"/>
      <c:layout>
        <c:manualLayout>
          <c:xMode val="edge"/>
          <c:yMode val="edge"/>
          <c:x val="1.5162396231415507E-3"/>
          <c:y val="0.76406173692914925"/>
          <c:w val="0.59974858669514242"/>
          <c:h val="0.2359385331183894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2247503206054425E-3"/>
          <c:y val="4.1151285518635811E-2"/>
        </c:manualLayout>
      </c:layout>
      <c:overlay val="0"/>
    </c:title>
    <c:autoTitleDeleted val="0"/>
    <c:plotArea>
      <c:layout/>
      <c:barChart>
        <c:barDir val="col"/>
        <c:grouping val="stacked"/>
        <c:varyColors val="0"/>
        <c:ser>
          <c:idx val="0"/>
          <c:order val="0"/>
          <c:tx>
            <c:strRef>
              <c:f>'8.5'!$A$10</c:f>
              <c:strCache>
                <c:ptCount val="1"/>
                <c:pt idx="0">
                  <c:v>Biomasa</c:v>
                </c:pt>
              </c:strCache>
            </c:strRef>
          </c:tx>
          <c:spPr>
            <a:solidFill>
              <a:srgbClr val="23315F"/>
            </a:solidFill>
          </c:spPr>
          <c:invertIfNegative val="0"/>
          <c:cat>
            <c:strRef>
              <c:f>'8.5'!$C$38:$E$38</c:f>
              <c:strCache>
                <c:ptCount val="3"/>
                <c:pt idx="0">
                  <c:v>Říjen</c:v>
                </c:pt>
                <c:pt idx="1">
                  <c:v>Listopad</c:v>
                </c:pt>
                <c:pt idx="2">
                  <c:v>Prosinec</c:v>
                </c:pt>
              </c:strCache>
            </c:strRef>
          </c:cat>
          <c:val>
            <c:numRef>
              <c:f>('8.5'!$B$10,'8.5'!$D$10,'8.5'!$F$10)</c:f>
              <c:numCache>
                <c:formatCode>#\ ##0.0</c:formatCode>
                <c:ptCount val="3"/>
                <c:pt idx="0">
                  <c:v>34597.395000000004</c:v>
                </c:pt>
                <c:pt idx="1">
                  <c:v>69515.089000000007</c:v>
                </c:pt>
                <c:pt idx="2">
                  <c:v>85322.910999999993</c:v>
                </c:pt>
              </c:numCache>
            </c:numRef>
          </c:val>
          <c:extLst>
            <c:ext xmlns:c16="http://schemas.microsoft.com/office/drawing/2014/chart" uri="{C3380CC4-5D6E-409C-BE32-E72D297353CC}">
              <c16:uniqueId val="{00000000-540C-4332-BEC4-2ACA99A4C3FB}"/>
            </c:ext>
          </c:extLst>
        </c:ser>
        <c:ser>
          <c:idx val="1"/>
          <c:order val="1"/>
          <c:tx>
            <c:strRef>
              <c:f>'8.5'!$A$11</c:f>
              <c:strCache>
                <c:ptCount val="1"/>
                <c:pt idx="0">
                  <c:v>Bioplyn</c:v>
                </c:pt>
              </c:strCache>
            </c:strRef>
          </c:tx>
          <c:spPr>
            <a:solidFill>
              <a:srgbClr val="5A6588"/>
            </a:solidFill>
          </c:spPr>
          <c:invertIfNegative val="0"/>
          <c:cat>
            <c:strRef>
              <c:f>'8.5'!$C$38:$E$38</c:f>
              <c:strCache>
                <c:ptCount val="3"/>
                <c:pt idx="0">
                  <c:v>Říjen</c:v>
                </c:pt>
                <c:pt idx="1">
                  <c:v>Listopad</c:v>
                </c:pt>
                <c:pt idx="2">
                  <c:v>Prosinec</c:v>
                </c:pt>
              </c:strCache>
            </c:strRef>
          </c:cat>
          <c:val>
            <c:numRef>
              <c:f>('8.5'!$B$11,'8.5'!$D$11,'8.5'!$F$11)</c:f>
              <c:numCache>
                <c:formatCode>#\ ##0.0</c:formatCode>
                <c:ptCount val="3"/>
                <c:pt idx="0">
                  <c:v>3680.5940000000001</c:v>
                </c:pt>
                <c:pt idx="1">
                  <c:v>4900.634</c:v>
                </c:pt>
                <c:pt idx="2">
                  <c:v>5797.4369999999999</c:v>
                </c:pt>
              </c:numCache>
            </c:numRef>
          </c:val>
          <c:extLst>
            <c:ext xmlns:c16="http://schemas.microsoft.com/office/drawing/2014/chart" uri="{C3380CC4-5D6E-409C-BE32-E72D297353CC}">
              <c16:uniqueId val="{00000001-540C-4332-BEC4-2ACA99A4C3FB}"/>
            </c:ext>
          </c:extLst>
        </c:ser>
        <c:ser>
          <c:idx val="2"/>
          <c:order val="2"/>
          <c:tx>
            <c:strRef>
              <c:f>'8.5'!$A$12</c:f>
              <c:strCache>
                <c:ptCount val="1"/>
                <c:pt idx="0">
                  <c:v>Černé uhlí</c:v>
                </c:pt>
              </c:strCache>
            </c:strRef>
          </c:tx>
          <c:spPr>
            <a:solidFill>
              <a:srgbClr val="9198B0"/>
            </a:solidFill>
          </c:spPr>
          <c:invertIfNegative val="0"/>
          <c:cat>
            <c:strRef>
              <c:f>'8.5'!$C$38:$E$38</c:f>
              <c:strCache>
                <c:ptCount val="3"/>
                <c:pt idx="0">
                  <c:v>Říjen</c:v>
                </c:pt>
                <c:pt idx="1">
                  <c:v>Listopad</c:v>
                </c:pt>
                <c:pt idx="2">
                  <c:v>Prosinec</c:v>
                </c:pt>
              </c:strCache>
            </c:strRef>
          </c:cat>
          <c:val>
            <c:numRef>
              <c:f>('8.5'!$B$12,'8.5'!$D$12,'8.5'!$F$12)</c:f>
              <c:numCache>
                <c:formatCode>#\ ##0.0</c:formatCode>
                <c:ptCount val="3"/>
                <c:pt idx="0">
                  <c:v>0</c:v>
                </c:pt>
                <c:pt idx="1">
                  <c:v>0</c:v>
                </c:pt>
                <c:pt idx="2">
                  <c:v>0</c:v>
                </c:pt>
              </c:numCache>
            </c:numRef>
          </c:val>
          <c:extLst>
            <c:ext xmlns:c16="http://schemas.microsoft.com/office/drawing/2014/chart" uri="{C3380CC4-5D6E-409C-BE32-E72D297353CC}">
              <c16:uniqueId val="{00000002-540C-4332-BEC4-2ACA99A4C3FB}"/>
            </c:ext>
          </c:extLst>
        </c:ser>
        <c:ser>
          <c:idx val="3"/>
          <c:order val="3"/>
          <c:tx>
            <c:strRef>
              <c:f>'8.5'!$A$13</c:f>
              <c:strCache>
                <c:ptCount val="1"/>
                <c:pt idx="0">
                  <c:v>Elektrická energie</c:v>
                </c:pt>
              </c:strCache>
            </c:strRef>
          </c:tx>
          <c:spPr>
            <a:solidFill>
              <a:srgbClr val="C8CBD7"/>
            </a:solidFill>
          </c:spPr>
          <c:invertIfNegative val="0"/>
          <c:cat>
            <c:strRef>
              <c:f>'8.5'!$C$38:$E$38</c:f>
              <c:strCache>
                <c:ptCount val="3"/>
                <c:pt idx="0">
                  <c:v>Říjen</c:v>
                </c:pt>
                <c:pt idx="1">
                  <c:v>Listopad</c:v>
                </c:pt>
                <c:pt idx="2">
                  <c:v>Prosinec</c:v>
                </c:pt>
              </c:strCache>
            </c:strRef>
          </c:cat>
          <c:val>
            <c:numRef>
              <c:f>('8.5'!$B$13,'8.5'!$D$13,'8.5'!$F$13)</c:f>
              <c:numCache>
                <c:formatCode>#\ ##0.0</c:formatCode>
                <c:ptCount val="3"/>
                <c:pt idx="0">
                  <c:v>10</c:v>
                </c:pt>
                <c:pt idx="1">
                  <c:v>0</c:v>
                </c:pt>
                <c:pt idx="2">
                  <c:v>0</c:v>
                </c:pt>
              </c:numCache>
            </c:numRef>
          </c:val>
          <c:extLst>
            <c:ext xmlns:c16="http://schemas.microsoft.com/office/drawing/2014/chart" uri="{C3380CC4-5D6E-409C-BE32-E72D297353CC}">
              <c16:uniqueId val="{00000003-540C-4332-BEC4-2ACA99A4C3FB}"/>
            </c:ext>
          </c:extLst>
        </c:ser>
        <c:ser>
          <c:idx val="4"/>
          <c:order val="4"/>
          <c:tx>
            <c:strRef>
              <c:f>'8.5'!$A$14</c:f>
              <c:strCache>
                <c:ptCount val="1"/>
                <c:pt idx="0">
                  <c:v>Energie prostředí (tepelné čerpadlo)</c:v>
                </c:pt>
              </c:strCache>
            </c:strRef>
          </c:tx>
          <c:spPr>
            <a:solidFill>
              <a:srgbClr val="E02C1F"/>
            </a:solidFill>
          </c:spPr>
          <c:invertIfNegative val="0"/>
          <c:cat>
            <c:strRef>
              <c:f>'8.5'!$C$38:$E$38</c:f>
              <c:strCache>
                <c:ptCount val="3"/>
                <c:pt idx="0">
                  <c:v>Říjen</c:v>
                </c:pt>
                <c:pt idx="1">
                  <c:v>Listopad</c:v>
                </c:pt>
                <c:pt idx="2">
                  <c:v>Prosinec</c:v>
                </c:pt>
              </c:strCache>
            </c:strRef>
          </c:cat>
          <c:val>
            <c:numRef>
              <c:f>('8.5'!$B$14,'8.5'!$D$14,'8.5'!$F$14)</c:f>
              <c:numCache>
                <c:formatCode>#\ ##0.0</c:formatCode>
                <c:ptCount val="3"/>
                <c:pt idx="0">
                  <c:v>0</c:v>
                </c:pt>
                <c:pt idx="1">
                  <c:v>0</c:v>
                </c:pt>
                <c:pt idx="2">
                  <c:v>0</c:v>
                </c:pt>
              </c:numCache>
            </c:numRef>
          </c:val>
          <c:extLst>
            <c:ext xmlns:c16="http://schemas.microsoft.com/office/drawing/2014/chart" uri="{C3380CC4-5D6E-409C-BE32-E72D297353CC}">
              <c16:uniqueId val="{00000004-540C-4332-BEC4-2ACA99A4C3FB}"/>
            </c:ext>
          </c:extLst>
        </c:ser>
        <c:ser>
          <c:idx val="5"/>
          <c:order val="5"/>
          <c:tx>
            <c:strRef>
              <c:f>'8.5'!$A$15</c:f>
              <c:strCache>
                <c:ptCount val="1"/>
                <c:pt idx="0">
                  <c:v>Energie Slunce (solární kolektor)</c:v>
                </c:pt>
              </c:strCache>
            </c:strRef>
          </c:tx>
          <c:spPr>
            <a:solidFill>
              <a:srgbClr val="E86158"/>
            </a:solidFill>
          </c:spPr>
          <c:invertIfNegative val="0"/>
          <c:cat>
            <c:strRef>
              <c:f>'8.5'!$C$38:$E$38</c:f>
              <c:strCache>
                <c:ptCount val="3"/>
                <c:pt idx="0">
                  <c:v>Říjen</c:v>
                </c:pt>
                <c:pt idx="1">
                  <c:v>Listopad</c:v>
                </c:pt>
                <c:pt idx="2">
                  <c:v>Prosinec</c:v>
                </c:pt>
              </c:strCache>
            </c:strRef>
          </c:cat>
          <c:val>
            <c:numRef>
              <c:f>('8.5'!$B$15,'8.5'!$D$15,'8.5'!$F$15)</c:f>
              <c:numCache>
                <c:formatCode>#\ ##0.0</c:formatCode>
                <c:ptCount val="3"/>
                <c:pt idx="0">
                  <c:v>9.9</c:v>
                </c:pt>
                <c:pt idx="1">
                  <c:v>4.2</c:v>
                </c:pt>
                <c:pt idx="2">
                  <c:v>1.6</c:v>
                </c:pt>
              </c:numCache>
            </c:numRef>
          </c:val>
          <c:extLst>
            <c:ext xmlns:c16="http://schemas.microsoft.com/office/drawing/2014/chart" uri="{C3380CC4-5D6E-409C-BE32-E72D297353CC}">
              <c16:uniqueId val="{00000005-540C-4332-BEC4-2ACA99A4C3FB}"/>
            </c:ext>
          </c:extLst>
        </c:ser>
        <c:ser>
          <c:idx val="6"/>
          <c:order val="6"/>
          <c:tx>
            <c:strRef>
              <c:f>'8.5'!$A$16</c:f>
              <c:strCache>
                <c:ptCount val="1"/>
                <c:pt idx="0">
                  <c:v>Hnědé uhlí</c:v>
                </c:pt>
              </c:strCache>
            </c:strRef>
          </c:tx>
          <c:spPr>
            <a:solidFill>
              <a:srgbClr val="F0948F"/>
            </a:solidFill>
          </c:spPr>
          <c:invertIfNegative val="0"/>
          <c:cat>
            <c:strRef>
              <c:f>'8.5'!$C$38:$E$38</c:f>
              <c:strCache>
                <c:ptCount val="3"/>
                <c:pt idx="0">
                  <c:v>Říjen</c:v>
                </c:pt>
                <c:pt idx="1">
                  <c:v>Listopad</c:v>
                </c:pt>
                <c:pt idx="2">
                  <c:v>Prosinec</c:v>
                </c:pt>
              </c:strCache>
            </c:strRef>
          </c:cat>
          <c:val>
            <c:numRef>
              <c:f>('8.5'!$B$16,'8.5'!$D$16,'8.5'!$F$16)</c:f>
              <c:numCache>
                <c:formatCode>#\ ##0.0</c:formatCode>
                <c:ptCount val="3"/>
                <c:pt idx="0">
                  <c:v>1267</c:v>
                </c:pt>
                <c:pt idx="1">
                  <c:v>29561.516</c:v>
                </c:pt>
                <c:pt idx="2">
                  <c:v>36164.510999999999</c:v>
                </c:pt>
              </c:numCache>
            </c:numRef>
          </c:val>
          <c:extLst>
            <c:ext xmlns:c16="http://schemas.microsoft.com/office/drawing/2014/chart" uri="{C3380CC4-5D6E-409C-BE32-E72D297353CC}">
              <c16:uniqueId val="{00000006-540C-4332-BEC4-2ACA99A4C3FB}"/>
            </c:ext>
          </c:extLst>
        </c:ser>
        <c:ser>
          <c:idx val="7"/>
          <c:order val="7"/>
          <c:tx>
            <c:strRef>
              <c:f>'8.5'!$A$17</c:f>
              <c:strCache>
                <c:ptCount val="1"/>
                <c:pt idx="0">
                  <c:v>Jaderné palivo</c:v>
                </c:pt>
              </c:strCache>
            </c:strRef>
          </c:tx>
          <c:spPr>
            <a:solidFill>
              <a:srgbClr val="F7C9C7"/>
            </a:solidFill>
          </c:spPr>
          <c:invertIfNegative val="0"/>
          <c:cat>
            <c:strRef>
              <c:f>'8.5'!$C$38:$E$38</c:f>
              <c:strCache>
                <c:ptCount val="3"/>
                <c:pt idx="0">
                  <c:v>Říjen</c:v>
                </c:pt>
                <c:pt idx="1">
                  <c:v>Listopad</c:v>
                </c:pt>
                <c:pt idx="2">
                  <c:v>Prosinec</c:v>
                </c:pt>
              </c:strCache>
            </c:strRef>
          </c:cat>
          <c:val>
            <c:numRef>
              <c:f>('8.5'!$B$17,'8.5'!$D$17,'8.5'!$F$17)</c:f>
              <c:numCache>
                <c:formatCode>#\ ##0.0</c:formatCode>
                <c:ptCount val="3"/>
                <c:pt idx="0">
                  <c:v>3320.42</c:v>
                </c:pt>
                <c:pt idx="1">
                  <c:v>4830.21</c:v>
                </c:pt>
                <c:pt idx="2">
                  <c:v>5572.25</c:v>
                </c:pt>
              </c:numCache>
            </c:numRef>
          </c:val>
          <c:extLst>
            <c:ext xmlns:c16="http://schemas.microsoft.com/office/drawing/2014/chart" uri="{C3380CC4-5D6E-409C-BE32-E72D297353CC}">
              <c16:uniqueId val="{00000007-540C-4332-BEC4-2ACA99A4C3FB}"/>
            </c:ext>
          </c:extLst>
        </c:ser>
        <c:ser>
          <c:idx val="8"/>
          <c:order val="8"/>
          <c:tx>
            <c:strRef>
              <c:f>'8.5'!$A$18</c:f>
              <c:strCache>
                <c:ptCount val="1"/>
                <c:pt idx="0">
                  <c:v>Koks</c:v>
                </c:pt>
              </c:strCache>
            </c:strRef>
          </c:tx>
          <c:spPr>
            <a:solidFill>
              <a:srgbClr val="262626"/>
            </a:solidFill>
          </c:spPr>
          <c:invertIfNegative val="0"/>
          <c:cat>
            <c:strRef>
              <c:f>'8.5'!$C$38:$E$38</c:f>
              <c:strCache>
                <c:ptCount val="3"/>
                <c:pt idx="0">
                  <c:v>Říjen</c:v>
                </c:pt>
                <c:pt idx="1">
                  <c:v>Listopad</c:v>
                </c:pt>
                <c:pt idx="2">
                  <c:v>Prosinec</c:v>
                </c:pt>
              </c:strCache>
            </c:strRef>
          </c:cat>
          <c:val>
            <c:numRef>
              <c:f>('8.5'!$B$18,'8.5'!$D$18,'8.5'!$F$18)</c:f>
              <c:numCache>
                <c:formatCode>#\ ##0.0</c:formatCode>
                <c:ptCount val="3"/>
                <c:pt idx="0">
                  <c:v>0</c:v>
                </c:pt>
                <c:pt idx="1">
                  <c:v>0</c:v>
                </c:pt>
                <c:pt idx="2">
                  <c:v>0</c:v>
                </c:pt>
              </c:numCache>
            </c:numRef>
          </c:val>
          <c:extLst>
            <c:ext xmlns:c16="http://schemas.microsoft.com/office/drawing/2014/chart" uri="{C3380CC4-5D6E-409C-BE32-E72D297353CC}">
              <c16:uniqueId val="{00000008-540C-4332-BEC4-2ACA99A4C3FB}"/>
            </c:ext>
          </c:extLst>
        </c:ser>
        <c:ser>
          <c:idx val="9"/>
          <c:order val="9"/>
          <c:tx>
            <c:strRef>
              <c:f>'8.5'!$A$19</c:f>
              <c:strCache>
                <c:ptCount val="1"/>
                <c:pt idx="0">
                  <c:v>Odpadní teplo</c:v>
                </c:pt>
              </c:strCache>
            </c:strRef>
          </c:tx>
          <c:spPr>
            <a:solidFill>
              <a:srgbClr val="646363"/>
            </a:solidFill>
          </c:spPr>
          <c:invertIfNegative val="0"/>
          <c:cat>
            <c:strRef>
              <c:f>'8.5'!$C$38:$E$38</c:f>
              <c:strCache>
                <c:ptCount val="3"/>
                <c:pt idx="0">
                  <c:v>Říjen</c:v>
                </c:pt>
                <c:pt idx="1">
                  <c:v>Listopad</c:v>
                </c:pt>
                <c:pt idx="2">
                  <c:v>Prosinec</c:v>
                </c:pt>
              </c:strCache>
            </c:strRef>
          </c:cat>
          <c:val>
            <c:numRef>
              <c:f>('8.5'!$B$19,'8.5'!$D$19,'8.5'!$F$19)</c:f>
              <c:numCache>
                <c:formatCode>#\ ##0.0</c:formatCode>
                <c:ptCount val="3"/>
                <c:pt idx="0">
                  <c:v>1851.664</c:v>
                </c:pt>
                <c:pt idx="1">
                  <c:v>1393.21</c:v>
                </c:pt>
                <c:pt idx="2">
                  <c:v>1264.8920000000001</c:v>
                </c:pt>
              </c:numCache>
            </c:numRef>
          </c:val>
          <c:extLst>
            <c:ext xmlns:c16="http://schemas.microsoft.com/office/drawing/2014/chart" uri="{C3380CC4-5D6E-409C-BE32-E72D297353CC}">
              <c16:uniqueId val="{00000009-540C-4332-BEC4-2ACA99A4C3FB}"/>
            </c:ext>
          </c:extLst>
        </c:ser>
        <c:ser>
          <c:idx val="10"/>
          <c:order val="10"/>
          <c:tx>
            <c:strRef>
              <c:f>'8.5'!$A$20</c:f>
              <c:strCache>
                <c:ptCount val="1"/>
                <c:pt idx="0">
                  <c:v>Ostatní kapalná paliva</c:v>
                </c:pt>
              </c:strCache>
            </c:strRef>
          </c:tx>
          <c:spPr>
            <a:solidFill>
              <a:srgbClr val="9D9D9C"/>
            </a:solidFill>
          </c:spPr>
          <c:invertIfNegative val="0"/>
          <c:cat>
            <c:strRef>
              <c:f>'8.5'!$C$38:$E$38</c:f>
              <c:strCache>
                <c:ptCount val="3"/>
                <c:pt idx="0">
                  <c:v>Říjen</c:v>
                </c:pt>
                <c:pt idx="1">
                  <c:v>Listopad</c:v>
                </c:pt>
                <c:pt idx="2">
                  <c:v>Prosinec</c:v>
                </c:pt>
              </c:strCache>
            </c:strRef>
          </c:cat>
          <c:val>
            <c:numRef>
              <c:f>('8.5'!$B$20,'8.5'!$D$20,'8.5'!$F$20)</c:f>
              <c:numCache>
                <c:formatCode>#\ ##0.0</c:formatCode>
                <c:ptCount val="3"/>
                <c:pt idx="0">
                  <c:v>0</c:v>
                </c:pt>
                <c:pt idx="1">
                  <c:v>0</c:v>
                </c:pt>
                <c:pt idx="2">
                  <c:v>0</c:v>
                </c:pt>
              </c:numCache>
            </c:numRef>
          </c:val>
          <c:extLst>
            <c:ext xmlns:c16="http://schemas.microsoft.com/office/drawing/2014/chart" uri="{C3380CC4-5D6E-409C-BE32-E72D297353CC}">
              <c16:uniqueId val="{0000000A-540C-4332-BEC4-2ACA99A4C3FB}"/>
            </c:ext>
          </c:extLst>
        </c:ser>
        <c:ser>
          <c:idx val="11"/>
          <c:order val="11"/>
          <c:tx>
            <c:strRef>
              <c:f>'8.5'!$A$21</c:f>
              <c:strCache>
                <c:ptCount val="1"/>
                <c:pt idx="0">
                  <c:v>Ostatní pevná paliva</c:v>
                </c:pt>
              </c:strCache>
            </c:strRef>
          </c:tx>
          <c:spPr>
            <a:solidFill>
              <a:srgbClr val="D0D0D0"/>
            </a:solidFill>
          </c:spPr>
          <c:invertIfNegative val="0"/>
          <c:cat>
            <c:strRef>
              <c:f>'8.5'!$C$38:$E$38</c:f>
              <c:strCache>
                <c:ptCount val="3"/>
                <c:pt idx="0">
                  <c:v>Říjen</c:v>
                </c:pt>
                <c:pt idx="1">
                  <c:v>Listopad</c:v>
                </c:pt>
                <c:pt idx="2">
                  <c:v>Prosinec</c:v>
                </c:pt>
              </c:strCache>
            </c:strRef>
          </c:cat>
          <c:val>
            <c:numRef>
              <c:f>('8.5'!$B$21,'8.5'!$D$21,'8.5'!$F$21)</c:f>
              <c:numCache>
                <c:formatCode>#\ ##0.0</c:formatCode>
                <c:ptCount val="3"/>
                <c:pt idx="0">
                  <c:v>1129.7159999999999</c:v>
                </c:pt>
                <c:pt idx="1">
                  <c:v>1053.374</c:v>
                </c:pt>
                <c:pt idx="2">
                  <c:v>974.39</c:v>
                </c:pt>
              </c:numCache>
            </c:numRef>
          </c:val>
          <c:extLst>
            <c:ext xmlns:c16="http://schemas.microsoft.com/office/drawing/2014/chart" uri="{C3380CC4-5D6E-409C-BE32-E72D297353CC}">
              <c16:uniqueId val="{0000000B-540C-4332-BEC4-2ACA99A4C3FB}"/>
            </c:ext>
          </c:extLst>
        </c:ser>
        <c:ser>
          <c:idx val="12"/>
          <c:order val="12"/>
          <c:tx>
            <c:strRef>
              <c:f>'8.5'!$A$22</c:f>
              <c:strCache>
                <c:ptCount val="1"/>
                <c:pt idx="0">
                  <c:v>Ostatní plyny</c:v>
                </c:pt>
              </c:strCache>
            </c:strRef>
          </c:tx>
          <c:spPr>
            <a:pattFill prst="ltUpDiag">
              <a:fgClr>
                <a:srgbClr val="23315F"/>
              </a:fgClr>
              <a:bgClr>
                <a:sysClr val="window" lastClr="FFFFFF"/>
              </a:bgClr>
            </a:pattFill>
          </c:spPr>
          <c:invertIfNegative val="0"/>
          <c:cat>
            <c:strRef>
              <c:f>'8.5'!$C$38:$E$38</c:f>
              <c:strCache>
                <c:ptCount val="3"/>
                <c:pt idx="0">
                  <c:v>Říjen</c:v>
                </c:pt>
                <c:pt idx="1">
                  <c:v>Listopad</c:v>
                </c:pt>
                <c:pt idx="2">
                  <c:v>Prosinec</c:v>
                </c:pt>
              </c:strCache>
            </c:strRef>
          </c:cat>
          <c:val>
            <c:numRef>
              <c:f>('8.5'!$B$22,'8.5'!$D$22,'8.5'!$F$22)</c:f>
              <c:numCache>
                <c:formatCode>#\ ##0.0</c:formatCode>
                <c:ptCount val="3"/>
                <c:pt idx="0">
                  <c:v>0</c:v>
                </c:pt>
                <c:pt idx="1">
                  <c:v>0</c:v>
                </c:pt>
                <c:pt idx="2">
                  <c:v>0</c:v>
                </c:pt>
              </c:numCache>
            </c:numRef>
          </c:val>
          <c:extLst>
            <c:ext xmlns:c16="http://schemas.microsoft.com/office/drawing/2014/chart" uri="{C3380CC4-5D6E-409C-BE32-E72D297353CC}">
              <c16:uniqueId val="{0000000C-540C-4332-BEC4-2ACA99A4C3FB}"/>
            </c:ext>
          </c:extLst>
        </c:ser>
        <c:ser>
          <c:idx val="13"/>
          <c:order val="13"/>
          <c:tx>
            <c:strRef>
              <c:f>'8.5'!$A$23</c:f>
              <c:strCache>
                <c:ptCount val="1"/>
                <c:pt idx="0">
                  <c:v>Ostatní</c:v>
                </c:pt>
              </c:strCache>
            </c:strRef>
          </c:tx>
          <c:spPr>
            <a:pattFill prst="ltUpDiag">
              <a:fgClr>
                <a:srgbClr val="E02C1F"/>
              </a:fgClr>
              <a:bgClr>
                <a:sysClr val="window" lastClr="FFFFFF"/>
              </a:bgClr>
            </a:pattFill>
          </c:spPr>
          <c:invertIfNegative val="0"/>
          <c:cat>
            <c:strRef>
              <c:f>'8.5'!$C$38:$E$38</c:f>
              <c:strCache>
                <c:ptCount val="3"/>
                <c:pt idx="0">
                  <c:v>Říjen</c:v>
                </c:pt>
                <c:pt idx="1">
                  <c:v>Listopad</c:v>
                </c:pt>
                <c:pt idx="2">
                  <c:v>Prosinec</c:v>
                </c:pt>
              </c:strCache>
            </c:strRef>
          </c:cat>
          <c:val>
            <c:numRef>
              <c:f>('8.5'!$B$23,'8.5'!$D$23,'8.5'!$F$23)</c:f>
              <c:numCache>
                <c:formatCode>#\ ##0.0</c:formatCode>
                <c:ptCount val="3"/>
                <c:pt idx="0">
                  <c:v>0</c:v>
                </c:pt>
                <c:pt idx="1">
                  <c:v>0</c:v>
                </c:pt>
                <c:pt idx="2">
                  <c:v>0</c:v>
                </c:pt>
              </c:numCache>
            </c:numRef>
          </c:val>
          <c:extLst>
            <c:ext xmlns:c16="http://schemas.microsoft.com/office/drawing/2014/chart" uri="{C3380CC4-5D6E-409C-BE32-E72D297353CC}">
              <c16:uniqueId val="{0000000D-540C-4332-BEC4-2ACA99A4C3FB}"/>
            </c:ext>
          </c:extLst>
        </c:ser>
        <c:ser>
          <c:idx val="14"/>
          <c:order val="14"/>
          <c:tx>
            <c:strRef>
              <c:f>'8.5'!$A$24</c:f>
              <c:strCache>
                <c:ptCount val="1"/>
                <c:pt idx="0">
                  <c:v>Topné oleje</c:v>
                </c:pt>
              </c:strCache>
            </c:strRef>
          </c:tx>
          <c:spPr>
            <a:pattFill prst="ltUpDiag">
              <a:fgClr>
                <a:srgbClr val="5A6588"/>
              </a:fgClr>
              <a:bgClr>
                <a:sysClr val="window" lastClr="FFFFFF"/>
              </a:bgClr>
            </a:pattFill>
          </c:spPr>
          <c:invertIfNegative val="0"/>
          <c:cat>
            <c:strRef>
              <c:f>'8.5'!$C$38:$E$38</c:f>
              <c:strCache>
                <c:ptCount val="3"/>
                <c:pt idx="0">
                  <c:v>Říjen</c:v>
                </c:pt>
                <c:pt idx="1">
                  <c:v>Listopad</c:v>
                </c:pt>
                <c:pt idx="2">
                  <c:v>Prosinec</c:v>
                </c:pt>
              </c:strCache>
            </c:strRef>
          </c:cat>
          <c:val>
            <c:numRef>
              <c:f>('8.5'!$B$24,'8.5'!$D$24,'8.5'!$F$24)</c:f>
              <c:numCache>
                <c:formatCode>#\ ##0.0</c:formatCode>
                <c:ptCount val="3"/>
                <c:pt idx="0">
                  <c:v>185.7</c:v>
                </c:pt>
                <c:pt idx="1">
                  <c:v>94</c:v>
                </c:pt>
                <c:pt idx="2">
                  <c:v>120</c:v>
                </c:pt>
              </c:numCache>
            </c:numRef>
          </c:val>
          <c:extLst>
            <c:ext xmlns:c16="http://schemas.microsoft.com/office/drawing/2014/chart" uri="{C3380CC4-5D6E-409C-BE32-E72D297353CC}">
              <c16:uniqueId val="{0000000E-540C-4332-BEC4-2ACA99A4C3FB}"/>
            </c:ext>
          </c:extLst>
        </c:ser>
        <c:ser>
          <c:idx val="15"/>
          <c:order val="15"/>
          <c:tx>
            <c:strRef>
              <c:f>'8.5'!$A$25</c:f>
              <c:strCache>
                <c:ptCount val="1"/>
                <c:pt idx="0">
                  <c:v>Zemní plyn</c:v>
                </c:pt>
              </c:strCache>
            </c:strRef>
          </c:tx>
          <c:spPr>
            <a:pattFill prst="ltUpDiag">
              <a:fgClr>
                <a:srgbClr val="E86158"/>
              </a:fgClr>
              <a:bgClr>
                <a:sysClr val="window" lastClr="FFFFFF"/>
              </a:bgClr>
            </a:pattFill>
          </c:spPr>
          <c:invertIfNegative val="0"/>
          <c:cat>
            <c:strRef>
              <c:f>'8.5'!$C$38:$E$38</c:f>
              <c:strCache>
                <c:ptCount val="3"/>
                <c:pt idx="0">
                  <c:v>Říjen</c:v>
                </c:pt>
                <c:pt idx="1">
                  <c:v>Listopad</c:v>
                </c:pt>
                <c:pt idx="2">
                  <c:v>Prosinec</c:v>
                </c:pt>
              </c:strCache>
            </c:strRef>
          </c:cat>
          <c:val>
            <c:numRef>
              <c:f>('8.5'!$B$25,'8.5'!$D$25,'8.5'!$F$25)</c:f>
              <c:numCache>
                <c:formatCode>#\ ##0.0</c:formatCode>
                <c:ptCount val="3"/>
                <c:pt idx="0">
                  <c:v>50166.140999999996</c:v>
                </c:pt>
                <c:pt idx="1">
                  <c:v>65259.86299999999</c:v>
                </c:pt>
                <c:pt idx="2">
                  <c:v>80186.195999999996</c:v>
                </c:pt>
              </c:numCache>
            </c:numRef>
          </c:val>
          <c:extLst>
            <c:ext xmlns:c16="http://schemas.microsoft.com/office/drawing/2014/chart" uri="{C3380CC4-5D6E-409C-BE32-E72D297353CC}">
              <c16:uniqueId val="{0000000F-540C-4332-BEC4-2ACA99A4C3FB}"/>
            </c:ext>
          </c:extLst>
        </c:ser>
        <c:dLbls>
          <c:showLegendKey val="0"/>
          <c:showVal val="0"/>
          <c:showCatName val="0"/>
          <c:showSerName val="0"/>
          <c:showPercent val="0"/>
          <c:showBubbleSize val="0"/>
        </c:dLbls>
        <c:gapWidth val="50"/>
        <c:overlap val="100"/>
        <c:axId val="286905088"/>
        <c:axId val="286906624"/>
      </c:barChart>
      <c:catAx>
        <c:axId val="286905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06624"/>
        <c:crosses val="autoZero"/>
        <c:auto val="1"/>
        <c:lblAlgn val="ctr"/>
        <c:lblOffset val="100"/>
        <c:noMultiLvlLbl val="0"/>
      </c:catAx>
      <c:valAx>
        <c:axId val="28690662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050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13EF-4B87-8848-FCF0A19B1B2C}"/>
              </c:ext>
            </c:extLst>
          </c:dPt>
          <c:dPt>
            <c:idx val="1"/>
            <c:bubble3D val="0"/>
            <c:spPr>
              <a:solidFill>
                <a:schemeClr val="accent2"/>
              </a:solidFill>
            </c:spPr>
            <c:extLst>
              <c:ext xmlns:c16="http://schemas.microsoft.com/office/drawing/2014/chart" uri="{C3380CC4-5D6E-409C-BE32-E72D297353CC}">
                <c16:uniqueId val="{00000002-13EF-4B87-8848-FCF0A19B1B2C}"/>
              </c:ext>
            </c:extLst>
          </c:dPt>
          <c:dPt>
            <c:idx val="2"/>
            <c:bubble3D val="0"/>
            <c:spPr>
              <a:solidFill>
                <a:schemeClr val="accent3"/>
              </a:solidFill>
            </c:spPr>
            <c:extLst>
              <c:ext xmlns:c16="http://schemas.microsoft.com/office/drawing/2014/chart" uri="{C3380CC4-5D6E-409C-BE32-E72D297353CC}">
                <c16:uniqueId val="{00000003-13EF-4B87-8848-FCF0A19B1B2C}"/>
              </c:ext>
            </c:extLst>
          </c:dPt>
          <c:dPt>
            <c:idx val="3"/>
            <c:bubble3D val="0"/>
            <c:spPr>
              <a:solidFill>
                <a:schemeClr val="accent4"/>
              </a:solidFill>
            </c:spPr>
            <c:extLst>
              <c:ext xmlns:c16="http://schemas.microsoft.com/office/drawing/2014/chart" uri="{C3380CC4-5D6E-409C-BE32-E72D297353CC}">
                <c16:uniqueId val="{00000004-13EF-4B87-8848-FCF0A19B1B2C}"/>
              </c:ext>
            </c:extLst>
          </c:dPt>
          <c:dPt>
            <c:idx val="4"/>
            <c:bubble3D val="0"/>
            <c:spPr>
              <a:solidFill>
                <a:schemeClr val="accent5"/>
              </a:solidFill>
            </c:spPr>
            <c:extLst>
              <c:ext xmlns:c16="http://schemas.microsoft.com/office/drawing/2014/chart" uri="{C3380CC4-5D6E-409C-BE32-E72D297353CC}">
                <c16:uniqueId val="{00000005-13EF-4B87-8848-FCF0A19B1B2C}"/>
              </c:ext>
            </c:extLst>
          </c:dPt>
          <c:dPt>
            <c:idx val="5"/>
            <c:bubble3D val="0"/>
            <c:spPr>
              <a:solidFill>
                <a:schemeClr val="accent6"/>
              </a:solidFill>
            </c:spPr>
            <c:extLst>
              <c:ext xmlns:c16="http://schemas.microsoft.com/office/drawing/2014/chart" uri="{C3380CC4-5D6E-409C-BE32-E72D297353CC}">
                <c16:uniqueId val="{00000006-13EF-4B87-8848-FCF0A19B1B2C}"/>
              </c:ext>
            </c:extLst>
          </c:dPt>
          <c:dPt>
            <c:idx val="6"/>
            <c:bubble3D val="0"/>
            <c:spPr>
              <a:solidFill>
                <a:srgbClr val="F0948F"/>
              </a:solidFill>
            </c:spPr>
            <c:extLst>
              <c:ext xmlns:c16="http://schemas.microsoft.com/office/drawing/2014/chart" uri="{C3380CC4-5D6E-409C-BE32-E72D297353CC}">
                <c16:uniqueId val="{00000007-13EF-4B87-8848-FCF0A19B1B2C}"/>
              </c:ext>
            </c:extLst>
          </c:dPt>
          <c:dPt>
            <c:idx val="7"/>
            <c:bubble3D val="0"/>
            <c:spPr>
              <a:solidFill>
                <a:srgbClr val="F7C9C7"/>
              </a:solidFill>
            </c:spPr>
            <c:extLst>
              <c:ext xmlns:c16="http://schemas.microsoft.com/office/drawing/2014/chart" uri="{C3380CC4-5D6E-409C-BE32-E72D297353CC}">
                <c16:uniqueId val="{00000000-0875-4A16-9BC1-0D39CE297F06}"/>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01-0875-4A16-9BC1-0D39CE297F0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54E-4B39-8912-AE424469FAD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54E-4B39-8912-AE424469FAD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54E-4B39-8912-AE424469FAD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54E-4B39-8912-AE424469FAD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54E-4B39-8912-AE424469FAD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54E-4B39-8912-AE424469FAD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54E-4B39-8912-AE424469FAD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54E-4B39-8912-AE424469FAD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54E-4B39-8912-AE424469FAD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54E-4B39-8912-AE424469FAD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54E-4B39-8912-AE424469FAD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54E-4B39-8912-AE424469FAD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54E-4B39-8912-AE424469FAD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54E-4B39-8912-AE424469FAD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54E-4B39-8912-AE424469FAD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654E-4B39-8912-AE424469FAD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7.410497524529088E-3"/>
          <c:y val="0"/>
        </c:manualLayout>
      </c:layout>
      <c:overlay val="0"/>
    </c:title>
    <c:autoTitleDeleted val="0"/>
    <c:plotArea>
      <c:layout>
        <c:manualLayout>
          <c:layoutTarget val="inner"/>
          <c:xMode val="edge"/>
          <c:yMode val="edge"/>
          <c:x val="7.1198914290335355E-2"/>
          <c:y val="0.20676643896334151"/>
          <c:w val="0.61241682696674693"/>
          <c:h val="0.57443326206740719"/>
        </c:manualLayout>
      </c:layout>
      <c:barChart>
        <c:barDir val="col"/>
        <c:grouping val="stacked"/>
        <c:varyColors val="0"/>
        <c:ser>
          <c:idx val="0"/>
          <c:order val="0"/>
          <c:tx>
            <c:strRef>
              <c:f>'8.6'!$A$28</c:f>
              <c:strCache>
                <c:ptCount val="1"/>
                <c:pt idx="0">
                  <c:v>Průmysl</c:v>
                </c:pt>
              </c:strCache>
            </c:strRef>
          </c:tx>
          <c:invertIfNegative val="0"/>
          <c:cat>
            <c:strRef>
              <c:f>'8.6'!$C$38:$E$38</c:f>
              <c:strCache>
                <c:ptCount val="3"/>
                <c:pt idx="0">
                  <c:v>Říjen</c:v>
                </c:pt>
                <c:pt idx="1">
                  <c:v>Listopad</c:v>
                </c:pt>
                <c:pt idx="2">
                  <c:v>Prosinec</c:v>
                </c:pt>
              </c:strCache>
            </c:strRef>
          </c:cat>
          <c:val>
            <c:numRef>
              <c:f>('8.6'!$B$28,'8.6'!$D$28,'8.6'!$F$28)</c:f>
              <c:numCache>
                <c:formatCode>#\ ##0.0</c:formatCode>
                <c:ptCount val="3"/>
                <c:pt idx="0">
                  <c:v>58072.724000000002</c:v>
                </c:pt>
                <c:pt idx="1">
                  <c:v>63293.917000000009</c:v>
                </c:pt>
                <c:pt idx="2">
                  <c:v>59842.502999999997</c:v>
                </c:pt>
              </c:numCache>
            </c:numRef>
          </c:val>
          <c:extLst>
            <c:ext xmlns:c16="http://schemas.microsoft.com/office/drawing/2014/chart" uri="{C3380CC4-5D6E-409C-BE32-E72D297353CC}">
              <c16:uniqueId val="{00000000-4BC6-434E-9A23-488B9CF28F3E}"/>
            </c:ext>
          </c:extLst>
        </c:ser>
        <c:ser>
          <c:idx val="1"/>
          <c:order val="1"/>
          <c:tx>
            <c:strRef>
              <c:f>'8.6'!$A$29</c:f>
              <c:strCache>
                <c:ptCount val="1"/>
                <c:pt idx="0">
                  <c:v>Energetika</c:v>
                </c:pt>
              </c:strCache>
            </c:strRef>
          </c:tx>
          <c:invertIfNegative val="0"/>
          <c:cat>
            <c:strRef>
              <c:f>'8.6'!$C$38:$E$38</c:f>
              <c:strCache>
                <c:ptCount val="3"/>
                <c:pt idx="0">
                  <c:v>Říjen</c:v>
                </c:pt>
                <c:pt idx="1">
                  <c:v>Listopad</c:v>
                </c:pt>
                <c:pt idx="2">
                  <c:v>Prosinec</c:v>
                </c:pt>
              </c:strCache>
            </c:strRef>
          </c:cat>
          <c:val>
            <c:numRef>
              <c:f>('8.6'!$B$29,'8.6'!$D$29,'8.6'!$F$29)</c:f>
              <c:numCache>
                <c:formatCode>#\ ##0.0</c:formatCode>
                <c:ptCount val="3"/>
                <c:pt idx="0">
                  <c:v>435.92</c:v>
                </c:pt>
                <c:pt idx="1">
                  <c:v>686.7</c:v>
                </c:pt>
                <c:pt idx="2">
                  <c:v>843.41000000000008</c:v>
                </c:pt>
              </c:numCache>
            </c:numRef>
          </c:val>
          <c:extLst>
            <c:ext xmlns:c16="http://schemas.microsoft.com/office/drawing/2014/chart" uri="{C3380CC4-5D6E-409C-BE32-E72D297353CC}">
              <c16:uniqueId val="{00000001-4BC6-434E-9A23-488B9CF28F3E}"/>
            </c:ext>
          </c:extLst>
        </c:ser>
        <c:ser>
          <c:idx val="2"/>
          <c:order val="2"/>
          <c:tx>
            <c:strRef>
              <c:f>'8.6'!$A$30</c:f>
              <c:strCache>
                <c:ptCount val="1"/>
                <c:pt idx="0">
                  <c:v>Doprava</c:v>
                </c:pt>
              </c:strCache>
            </c:strRef>
          </c:tx>
          <c:invertIfNegative val="0"/>
          <c:cat>
            <c:strRef>
              <c:f>'8.6'!$C$38:$E$38</c:f>
              <c:strCache>
                <c:ptCount val="3"/>
                <c:pt idx="0">
                  <c:v>Říjen</c:v>
                </c:pt>
                <c:pt idx="1">
                  <c:v>Listopad</c:v>
                </c:pt>
                <c:pt idx="2">
                  <c:v>Prosinec</c:v>
                </c:pt>
              </c:strCache>
            </c:strRef>
          </c:cat>
          <c:val>
            <c:numRef>
              <c:f>('8.6'!$B$30,'8.6'!$D$30,'8.6'!$F$30)</c:f>
              <c:numCache>
                <c:formatCode>#\ ##0.0</c:formatCode>
                <c:ptCount val="3"/>
                <c:pt idx="0">
                  <c:v>916.7</c:v>
                </c:pt>
                <c:pt idx="1">
                  <c:v>1988.8</c:v>
                </c:pt>
                <c:pt idx="2">
                  <c:v>3840.7</c:v>
                </c:pt>
              </c:numCache>
            </c:numRef>
          </c:val>
          <c:extLst>
            <c:ext xmlns:c16="http://schemas.microsoft.com/office/drawing/2014/chart" uri="{C3380CC4-5D6E-409C-BE32-E72D297353CC}">
              <c16:uniqueId val="{00000002-4BC6-434E-9A23-488B9CF28F3E}"/>
            </c:ext>
          </c:extLst>
        </c:ser>
        <c:ser>
          <c:idx val="3"/>
          <c:order val="3"/>
          <c:tx>
            <c:strRef>
              <c:f>'8.6'!$A$31</c:f>
              <c:strCache>
                <c:ptCount val="1"/>
                <c:pt idx="0">
                  <c:v>Stavebnictví</c:v>
                </c:pt>
              </c:strCache>
            </c:strRef>
          </c:tx>
          <c:invertIfNegative val="0"/>
          <c:cat>
            <c:strRef>
              <c:f>'8.6'!$C$38:$E$38</c:f>
              <c:strCache>
                <c:ptCount val="3"/>
                <c:pt idx="0">
                  <c:v>Říjen</c:v>
                </c:pt>
                <c:pt idx="1">
                  <c:v>Listopad</c:v>
                </c:pt>
                <c:pt idx="2">
                  <c:v>Prosinec</c:v>
                </c:pt>
              </c:strCache>
            </c:strRef>
          </c:cat>
          <c:val>
            <c:numRef>
              <c:f>('8.6'!$B$31,'8.6'!$D$31,'8.6'!$F$31)</c:f>
              <c:numCache>
                <c:formatCode>#\ ##0.0</c:formatCode>
                <c:ptCount val="3"/>
                <c:pt idx="0">
                  <c:v>414</c:v>
                </c:pt>
                <c:pt idx="1">
                  <c:v>772</c:v>
                </c:pt>
                <c:pt idx="2">
                  <c:v>987</c:v>
                </c:pt>
              </c:numCache>
            </c:numRef>
          </c:val>
          <c:extLst>
            <c:ext xmlns:c16="http://schemas.microsoft.com/office/drawing/2014/chart" uri="{C3380CC4-5D6E-409C-BE32-E72D297353CC}">
              <c16:uniqueId val="{00000003-4BC6-434E-9A23-488B9CF28F3E}"/>
            </c:ext>
          </c:extLst>
        </c:ser>
        <c:ser>
          <c:idx val="4"/>
          <c:order val="4"/>
          <c:tx>
            <c:strRef>
              <c:f>'8.6'!$A$32</c:f>
              <c:strCache>
                <c:ptCount val="1"/>
                <c:pt idx="0">
                  <c:v>Zemědělství a lesnictví</c:v>
                </c:pt>
              </c:strCache>
            </c:strRef>
          </c:tx>
          <c:invertIfNegative val="0"/>
          <c:cat>
            <c:strRef>
              <c:f>'8.6'!$C$38:$E$38</c:f>
              <c:strCache>
                <c:ptCount val="3"/>
                <c:pt idx="0">
                  <c:v>Říjen</c:v>
                </c:pt>
                <c:pt idx="1">
                  <c:v>Listopad</c:v>
                </c:pt>
                <c:pt idx="2">
                  <c:v>Prosinec</c:v>
                </c:pt>
              </c:strCache>
            </c:strRef>
          </c:cat>
          <c:val>
            <c:numRef>
              <c:f>('8.6'!$B$32,'8.6'!$D$32,'8.6'!$F$32)</c:f>
              <c:numCache>
                <c:formatCode>#\ ##0.0</c:formatCode>
                <c:ptCount val="3"/>
                <c:pt idx="0">
                  <c:v>79</c:v>
                </c:pt>
                <c:pt idx="1">
                  <c:v>110</c:v>
                </c:pt>
                <c:pt idx="2">
                  <c:v>171</c:v>
                </c:pt>
              </c:numCache>
            </c:numRef>
          </c:val>
          <c:extLst>
            <c:ext xmlns:c16="http://schemas.microsoft.com/office/drawing/2014/chart" uri="{C3380CC4-5D6E-409C-BE32-E72D297353CC}">
              <c16:uniqueId val="{00000004-4BC6-434E-9A23-488B9CF28F3E}"/>
            </c:ext>
          </c:extLst>
        </c:ser>
        <c:ser>
          <c:idx val="5"/>
          <c:order val="5"/>
          <c:tx>
            <c:strRef>
              <c:f>'8.6'!$A$33</c:f>
              <c:strCache>
                <c:ptCount val="1"/>
                <c:pt idx="0">
                  <c:v>Domácnosti</c:v>
                </c:pt>
              </c:strCache>
            </c:strRef>
          </c:tx>
          <c:spPr>
            <a:solidFill>
              <a:schemeClr val="accent6"/>
            </a:solidFill>
          </c:spPr>
          <c:invertIfNegative val="0"/>
          <c:cat>
            <c:strRef>
              <c:f>'8.6'!$C$38:$E$38</c:f>
              <c:strCache>
                <c:ptCount val="3"/>
                <c:pt idx="0">
                  <c:v>Říjen</c:v>
                </c:pt>
                <c:pt idx="1">
                  <c:v>Listopad</c:v>
                </c:pt>
                <c:pt idx="2">
                  <c:v>Prosinec</c:v>
                </c:pt>
              </c:strCache>
            </c:strRef>
          </c:cat>
          <c:val>
            <c:numRef>
              <c:f>('8.6'!$B$33,'8.6'!$D$33,'8.6'!$F$33)</c:f>
              <c:numCache>
                <c:formatCode>#\ ##0.0</c:formatCode>
                <c:ptCount val="3"/>
                <c:pt idx="0">
                  <c:v>90862.739999999991</c:v>
                </c:pt>
                <c:pt idx="1">
                  <c:v>172853.47999999998</c:v>
                </c:pt>
                <c:pt idx="2">
                  <c:v>216983.52000000002</c:v>
                </c:pt>
              </c:numCache>
            </c:numRef>
          </c:val>
          <c:extLst>
            <c:ext xmlns:c16="http://schemas.microsoft.com/office/drawing/2014/chart" uri="{C3380CC4-5D6E-409C-BE32-E72D297353CC}">
              <c16:uniqueId val="{00000005-4BC6-434E-9A23-488B9CF28F3E}"/>
            </c:ext>
          </c:extLst>
        </c:ser>
        <c:ser>
          <c:idx val="6"/>
          <c:order val="6"/>
          <c:tx>
            <c:strRef>
              <c:f>'8.6'!$A$34</c:f>
              <c:strCache>
                <c:ptCount val="1"/>
                <c:pt idx="0">
                  <c:v>Obchod, služby, školství, zdravotnictví</c:v>
                </c:pt>
              </c:strCache>
            </c:strRef>
          </c:tx>
          <c:spPr>
            <a:solidFill>
              <a:srgbClr val="F0948F"/>
            </a:solidFill>
          </c:spPr>
          <c:invertIfNegative val="0"/>
          <c:cat>
            <c:strRef>
              <c:f>'8.6'!$C$38:$E$38</c:f>
              <c:strCache>
                <c:ptCount val="3"/>
                <c:pt idx="0">
                  <c:v>Říjen</c:v>
                </c:pt>
                <c:pt idx="1">
                  <c:v>Listopad</c:v>
                </c:pt>
                <c:pt idx="2">
                  <c:v>Prosinec</c:v>
                </c:pt>
              </c:strCache>
            </c:strRef>
          </c:cat>
          <c:val>
            <c:numRef>
              <c:f>('8.6'!$B$34,'8.6'!$D$34,'8.6'!$F$34)</c:f>
              <c:numCache>
                <c:formatCode>#\ ##0.0</c:formatCode>
                <c:ptCount val="3"/>
                <c:pt idx="0">
                  <c:v>58211.53</c:v>
                </c:pt>
                <c:pt idx="1">
                  <c:v>110028.10900000001</c:v>
                </c:pt>
                <c:pt idx="2">
                  <c:v>152586.16600000003</c:v>
                </c:pt>
              </c:numCache>
            </c:numRef>
          </c:val>
          <c:extLst>
            <c:ext xmlns:c16="http://schemas.microsoft.com/office/drawing/2014/chart" uri="{C3380CC4-5D6E-409C-BE32-E72D297353CC}">
              <c16:uniqueId val="{00000006-4BC6-434E-9A23-488B9CF28F3E}"/>
            </c:ext>
          </c:extLst>
        </c:ser>
        <c:ser>
          <c:idx val="7"/>
          <c:order val="7"/>
          <c:tx>
            <c:strRef>
              <c:f>'8.6'!$A$35</c:f>
              <c:strCache>
                <c:ptCount val="1"/>
                <c:pt idx="0">
                  <c:v>Ostatní</c:v>
                </c:pt>
              </c:strCache>
            </c:strRef>
          </c:tx>
          <c:spPr>
            <a:solidFill>
              <a:srgbClr val="F7C9C7"/>
            </a:solidFill>
          </c:spPr>
          <c:invertIfNegative val="0"/>
          <c:cat>
            <c:strRef>
              <c:f>'8.6'!$C$38:$E$38</c:f>
              <c:strCache>
                <c:ptCount val="3"/>
                <c:pt idx="0">
                  <c:v>Říjen</c:v>
                </c:pt>
                <c:pt idx="1">
                  <c:v>Listopad</c:v>
                </c:pt>
                <c:pt idx="2">
                  <c:v>Prosinec</c:v>
                </c:pt>
              </c:strCache>
            </c:strRef>
          </c:cat>
          <c:val>
            <c:numRef>
              <c:f>('8.6'!$B$35,'8.6'!$D$35,'8.6'!$F$35)</c:f>
              <c:numCache>
                <c:formatCode>#\ ##0.0</c:formatCode>
                <c:ptCount val="3"/>
                <c:pt idx="0">
                  <c:v>3141.0150000000003</c:v>
                </c:pt>
                <c:pt idx="1">
                  <c:v>4034.558</c:v>
                </c:pt>
                <c:pt idx="2">
                  <c:v>5134.2439999999997</c:v>
                </c:pt>
              </c:numCache>
            </c:numRef>
          </c:val>
          <c:extLst>
            <c:ext xmlns:c16="http://schemas.microsoft.com/office/drawing/2014/chart" uri="{C3380CC4-5D6E-409C-BE32-E72D297353CC}">
              <c16:uniqueId val="{00000007-4BC6-434E-9A23-488B9CF28F3E}"/>
            </c:ext>
          </c:extLst>
        </c:ser>
        <c:dLbls>
          <c:showLegendKey val="0"/>
          <c:showVal val="0"/>
          <c:showCatName val="0"/>
          <c:showSerName val="0"/>
          <c:showPercent val="0"/>
          <c:showBubbleSize val="0"/>
        </c:dLbls>
        <c:gapWidth val="50"/>
        <c:overlap val="100"/>
        <c:axId val="286819840"/>
        <c:axId val="286821376"/>
      </c:barChart>
      <c:catAx>
        <c:axId val="286819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821376"/>
        <c:crosses val="autoZero"/>
        <c:auto val="1"/>
        <c:lblAlgn val="ctr"/>
        <c:lblOffset val="100"/>
        <c:noMultiLvlLbl val="0"/>
      </c:catAx>
      <c:valAx>
        <c:axId val="286821376"/>
        <c:scaling>
          <c:orientation val="minMax"/>
          <c:max val="5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819840"/>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0.11001674014869284"/>
          <c:y val="0.20117725284339458"/>
          <c:w val="0.78119817301062278"/>
          <c:h val="0.30708451443569551"/>
        </c:manualLayout>
      </c:layout>
      <c:barChart>
        <c:barDir val="bar"/>
        <c:grouping val="clustered"/>
        <c:varyColors val="0"/>
        <c:ser>
          <c:idx val="0"/>
          <c:order val="0"/>
          <c:tx>
            <c:strRef>
              <c:f>'8.6'!$A$38</c:f>
              <c:strCache>
                <c:ptCount val="1"/>
                <c:pt idx="0">
                  <c:v>Instalovaný výkon</c:v>
                </c:pt>
              </c:strCache>
            </c:strRef>
          </c:tx>
          <c:invertIfNegative val="0"/>
          <c:val>
            <c:numRef>
              <c:f>'8.6'!$B$38</c:f>
              <c:numCache>
                <c:formatCode>0.0%</c:formatCode>
                <c:ptCount val="1"/>
                <c:pt idx="0">
                  <c:v>2.5277945950350281E-2</c:v>
                </c:pt>
              </c:numCache>
            </c:numRef>
          </c:val>
          <c:extLst>
            <c:ext xmlns:c16="http://schemas.microsoft.com/office/drawing/2014/chart" uri="{C3380CC4-5D6E-409C-BE32-E72D297353CC}">
              <c16:uniqueId val="{00000000-959C-46A4-A3E1-0DDC2617E363}"/>
            </c:ext>
          </c:extLst>
        </c:ser>
        <c:ser>
          <c:idx val="1"/>
          <c:order val="1"/>
          <c:tx>
            <c:strRef>
              <c:f>'8.6'!$A$39</c:f>
              <c:strCache>
                <c:ptCount val="1"/>
                <c:pt idx="0">
                  <c:v>Výroba tepla brutto</c:v>
                </c:pt>
              </c:strCache>
            </c:strRef>
          </c:tx>
          <c:invertIfNegative val="0"/>
          <c:val>
            <c:numRef>
              <c:f>'8.6'!$B$39</c:f>
              <c:numCache>
                <c:formatCode>0.0%</c:formatCode>
                <c:ptCount val="1"/>
                <c:pt idx="0">
                  <c:v>3.5435151705454582E-2</c:v>
                </c:pt>
              </c:numCache>
            </c:numRef>
          </c:val>
          <c:extLst>
            <c:ext xmlns:c16="http://schemas.microsoft.com/office/drawing/2014/chart" uri="{C3380CC4-5D6E-409C-BE32-E72D297353CC}">
              <c16:uniqueId val="{00000001-959C-46A4-A3E1-0DDC2617E363}"/>
            </c:ext>
          </c:extLst>
        </c:ser>
        <c:ser>
          <c:idx val="2"/>
          <c:order val="2"/>
          <c:tx>
            <c:strRef>
              <c:f>'8.6'!$A$40</c:f>
              <c:strCache>
                <c:ptCount val="1"/>
                <c:pt idx="0">
                  <c:v>Dodávky tepla</c:v>
                </c:pt>
              </c:strCache>
            </c:strRef>
          </c:tx>
          <c:invertIfNegative val="0"/>
          <c:val>
            <c:numRef>
              <c:f>'8.6'!$B$40</c:f>
              <c:numCache>
                <c:formatCode>0.0%</c:formatCode>
                <c:ptCount val="1"/>
                <c:pt idx="0">
                  <c:v>3.54043033091445E-2</c:v>
                </c:pt>
              </c:numCache>
            </c:numRef>
          </c:val>
          <c:extLst>
            <c:ext xmlns:c16="http://schemas.microsoft.com/office/drawing/2014/chart" uri="{C3380CC4-5D6E-409C-BE32-E72D297353CC}">
              <c16:uniqueId val="{00000002-959C-46A4-A3E1-0DDC2617E363}"/>
            </c:ext>
          </c:extLst>
        </c:ser>
        <c:dLbls>
          <c:showLegendKey val="0"/>
          <c:showVal val="0"/>
          <c:showCatName val="0"/>
          <c:showSerName val="0"/>
          <c:showPercent val="0"/>
          <c:showBubbleSize val="0"/>
        </c:dLbls>
        <c:gapWidth val="150"/>
        <c:axId val="287458816"/>
        <c:axId val="287460352"/>
      </c:barChart>
      <c:catAx>
        <c:axId val="287458816"/>
        <c:scaling>
          <c:orientation val="maxMin"/>
        </c:scaling>
        <c:delete val="0"/>
        <c:axPos val="l"/>
        <c:numFmt formatCode="General" sourceLinked="1"/>
        <c:majorTickMark val="none"/>
        <c:minorTickMark val="none"/>
        <c:tickLblPos val="none"/>
        <c:crossAx val="287460352"/>
        <c:crosses val="autoZero"/>
        <c:auto val="1"/>
        <c:lblAlgn val="ctr"/>
        <c:lblOffset val="100"/>
        <c:noMultiLvlLbl val="0"/>
      </c:catAx>
      <c:valAx>
        <c:axId val="28746035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7458816"/>
        <c:crosses val="max"/>
        <c:crossBetween val="between"/>
        <c:majorUnit val="0.1"/>
      </c:valAx>
    </c:plotArea>
    <c:legend>
      <c:legendPos val="b"/>
      <c:layout>
        <c:manualLayout>
          <c:xMode val="edge"/>
          <c:yMode val="edge"/>
          <c:x val="6.9449477811089509E-3"/>
          <c:y val="0.65802137779689651"/>
          <c:w val="0.69069517548809689"/>
          <c:h val="0.3315382608279463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5771851879898952E-3"/>
          <c:y val="1.6209679220659044E-2"/>
        </c:manualLayout>
      </c:layout>
      <c:overlay val="0"/>
    </c:title>
    <c:autoTitleDeleted val="0"/>
    <c:plotArea>
      <c:layout>
        <c:manualLayout>
          <c:layoutTarget val="inner"/>
          <c:xMode val="edge"/>
          <c:yMode val="edge"/>
          <c:x val="0.16497442402322599"/>
          <c:y val="0.22795698924731184"/>
          <c:w val="0.79622485973277224"/>
          <c:h val="0.58296774193548395"/>
        </c:manualLayout>
      </c:layout>
      <c:barChart>
        <c:barDir val="col"/>
        <c:grouping val="stacked"/>
        <c:varyColors val="0"/>
        <c:ser>
          <c:idx val="0"/>
          <c:order val="0"/>
          <c:tx>
            <c:strRef>
              <c:f>'8.6'!$A$10</c:f>
              <c:strCache>
                <c:ptCount val="1"/>
                <c:pt idx="0">
                  <c:v>Biomasa</c:v>
                </c:pt>
              </c:strCache>
            </c:strRef>
          </c:tx>
          <c:spPr>
            <a:solidFill>
              <a:srgbClr val="23315F"/>
            </a:solidFill>
          </c:spPr>
          <c:invertIfNegative val="0"/>
          <c:cat>
            <c:strRef>
              <c:f>'8.6'!$C$38:$E$38</c:f>
              <c:strCache>
                <c:ptCount val="3"/>
                <c:pt idx="0">
                  <c:v>Říjen</c:v>
                </c:pt>
                <c:pt idx="1">
                  <c:v>Listopad</c:v>
                </c:pt>
                <c:pt idx="2">
                  <c:v>Prosinec</c:v>
                </c:pt>
              </c:strCache>
            </c:strRef>
          </c:cat>
          <c:val>
            <c:numRef>
              <c:f>('8.6'!$B$10,'8.6'!$D$10,'8.6'!$F$10)</c:f>
              <c:numCache>
                <c:formatCode>#\ ##0.0</c:formatCode>
                <c:ptCount val="3"/>
                <c:pt idx="0">
                  <c:v>28911.71</c:v>
                </c:pt>
                <c:pt idx="1">
                  <c:v>43398.21</c:v>
                </c:pt>
                <c:pt idx="2">
                  <c:v>24348.059999999998</c:v>
                </c:pt>
              </c:numCache>
            </c:numRef>
          </c:val>
          <c:extLst>
            <c:ext xmlns:c16="http://schemas.microsoft.com/office/drawing/2014/chart" uri="{C3380CC4-5D6E-409C-BE32-E72D297353CC}">
              <c16:uniqueId val="{00000000-0903-4E1A-9723-6717129C30F9}"/>
            </c:ext>
          </c:extLst>
        </c:ser>
        <c:ser>
          <c:idx val="1"/>
          <c:order val="1"/>
          <c:tx>
            <c:strRef>
              <c:f>'8.6'!$A$11</c:f>
              <c:strCache>
                <c:ptCount val="1"/>
                <c:pt idx="0">
                  <c:v>Bioplyn</c:v>
                </c:pt>
              </c:strCache>
            </c:strRef>
          </c:tx>
          <c:spPr>
            <a:solidFill>
              <a:srgbClr val="5A6588"/>
            </a:solidFill>
          </c:spPr>
          <c:invertIfNegative val="0"/>
          <c:cat>
            <c:strRef>
              <c:f>'8.6'!$C$38:$E$38</c:f>
              <c:strCache>
                <c:ptCount val="3"/>
                <c:pt idx="0">
                  <c:v>Říjen</c:v>
                </c:pt>
                <c:pt idx="1">
                  <c:v>Listopad</c:v>
                </c:pt>
                <c:pt idx="2">
                  <c:v>Prosinec</c:v>
                </c:pt>
              </c:strCache>
            </c:strRef>
          </c:cat>
          <c:val>
            <c:numRef>
              <c:f>('8.6'!$B$11,'8.6'!$D$11,'8.6'!$F$11)</c:f>
              <c:numCache>
                <c:formatCode>#\ ##0.0</c:formatCode>
                <c:ptCount val="3"/>
                <c:pt idx="0">
                  <c:v>1958</c:v>
                </c:pt>
                <c:pt idx="1">
                  <c:v>2720</c:v>
                </c:pt>
                <c:pt idx="2">
                  <c:v>3444</c:v>
                </c:pt>
              </c:numCache>
            </c:numRef>
          </c:val>
          <c:extLst>
            <c:ext xmlns:c16="http://schemas.microsoft.com/office/drawing/2014/chart" uri="{C3380CC4-5D6E-409C-BE32-E72D297353CC}">
              <c16:uniqueId val="{00000001-0903-4E1A-9723-6717129C30F9}"/>
            </c:ext>
          </c:extLst>
        </c:ser>
        <c:ser>
          <c:idx val="2"/>
          <c:order val="2"/>
          <c:tx>
            <c:strRef>
              <c:f>'8.6'!$A$12</c:f>
              <c:strCache>
                <c:ptCount val="1"/>
                <c:pt idx="0">
                  <c:v>Černé uhlí</c:v>
                </c:pt>
              </c:strCache>
            </c:strRef>
          </c:tx>
          <c:spPr>
            <a:solidFill>
              <a:srgbClr val="9198B0"/>
            </a:solidFill>
          </c:spPr>
          <c:invertIfNegative val="0"/>
          <c:cat>
            <c:strRef>
              <c:f>'8.6'!$C$38:$E$38</c:f>
              <c:strCache>
                <c:ptCount val="3"/>
                <c:pt idx="0">
                  <c:v>Říjen</c:v>
                </c:pt>
                <c:pt idx="1">
                  <c:v>Listopad</c:v>
                </c:pt>
                <c:pt idx="2">
                  <c:v>Prosinec</c:v>
                </c:pt>
              </c:strCache>
            </c:strRef>
          </c:cat>
          <c:val>
            <c:numRef>
              <c:f>('8.6'!$B$12,'8.6'!$D$12,'8.6'!$F$12)</c:f>
              <c:numCache>
                <c:formatCode>#\ ##0.0</c:formatCode>
                <c:ptCount val="3"/>
                <c:pt idx="0">
                  <c:v>12.69</c:v>
                </c:pt>
                <c:pt idx="1">
                  <c:v>0</c:v>
                </c:pt>
                <c:pt idx="2">
                  <c:v>0</c:v>
                </c:pt>
              </c:numCache>
            </c:numRef>
          </c:val>
          <c:extLst>
            <c:ext xmlns:c16="http://schemas.microsoft.com/office/drawing/2014/chart" uri="{C3380CC4-5D6E-409C-BE32-E72D297353CC}">
              <c16:uniqueId val="{00000002-0903-4E1A-9723-6717129C30F9}"/>
            </c:ext>
          </c:extLst>
        </c:ser>
        <c:ser>
          <c:idx val="3"/>
          <c:order val="3"/>
          <c:tx>
            <c:strRef>
              <c:f>'8.6'!$A$13</c:f>
              <c:strCache>
                <c:ptCount val="1"/>
                <c:pt idx="0">
                  <c:v>Elektrická energie</c:v>
                </c:pt>
              </c:strCache>
            </c:strRef>
          </c:tx>
          <c:spPr>
            <a:solidFill>
              <a:srgbClr val="C8CBD7"/>
            </a:solidFill>
          </c:spPr>
          <c:invertIfNegative val="0"/>
          <c:cat>
            <c:strRef>
              <c:f>'8.6'!$C$38:$E$38</c:f>
              <c:strCache>
                <c:ptCount val="3"/>
                <c:pt idx="0">
                  <c:v>Říjen</c:v>
                </c:pt>
                <c:pt idx="1">
                  <c:v>Listopad</c:v>
                </c:pt>
                <c:pt idx="2">
                  <c:v>Prosinec</c:v>
                </c:pt>
              </c:strCache>
            </c:strRef>
          </c:cat>
          <c:val>
            <c:numRef>
              <c:f>('8.6'!$B$13,'8.6'!$D$13,'8.6'!$F$13)</c:f>
              <c:numCache>
                <c:formatCode>#\ ##0.0</c:formatCode>
                <c:ptCount val="3"/>
                <c:pt idx="0">
                  <c:v>0</c:v>
                </c:pt>
                <c:pt idx="1">
                  <c:v>0</c:v>
                </c:pt>
                <c:pt idx="2">
                  <c:v>0</c:v>
                </c:pt>
              </c:numCache>
            </c:numRef>
          </c:val>
          <c:extLst>
            <c:ext xmlns:c16="http://schemas.microsoft.com/office/drawing/2014/chart" uri="{C3380CC4-5D6E-409C-BE32-E72D297353CC}">
              <c16:uniqueId val="{00000003-0903-4E1A-9723-6717129C30F9}"/>
            </c:ext>
          </c:extLst>
        </c:ser>
        <c:ser>
          <c:idx val="4"/>
          <c:order val="4"/>
          <c:tx>
            <c:strRef>
              <c:f>'8.6'!$A$14</c:f>
              <c:strCache>
                <c:ptCount val="1"/>
                <c:pt idx="0">
                  <c:v>Energie prostředí (tepelné čerpadlo)</c:v>
                </c:pt>
              </c:strCache>
            </c:strRef>
          </c:tx>
          <c:spPr>
            <a:solidFill>
              <a:srgbClr val="E02C1F"/>
            </a:solidFill>
          </c:spPr>
          <c:invertIfNegative val="0"/>
          <c:cat>
            <c:strRef>
              <c:f>'8.6'!$C$38:$E$38</c:f>
              <c:strCache>
                <c:ptCount val="3"/>
                <c:pt idx="0">
                  <c:v>Říjen</c:v>
                </c:pt>
                <c:pt idx="1">
                  <c:v>Listopad</c:v>
                </c:pt>
                <c:pt idx="2">
                  <c:v>Prosinec</c:v>
                </c:pt>
              </c:strCache>
            </c:strRef>
          </c:cat>
          <c:val>
            <c:numRef>
              <c:f>('8.6'!$B$14,'8.6'!$D$14,'8.6'!$F$14)</c:f>
              <c:numCache>
                <c:formatCode>#\ ##0.0</c:formatCode>
                <c:ptCount val="3"/>
                <c:pt idx="0">
                  <c:v>0</c:v>
                </c:pt>
                <c:pt idx="1">
                  <c:v>0</c:v>
                </c:pt>
                <c:pt idx="2">
                  <c:v>0</c:v>
                </c:pt>
              </c:numCache>
            </c:numRef>
          </c:val>
          <c:extLst>
            <c:ext xmlns:c16="http://schemas.microsoft.com/office/drawing/2014/chart" uri="{C3380CC4-5D6E-409C-BE32-E72D297353CC}">
              <c16:uniqueId val="{00000004-0903-4E1A-9723-6717129C30F9}"/>
            </c:ext>
          </c:extLst>
        </c:ser>
        <c:ser>
          <c:idx val="5"/>
          <c:order val="5"/>
          <c:tx>
            <c:strRef>
              <c:f>'8.6'!$A$15</c:f>
              <c:strCache>
                <c:ptCount val="1"/>
                <c:pt idx="0">
                  <c:v>Energie Slunce (solární kolektor)</c:v>
                </c:pt>
              </c:strCache>
            </c:strRef>
          </c:tx>
          <c:spPr>
            <a:solidFill>
              <a:srgbClr val="E86158"/>
            </a:solidFill>
          </c:spPr>
          <c:invertIfNegative val="0"/>
          <c:cat>
            <c:strRef>
              <c:f>'8.6'!$C$38:$E$38</c:f>
              <c:strCache>
                <c:ptCount val="3"/>
                <c:pt idx="0">
                  <c:v>Říjen</c:v>
                </c:pt>
                <c:pt idx="1">
                  <c:v>Listopad</c:v>
                </c:pt>
                <c:pt idx="2">
                  <c:v>Prosinec</c:v>
                </c:pt>
              </c:strCache>
            </c:strRef>
          </c:cat>
          <c:val>
            <c:numRef>
              <c:f>('8.6'!$B$15,'8.6'!$D$15,'8.6'!$F$15)</c:f>
              <c:numCache>
                <c:formatCode>#\ ##0.0</c:formatCode>
                <c:ptCount val="3"/>
                <c:pt idx="0">
                  <c:v>0.6</c:v>
                </c:pt>
                <c:pt idx="1">
                  <c:v>0.13</c:v>
                </c:pt>
                <c:pt idx="2">
                  <c:v>0</c:v>
                </c:pt>
              </c:numCache>
            </c:numRef>
          </c:val>
          <c:extLst>
            <c:ext xmlns:c16="http://schemas.microsoft.com/office/drawing/2014/chart" uri="{C3380CC4-5D6E-409C-BE32-E72D297353CC}">
              <c16:uniqueId val="{00000005-0903-4E1A-9723-6717129C30F9}"/>
            </c:ext>
          </c:extLst>
        </c:ser>
        <c:ser>
          <c:idx val="6"/>
          <c:order val="6"/>
          <c:tx>
            <c:strRef>
              <c:f>'8.6'!$A$16</c:f>
              <c:strCache>
                <c:ptCount val="1"/>
                <c:pt idx="0">
                  <c:v>Hnědé uhlí</c:v>
                </c:pt>
              </c:strCache>
            </c:strRef>
          </c:tx>
          <c:spPr>
            <a:solidFill>
              <a:srgbClr val="F0948F"/>
            </a:solidFill>
          </c:spPr>
          <c:invertIfNegative val="0"/>
          <c:cat>
            <c:strRef>
              <c:f>'8.6'!$C$38:$E$38</c:f>
              <c:strCache>
                <c:ptCount val="3"/>
                <c:pt idx="0">
                  <c:v>Říjen</c:v>
                </c:pt>
                <c:pt idx="1">
                  <c:v>Listopad</c:v>
                </c:pt>
                <c:pt idx="2">
                  <c:v>Prosinec</c:v>
                </c:pt>
              </c:strCache>
            </c:strRef>
          </c:cat>
          <c:val>
            <c:numRef>
              <c:f>('8.6'!$B$16,'8.6'!$D$16,'8.6'!$F$16)</c:f>
              <c:numCache>
                <c:formatCode>#\ ##0.0</c:formatCode>
                <c:ptCount val="3"/>
                <c:pt idx="0">
                  <c:v>91612.040000000008</c:v>
                </c:pt>
                <c:pt idx="1">
                  <c:v>138256.53</c:v>
                </c:pt>
                <c:pt idx="2">
                  <c:v>199423</c:v>
                </c:pt>
              </c:numCache>
            </c:numRef>
          </c:val>
          <c:extLst>
            <c:ext xmlns:c16="http://schemas.microsoft.com/office/drawing/2014/chart" uri="{C3380CC4-5D6E-409C-BE32-E72D297353CC}">
              <c16:uniqueId val="{00000006-0903-4E1A-9723-6717129C30F9}"/>
            </c:ext>
          </c:extLst>
        </c:ser>
        <c:ser>
          <c:idx val="7"/>
          <c:order val="7"/>
          <c:tx>
            <c:strRef>
              <c:f>'8.6'!$A$17</c:f>
              <c:strCache>
                <c:ptCount val="1"/>
                <c:pt idx="0">
                  <c:v>Jaderné palivo</c:v>
                </c:pt>
              </c:strCache>
            </c:strRef>
          </c:tx>
          <c:spPr>
            <a:solidFill>
              <a:srgbClr val="F7C9C7"/>
            </a:solidFill>
          </c:spPr>
          <c:invertIfNegative val="0"/>
          <c:cat>
            <c:strRef>
              <c:f>'8.6'!$C$38:$E$38</c:f>
              <c:strCache>
                <c:ptCount val="3"/>
                <c:pt idx="0">
                  <c:v>Říjen</c:v>
                </c:pt>
                <c:pt idx="1">
                  <c:v>Listopad</c:v>
                </c:pt>
                <c:pt idx="2">
                  <c:v>Prosinec</c:v>
                </c:pt>
              </c:strCache>
            </c:strRef>
          </c:cat>
          <c:val>
            <c:numRef>
              <c:f>('8.6'!$B$17,'8.6'!$D$17,'8.6'!$F$17)</c:f>
              <c:numCache>
                <c:formatCode>#\ ##0.0</c:formatCode>
                <c:ptCount val="3"/>
                <c:pt idx="0">
                  <c:v>0</c:v>
                </c:pt>
                <c:pt idx="1">
                  <c:v>0</c:v>
                </c:pt>
                <c:pt idx="2">
                  <c:v>0</c:v>
                </c:pt>
              </c:numCache>
            </c:numRef>
          </c:val>
          <c:extLst>
            <c:ext xmlns:c16="http://schemas.microsoft.com/office/drawing/2014/chart" uri="{C3380CC4-5D6E-409C-BE32-E72D297353CC}">
              <c16:uniqueId val="{00000007-0903-4E1A-9723-6717129C30F9}"/>
            </c:ext>
          </c:extLst>
        </c:ser>
        <c:ser>
          <c:idx val="8"/>
          <c:order val="8"/>
          <c:tx>
            <c:strRef>
              <c:f>'8.6'!$A$18</c:f>
              <c:strCache>
                <c:ptCount val="1"/>
                <c:pt idx="0">
                  <c:v>Koks</c:v>
                </c:pt>
              </c:strCache>
            </c:strRef>
          </c:tx>
          <c:spPr>
            <a:solidFill>
              <a:srgbClr val="262626"/>
            </a:solidFill>
          </c:spPr>
          <c:invertIfNegative val="0"/>
          <c:cat>
            <c:strRef>
              <c:f>'8.6'!$C$38:$E$38</c:f>
              <c:strCache>
                <c:ptCount val="3"/>
                <c:pt idx="0">
                  <c:v>Říjen</c:v>
                </c:pt>
                <c:pt idx="1">
                  <c:v>Listopad</c:v>
                </c:pt>
                <c:pt idx="2">
                  <c:v>Prosinec</c:v>
                </c:pt>
              </c:strCache>
            </c:strRef>
          </c:cat>
          <c:val>
            <c:numRef>
              <c:f>('8.6'!$B$18,'8.6'!$D$18,'8.6'!$F$18)</c:f>
              <c:numCache>
                <c:formatCode>#\ ##0.0</c:formatCode>
                <c:ptCount val="3"/>
                <c:pt idx="0">
                  <c:v>0</c:v>
                </c:pt>
                <c:pt idx="1">
                  <c:v>0</c:v>
                </c:pt>
                <c:pt idx="2">
                  <c:v>0</c:v>
                </c:pt>
              </c:numCache>
            </c:numRef>
          </c:val>
          <c:extLst>
            <c:ext xmlns:c16="http://schemas.microsoft.com/office/drawing/2014/chart" uri="{C3380CC4-5D6E-409C-BE32-E72D297353CC}">
              <c16:uniqueId val="{00000008-0903-4E1A-9723-6717129C30F9}"/>
            </c:ext>
          </c:extLst>
        </c:ser>
        <c:ser>
          <c:idx val="9"/>
          <c:order val="9"/>
          <c:tx>
            <c:strRef>
              <c:f>'8.6'!$A$19</c:f>
              <c:strCache>
                <c:ptCount val="1"/>
                <c:pt idx="0">
                  <c:v>Odpadní teplo</c:v>
                </c:pt>
              </c:strCache>
            </c:strRef>
          </c:tx>
          <c:spPr>
            <a:solidFill>
              <a:srgbClr val="646363"/>
            </a:solidFill>
          </c:spPr>
          <c:invertIfNegative val="0"/>
          <c:cat>
            <c:strRef>
              <c:f>'8.6'!$C$38:$E$38</c:f>
              <c:strCache>
                <c:ptCount val="3"/>
                <c:pt idx="0">
                  <c:v>Říjen</c:v>
                </c:pt>
                <c:pt idx="1">
                  <c:v>Listopad</c:v>
                </c:pt>
                <c:pt idx="2">
                  <c:v>Prosinec</c:v>
                </c:pt>
              </c:strCache>
            </c:strRef>
          </c:cat>
          <c:val>
            <c:numRef>
              <c:f>('8.6'!$B$19,'8.6'!$D$19,'8.6'!$F$19)</c:f>
              <c:numCache>
                <c:formatCode>#\ ##0.0</c:formatCode>
                <c:ptCount val="3"/>
                <c:pt idx="0">
                  <c:v>0</c:v>
                </c:pt>
                <c:pt idx="1">
                  <c:v>0</c:v>
                </c:pt>
                <c:pt idx="2">
                  <c:v>0</c:v>
                </c:pt>
              </c:numCache>
            </c:numRef>
          </c:val>
          <c:extLst>
            <c:ext xmlns:c16="http://schemas.microsoft.com/office/drawing/2014/chart" uri="{C3380CC4-5D6E-409C-BE32-E72D297353CC}">
              <c16:uniqueId val="{00000009-0903-4E1A-9723-6717129C30F9}"/>
            </c:ext>
          </c:extLst>
        </c:ser>
        <c:ser>
          <c:idx val="10"/>
          <c:order val="10"/>
          <c:tx>
            <c:strRef>
              <c:f>'8.6'!$A$20</c:f>
              <c:strCache>
                <c:ptCount val="1"/>
                <c:pt idx="0">
                  <c:v>Ostatní kapalná paliva</c:v>
                </c:pt>
              </c:strCache>
            </c:strRef>
          </c:tx>
          <c:spPr>
            <a:solidFill>
              <a:srgbClr val="9D9D9C"/>
            </a:solidFill>
          </c:spPr>
          <c:invertIfNegative val="0"/>
          <c:cat>
            <c:strRef>
              <c:f>'8.6'!$C$38:$E$38</c:f>
              <c:strCache>
                <c:ptCount val="3"/>
                <c:pt idx="0">
                  <c:v>Říjen</c:v>
                </c:pt>
                <c:pt idx="1">
                  <c:v>Listopad</c:v>
                </c:pt>
                <c:pt idx="2">
                  <c:v>Prosinec</c:v>
                </c:pt>
              </c:strCache>
            </c:strRef>
          </c:cat>
          <c:val>
            <c:numRef>
              <c:f>('8.6'!$B$20,'8.6'!$D$20,'8.6'!$F$20)</c:f>
              <c:numCache>
                <c:formatCode>#\ ##0.0</c:formatCode>
                <c:ptCount val="3"/>
                <c:pt idx="0">
                  <c:v>0</c:v>
                </c:pt>
                <c:pt idx="1">
                  <c:v>0</c:v>
                </c:pt>
                <c:pt idx="2">
                  <c:v>0</c:v>
                </c:pt>
              </c:numCache>
            </c:numRef>
          </c:val>
          <c:extLst>
            <c:ext xmlns:c16="http://schemas.microsoft.com/office/drawing/2014/chart" uri="{C3380CC4-5D6E-409C-BE32-E72D297353CC}">
              <c16:uniqueId val="{0000000A-0903-4E1A-9723-6717129C30F9}"/>
            </c:ext>
          </c:extLst>
        </c:ser>
        <c:ser>
          <c:idx val="11"/>
          <c:order val="11"/>
          <c:tx>
            <c:strRef>
              <c:f>'8.6'!$A$21</c:f>
              <c:strCache>
                <c:ptCount val="1"/>
                <c:pt idx="0">
                  <c:v>Ostatní pevná paliva</c:v>
                </c:pt>
              </c:strCache>
            </c:strRef>
          </c:tx>
          <c:spPr>
            <a:solidFill>
              <a:srgbClr val="D0D0D0"/>
            </a:solidFill>
          </c:spPr>
          <c:invertIfNegative val="0"/>
          <c:cat>
            <c:strRef>
              <c:f>'8.6'!$C$38:$E$38</c:f>
              <c:strCache>
                <c:ptCount val="3"/>
                <c:pt idx="0">
                  <c:v>Říjen</c:v>
                </c:pt>
                <c:pt idx="1">
                  <c:v>Listopad</c:v>
                </c:pt>
                <c:pt idx="2">
                  <c:v>Prosinec</c:v>
                </c:pt>
              </c:strCache>
            </c:strRef>
          </c:cat>
          <c:val>
            <c:numRef>
              <c:f>('8.6'!$B$21,'8.6'!$D$21,'8.6'!$F$21)</c:f>
              <c:numCache>
                <c:formatCode>#\ ##0.0</c:formatCode>
                <c:ptCount val="3"/>
                <c:pt idx="0">
                  <c:v>0</c:v>
                </c:pt>
                <c:pt idx="1">
                  <c:v>0</c:v>
                </c:pt>
                <c:pt idx="2">
                  <c:v>0</c:v>
                </c:pt>
              </c:numCache>
            </c:numRef>
          </c:val>
          <c:extLst>
            <c:ext xmlns:c16="http://schemas.microsoft.com/office/drawing/2014/chart" uri="{C3380CC4-5D6E-409C-BE32-E72D297353CC}">
              <c16:uniqueId val="{0000000B-0903-4E1A-9723-6717129C30F9}"/>
            </c:ext>
          </c:extLst>
        </c:ser>
        <c:ser>
          <c:idx val="12"/>
          <c:order val="12"/>
          <c:tx>
            <c:strRef>
              <c:f>'8.6'!$A$22</c:f>
              <c:strCache>
                <c:ptCount val="1"/>
                <c:pt idx="0">
                  <c:v>Ostatní plyny</c:v>
                </c:pt>
              </c:strCache>
            </c:strRef>
          </c:tx>
          <c:spPr>
            <a:pattFill prst="ltUpDiag">
              <a:fgClr>
                <a:srgbClr val="23315F"/>
              </a:fgClr>
              <a:bgClr>
                <a:sysClr val="window" lastClr="FFFFFF"/>
              </a:bgClr>
            </a:pattFill>
          </c:spPr>
          <c:invertIfNegative val="0"/>
          <c:cat>
            <c:strRef>
              <c:f>'8.6'!$C$38:$E$38</c:f>
              <c:strCache>
                <c:ptCount val="3"/>
                <c:pt idx="0">
                  <c:v>Říjen</c:v>
                </c:pt>
                <c:pt idx="1">
                  <c:v>Listopad</c:v>
                </c:pt>
                <c:pt idx="2">
                  <c:v>Prosinec</c:v>
                </c:pt>
              </c:strCache>
            </c:strRef>
          </c:cat>
          <c:val>
            <c:numRef>
              <c:f>('8.6'!$B$22,'8.6'!$D$22,'8.6'!$F$22)</c:f>
              <c:numCache>
                <c:formatCode>#\ ##0.0</c:formatCode>
                <c:ptCount val="3"/>
                <c:pt idx="0">
                  <c:v>0</c:v>
                </c:pt>
                <c:pt idx="1">
                  <c:v>0</c:v>
                </c:pt>
                <c:pt idx="2">
                  <c:v>0</c:v>
                </c:pt>
              </c:numCache>
            </c:numRef>
          </c:val>
          <c:extLst>
            <c:ext xmlns:c16="http://schemas.microsoft.com/office/drawing/2014/chart" uri="{C3380CC4-5D6E-409C-BE32-E72D297353CC}">
              <c16:uniqueId val="{0000000C-0903-4E1A-9723-6717129C30F9}"/>
            </c:ext>
          </c:extLst>
        </c:ser>
        <c:ser>
          <c:idx val="13"/>
          <c:order val="13"/>
          <c:tx>
            <c:strRef>
              <c:f>'8.6'!$A$23</c:f>
              <c:strCache>
                <c:ptCount val="1"/>
                <c:pt idx="0">
                  <c:v>Ostatní</c:v>
                </c:pt>
              </c:strCache>
            </c:strRef>
          </c:tx>
          <c:spPr>
            <a:pattFill prst="ltUpDiag">
              <a:fgClr>
                <a:srgbClr val="E02C1F"/>
              </a:fgClr>
              <a:bgClr>
                <a:sysClr val="window" lastClr="FFFFFF"/>
              </a:bgClr>
            </a:pattFill>
          </c:spPr>
          <c:invertIfNegative val="0"/>
          <c:cat>
            <c:strRef>
              <c:f>'8.6'!$C$38:$E$38</c:f>
              <c:strCache>
                <c:ptCount val="3"/>
                <c:pt idx="0">
                  <c:v>Říjen</c:v>
                </c:pt>
                <c:pt idx="1">
                  <c:v>Listopad</c:v>
                </c:pt>
                <c:pt idx="2">
                  <c:v>Prosinec</c:v>
                </c:pt>
              </c:strCache>
            </c:strRef>
          </c:cat>
          <c:val>
            <c:numRef>
              <c:f>('8.6'!$B$23,'8.6'!$D$23,'8.6'!$F$23)</c:f>
              <c:numCache>
                <c:formatCode>#\ ##0.0</c:formatCode>
                <c:ptCount val="3"/>
                <c:pt idx="0">
                  <c:v>0</c:v>
                </c:pt>
                <c:pt idx="1">
                  <c:v>0</c:v>
                </c:pt>
                <c:pt idx="2">
                  <c:v>0</c:v>
                </c:pt>
              </c:numCache>
            </c:numRef>
          </c:val>
          <c:extLst>
            <c:ext xmlns:c16="http://schemas.microsoft.com/office/drawing/2014/chart" uri="{C3380CC4-5D6E-409C-BE32-E72D297353CC}">
              <c16:uniqueId val="{0000000D-0903-4E1A-9723-6717129C30F9}"/>
            </c:ext>
          </c:extLst>
        </c:ser>
        <c:ser>
          <c:idx val="14"/>
          <c:order val="14"/>
          <c:tx>
            <c:strRef>
              <c:f>'8.6'!$A$24</c:f>
              <c:strCache>
                <c:ptCount val="1"/>
                <c:pt idx="0">
                  <c:v>Topné oleje</c:v>
                </c:pt>
              </c:strCache>
            </c:strRef>
          </c:tx>
          <c:spPr>
            <a:pattFill prst="ltUpDiag">
              <a:fgClr>
                <a:srgbClr val="5A6588"/>
              </a:fgClr>
              <a:bgClr>
                <a:sysClr val="window" lastClr="FFFFFF"/>
              </a:bgClr>
            </a:pattFill>
          </c:spPr>
          <c:invertIfNegative val="0"/>
          <c:cat>
            <c:strRef>
              <c:f>'8.6'!$C$38:$E$38</c:f>
              <c:strCache>
                <c:ptCount val="3"/>
                <c:pt idx="0">
                  <c:v>Říjen</c:v>
                </c:pt>
                <c:pt idx="1">
                  <c:v>Listopad</c:v>
                </c:pt>
                <c:pt idx="2">
                  <c:v>Prosinec</c:v>
                </c:pt>
              </c:strCache>
            </c:strRef>
          </c:cat>
          <c:val>
            <c:numRef>
              <c:f>('8.6'!$B$24,'8.6'!$D$24,'8.6'!$F$24)</c:f>
              <c:numCache>
                <c:formatCode>#\ ##0.0</c:formatCode>
                <c:ptCount val="3"/>
                <c:pt idx="0">
                  <c:v>241.8</c:v>
                </c:pt>
                <c:pt idx="1">
                  <c:v>25.73</c:v>
                </c:pt>
                <c:pt idx="2">
                  <c:v>0</c:v>
                </c:pt>
              </c:numCache>
            </c:numRef>
          </c:val>
          <c:extLst>
            <c:ext xmlns:c16="http://schemas.microsoft.com/office/drawing/2014/chart" uri="{C3380CC4-5D6E-409C-BE32-E72D297353CC}">
              <c16:uniqueId val="{0000000E-0903-4E1A-9723-6717129C30F9}"/>
            </c:ext>
          </c:extLst>
        </c:ser>
        <c:ser>
          <c:idx val="15"/>
          <c:order val="15"/>
          <c:tx>
            <c:strRef>
              <c:f>'8.6'!$A$25</c:f>
              <c:strCache>
                <c:ptCount val="1"/>
                <c:pt idx="0">
                  <c:v>Zemní plyn</c:v>
                </c:pt>
              </c:strCache>
            </c:strRef>
          </c:tx>
          <c:spPr>
            <a:pattFill prst="ltUpDiag">
              <a:fgClr>
                <a:srgbClr val="E86158"/>
              </a:fgClr>
              <a:bgClr>
                <a:sysClr val="window" lastClr="FFFFFF"/>
              </a:bgClr>
            </a:pattFill>
          </c:spPr>
          <c:invertIfNegative val="0"/>
          <c:cat>
            <c:strRef>
              <c:f>'8.6'!$C$38:$E$38</c:f>
              <c:strCache>
                <c:ptCount val="3"/>
                <c:pt idx="0">
                  <c:v>Říjen</c:v>
                </c:pt>
                <c:pt idx="1">
                  <c:v>Listopad</c:v>
                </c:pt>
                <c:pt idx="2">
                  <c:v>Prosinec</c:v>
                </c:pt>
              </c:strCache>
            </c:strRef>
          </c:cat>
          <c:val>
            <c:numRef>
              <c:f>('8.6'!$B$25,'8.6'!$D$25,'8.6'!$F$25)</c:f>
              <c:numCache>
                <c:formatCode>#\ ##0.0</c:formatCode>
                <c:ptCount val="3"/>
                <c:pt idx="0">
                  <c:v>78300.428</c:v>
                </c:pt>
                <c:pt idx="1">
                  <c:v>111677.55600000001</c:v>
                </c:pt>
                <c:pt idx="2">
                  <c:v>116766.33999999998</c:v>
                </c:pt>
              </c:numCache>
            </c:numRef>
          </c:val>
          <c:extLst>
            <c:ext xmlns:c16="http://schemas.microsoft.com/office/drawing/2014/chart" uri="{C3380CC4-5D6E-409C-BE32-E72D297353CC}">
              <c16:uniqueId val="{0000000F-0903-4E1A-9723-6717129C30F9}"/>
            </c:ext>
          </c:extLst>
        </c:ser>
        <c:dLbls>
          <c:showLegendKey val="0"/>
          <c:showVal val="0"/>
          <c:showCatName val="0"/>
          <c:showSerName val="0"/>
          <c:showPercent val="0"/>
          <c:showBubbleSize val="0"/>
        </c:dLbls>
        <c:gapWidth val="50"/>
        <c:overlap val="100"/>
        <c:axId val="287557120"/>
        <c:axId val="287558656"/>
      </c:barChart>
      <c:catAx>
        <c:axId val="28755712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558656"/>
        <c:crosses val="autoZero"/>
        <c:auto val="1"/>
        <c:lblAlgn val="ctr"/>
        <c:lblOffset val="100"/>
        <c:noMultiLvlLbl val="0"/>
      </c:catAx>
      <c:valAx>
        <c:axId val="287558656"/>
        <c:scaling>
          <c:orientation val="minMax"/>
          <c:max val="5000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557120"/>
        <c:crosses val="autoZero"/>
        <c:crossBetween val="between"/>
        <c:majorUnit val="100000"/>
        <c:minorUnit val="2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24-C7A6-41D6-8E02-335B206504B2}"/>
              </c:ext>
            </c:extLst>
          </c:dPt>
          <c:dPt>
            <c:idx val="1"/>
            <c:bubble3D val="0"/>
            <c:spPr>
              <a:solidFill>
                <a:schemeClr val="accent2"/>
              </a:solidFill>
            </c:spPr>
            <c:extLst>
              <c:ext xmlns:c16="http://schemas.microsoft.com/office/drawing/2014/chart" uri="{C3380CC4-5D6E-409C-BE32-E72D297353CC}">
                <c16:uniqueId val="{00000025-C7A6-41D6-8E02-335B206504B2}"/>
              </c:ext>
            </c:extLst>
          </c:dPt>
          <c:dPt>
            <c:idx val="2"/>
            <c:bubble3D val="0"/>
            <c:spPr>
              <a:solidFill>
                <a:schemeClr val="accent3"/>
              </a:solidFill>
            </c:spPr>
            <c:extLst>
              <c:ext xmlns:c16="http://schemas.microsoft.com/office/drawing/2014/chart" uri="{C3380CC4-5D6E-409C-BE32-E72D297353CC}">
                <c16:uniqueId val="{00000026-C7A6-41D6-8E02-335B206504B2}"/>
              </c:ext>
            </c:extLst>
          </c:dPt>
          <c:dPt>
            <c:idx val="3"/>
            <c:bubble3D val="0"/>
            <c:spPr>
              <a:solidFill>
                <a:schemeClr val="accent4"/>
              </a:solidFill>
            </c:spPr>
            <c:extLst>
              <c:ext xmlns:c16="http://schemas.microsoft.com/office/drawing/2014/chart" uri="{C3380CC4-5D6E-409C-BE32-E72D297353CC}">
                <c16:uniqueId val="{00000027-C7A6-41D6-8E02-335B206504B2}"/>
              </c:ext>
            </c:extLst>
          </c:dPt>
          <c:dPt>
            <c:idx val="4"/>
            <c:bubble3D val="0"/>
            <c:spPr>
              <a:solidFill>
                <a:schemeClr val="accent5"/>
              </a:solidFill>
            </c:spPr>
            <c:extLst>
              <c:ext xmlns:c16="http://schemas.microsoft.com/office/drawing/2014/chart" uri="{C3380CC4-5D6E-409C-BE32-E72D297353CC}">
                <c16:uniqueId val="{00000028-C7A6-41D6-8E02-335B206504B2}"/>
              </c:ext>
            </c:extLst>
          </c:dPt>
          <c:dPt>
            <c:idx val="5"/>
            <c:bubble3D val="0"/>
            <c:spPr>
              <a:solidFill>
                <a:schemeClr val="accent6"/>
              </a:solidFill>
            </c:spPr>
            <c:extLst>
              <c:ext xmlns:c16="http://schemas.microsoft.com/office/drawing/2014/chart" uri="{C3380CC4-5D6E-409C-BE32-E72D297353CC}">
                <c16:uniqueId val="{00000029-C7A6-41D6-8E02-335B206504B2}"/>
              </c:ext>
            </c:extLst>
          </c:dPt>
          <c:dPt>
            <c:idx val="6"/>
            <c:bubble3D val="0"/>
            <c:spPr>
              <a:solidFill>
                <a:srgbClr val="F0948F"/>
              </a:solidFill>
            </c:spPr>
            <c:extLst>
              <c:ext xmlns:c16="http://schemas.microsoft.com/office/drawing/2014/chart" uri="{C3380CC4-5D6E-409C-BE32-E72D297353CC}">
                <c16:uniqueId val="{0000002A-C7A6-41D6-8E02-335B206504B2}"/>
              </c:ext>
            </c:extLst>
          </c:dPt>
          <c:dPt>
            <c:idx val="7"/>
            <c:bubble3D val="0"/>
            <c:spPr>
              <a:solidFill>
                <a:srgbClr val="F7C9C7"/>
              </a:solidFill>
            </c:spPr>
            <c:extLst>
              <c:ext xmlns:c16="http://schemas.microsoft.com/office/drawing/2014/chart" uri="{C3380CC4-5D6E-409C-BE32-E72D297353CC}">
                <c16:uniqueId val="{0000002B-C7A6-41D6-8E02-335B206504B2}"/>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3-C7A6-41D6-8E02-335B206504B2}"/>
            </c:ext>
          </c:extLst>
        </c:ser>
        <c:ser>
          <c:idx val="2"/>
          <c:order val="1"/>
          <c:dPt>
            <c:idx val="0"/>
            <c:bubble3D val="0"/>
            <c:spPr>
              <a:solidFill>
                <a:schemeClr val="accent1"/>
              </a:solidFill>
            </c:spPr>
            <c:extLst>
              <c:ext xmlns:c16="http://schemas.microsoft.com/office/drawing/2014/chart" uri="{C3380CC4-5D6E-409C-BE32-E72D297353CC}">
                <c16:uniqueId val="{00000013-C7A6-41D6-8E02-335B206504B2}"/>
              </c:ext>
            </c:extLst>
          </c:dPt>
          <c:dPt>
            <c:idx val="1"/>
            <c:bubble3D val="0"/>
            <c:spPr>
              <a:solidFill>
                <a:schemeClr val="accent2"/>
              </a:solidFill>
            </c:spPr>
            <c:extLst>
              <c:ext xmlns:c16="http://schemas.microsoft.com/office/drawing/2014/chart" uri="{C3380CC4-5D6E-409C-BE32-E72D297353CC}">
                <c16:uniqueId val="{00000015-C7A6-41D6-8E02-335B206504B2}"/>
              </c:ext>
            </c:extLst>
          </c:dPt>
          <c:dPt>
            <c:idx val="2"/>
            <c:bubble3D val="0"/>
            <c:spPr>
              <a:solidFill>
                <a:schemeClr val="accent3"/>
              </a:solidFill>
            </c:spPr>
            <c:extLst>
              <c:ext xmlns:c16="http://schemas.microsoft.com/office/drawing/2014/chart" uri="{C3380CC4-5D6E-409C-BE32-E72D297353CC}">
                <c16:uniqueId val="{00000017-C7A6-41D6-8E02-335B206504B2}"/>
              </c:ext>
            </c:extLst>
          </c:dPt>
          <c:dPt>
            <c:idx val="3"/>
            <c:bubble3D val="0"/>
            <c:spPr>
              <a:solidFill>
                <a:schemeClr val="accent4"/>
              </a:solidFill>
            </c:spPr>
            <c:extLst>
              <c:ext xmlns:c16="http://schemas.microsoft.com/office/drawing/2014/chart" uri="{C3380CC4-5D6E-409C-BE32-E72D297353CC}">
                <c16:uniqueId val="{00000019-C7A6-41D6-8E02-335B206504B2}"/>
              </c:ext>
            </c:extLst>
          </c:dPt>
          <c:dPt>
            <c:idx val="4"/>
            <c:bubble3D val="0"/>
            <c:spPr>
              <a:solidFill>
                <a:schemeClr val="accent5"/>
              </a:solidFill>
            </c:spPr>
            <c:extLst>
              <c:ext xmlns:c16="http://schemas.microsoft.com/office/drawing/2014/chart" uri="{C3380CC4-5D6E-409C-BE32-E72D297353CC}">
                <c16:uniqueId val="{0000001B-C7A6-41D6-8E02-335B206504B2}"/>
              </c:ext>
            </c:extLst>
          </c:dPt>
          <c:dPt>
            <c:idx val="5"/>
            <c:bubble3D val="0"/>
            <c:spPr>
              <a:solidFill>
                <a:schemeClr val="accent6"/>
              </a:solidFill>
            </c:spPr>
            <c:extLst>
              <c:ext xmlns:c16="http://schemas.microsoft.com/office/drawing/2014/chart" uri="{C3380CC4-5D6E-409C-BE32-E72D297353CC}">
                <c16:uniqueId val="{0000001D-C7A6-41D6-8E02-335B206504B2}"/>
              </c:ext>
            </c:extLst>
          </c:dPt>
          <c:dPt>
            <c:idx val="6"/>
            <c:bubble3D val="0"/>
            <c:spPr>
              <a:solidFill>
                <a:srgbClr val="F0948F"/>
              </a:solidFill>
            </c:spPr>
            <c:extLst>
              <c:ext xmlns:c16="http://schemas.microsoft.com/office/drawing/2014/chart" uri="{C3380CC4-5D6E-409C-BE32-E72D297353CC}">
                <c16:uniqueId val="{0000001F-C7A6-41D6-8E02-335B206504B2}"/>
              </c:ext>
            </c:extLst>
          </c:dPt>
          <c:dPt>
            <c:idx val="7"/>
            <c:bubble3D val="0"/>
            <c:spPr>
              <a:solidFill>
                <a:srgbClr val="F7C9C7"/>
              </a:solidFill>
            </c:spPr>
            <c:extLst>
              <c:ext xmlns:c16="http://schemas.microsoft.com/office/drawing/2014/chart" uri="{C3380CC4-5D6E-409C-BE32-E72D297353CC}">
                <c16:uniqueId val="{00000021-C7A6-41D6-8E02-335B206504B2}"/>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2-C7A6-41D6-8E02-335B206504B2}"/>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DB7-49D5-B805-7FABAC77FD8B}"/>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DB7-49D5-B805-7FABAC77FD8B}"/>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DB7-49D5-B805-7FABAC77FD8B}"/>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DB7-49D5-B805-7FABAC77FD8B}"/>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DB7-49D5-B805-7FABAC77FD8B}"/>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DB7-49D5-B805-7FABAC77FD8B}"/>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DB7-49D5-B805-7FABAC77FD8B}"/>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DB7-49D5-B805-7FABAC77FD8B}"/>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DB7-49D5-B805-7FABAC77FD8B}"/>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DB7-49D5-B805-7FABAC77FD8B}"/>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DB7-49D5-B805-7FABAC77FD8B}"/>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DB7-49D5-B805-7FABAC77FD8B}"/>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DB7-49D5-B805-7FABAC77FD8B}"/>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DB7-49D5-B805-7FABAC77FD8B}"/>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DB7-49D5-B805-7FABAC77FD8B}"/>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FDB7-49D5-B805-7FABAC77FD8B}"/>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4E3-4E6B-A9A6-15C8143D0876}"/>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4E3-4E6B-A9A6-15C8143D0876}"/>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4E3-4E6B-A9A6-15C8143D0876}"/>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4E3-4E6B-A9A6-15C8143D0876}"/>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4E3-4E6B-A9A6-15C8143D0876}"/>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4E3-4E6B-A9A6-15C8143D0876}"/>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4E3-4E6B-A9A6-15C8143D0876}"/>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4E3-4E6B-A9A6-15C8143D0876}"/>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4E3-4E6B-A9A6-15C8143D0876}"/>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4E3-4E6B-A9A6-15C8143D0876}"/>
            </c:ext>
          </c:extLst>
        </c:ser>
        <c:ser>
          <c:idx val="10"/>
          <c:order val="10"/>
          <c:tx>
            <c:strRef>
              <c:f>'4.1'!$O$18</c:f>
              <c:strCache>
                <c:ptCount val="1"/>
              </c:strCache>
            </c:strRef>
          </c:tx>
          <c:spPr>
            <a:solidFill>
              <a:srgbClr val="D0D0D0"/>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4E3-4E6B-A9A6-15C8143D0876}"/>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4E3-4E6B-A9A6-15C8143D0876}"/>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4E3-4E6B-A9A6-15C8143D0876}"/>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4E3-4E6B-A9A6-15C8143D0876}"/>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4E3-4E6B-A9A6-15C8143D0876}"/>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64E3-4E6B-A9A6-15C8143D0876}"/>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2.4453030715926344E-3"/>
          <c:y val="6.5974249454567825E-3"/>
        </c:manualLayout>
      </c:layout>
      <c:overlay val="0"/>
    </c:title>
    <c:autoTitleDeleted val="0"/>
    <c:plotArea>
      <c:layout>
        <c:manualLayout>
          <c:layoutTarget val="inner"/>
          <c:xMode val="edge"/>
          <c:yMode val="edge"/>
          <c:x val="7.9259161287294724E-2"/>
          <c:y val="0.23606582111367816"/>
          <c:w val="0.6823276432164449"/>
          <c:h val="0.58985336413786604"/>
        </c:manualLayout>
      </c:layout>
      <c:barChart>
        <c:barDir val="col"/>
        <c:grouping val="stacked"/>
        <c:varyColors val="0"/>
        <c:ser>
          <c:idx val="0"/>
          <c:order val="0"/>
          <c:tx>
            <c:strRef>
              <c:f>'8.7'!$A$27</c:f>
              <c:strCache>
                <c:ptCount val="1"/>
                <c:pt idx="0">
                  <c:v>Průmysl</c:v>
                </c:pt>
              </c:strCache>
            </c:strRef>
          </c:tx>
          <c:invertIfNegative val="0"/>
          <c:cat>
            <c:strRef>
              <c:f>'8.7'!$C$38:$E$38</c:f>
              <c:strCache>
                <c:ptCount val="3"/>
                <c:pt idx="0">
                  <c:v>Říjen</c:v>
                </c:pt>
                <c:pt idx="1">
                  <c:v>Listopad</c:v>
                </c:pt>
                <c:pt idx="2">
                  <c:v>Prosinec</c:v>
                </c:pt>
              </c:strCache>
            </c:strRef>
          </c:cat>
          <c:val>
            <c:numRef>
              <c:f>('8.7'!$B$27,'8.7'!$D$27,'8.7'!$F$27)</c:f>
              <c:numCache>
                <c:formatCode>#\ ##0.0</c:formatCode>
                <c:ptCount val="3"/>
                <c:pt idx="0">
                  <c:v>9613</c:v>
                </c:pt>
                <c:pt idx="1">
                  <c:v>19628</c:v>
                </c:pt>
                <c:pt idx="2">
                  <c:v>23450</c:v>
                </c:pt>
              </c:numCache>
            </c:numRef>
          </c:val>
          <c:extLst>
            <c:ext xmlns:c16="http://schemas.microsoft.com/office/drawing/2014/chart" uri="{C3380CC4-5D6E-409C-BE32-E72D297353CC}">
              <c16:uniqueId val="{00000000-5883-4244-B438-4F47DB704ED5}"/>
            </c:ext>
          </c:extLst>
        </c:ser>
        <c:ser>
          <c:idx val="1"/>
          <c:order val="1"/>
          <c:tx>
            <c:strRef>
              <c:f>'8.7'!$A$28</c:f>
              <c:strCache>
                <c:ptCount val="1"/>
                <c:pt idx="0">
                  <c:v>Energetika</c:v>
                </c:pt>
              </c:strCache>
            </c:strRef>
          </c:tx>
          <c:invertIfNegative val="0"/>
          <c:cat>
            <c:strRef>
              <c:f>'8.7'!$C$38:$E$38</c:f>
              <c:strCache>
                <c:ptCount val="3"/>
                <c:pt idx="0">
                  <c:v>Říjen</c:v>
                </c:pt>
                <c:pt idx="1">
                  <c:v>Listopad</c:v>
                </c:pt>
                <c:pt idx="2">
                  <c:v>Prosinec</c:v>
                </c:pt>
              </c:strCache>
            </c:strRef>
          </c:cat>
          <c:val>
            <c:numRef>
              <c:f>('8.7'!$B$28,'8.7'!$D$28,'8.7'!$F$28)</c:f>
              <c:numCache>
                <c:formatCode>#\ ##0.0</c:formatCode>
                <c:ptCount val="3"/>
                <c:pt idx="0">
                  <c:v>118</c:v>
                </c:pt>
                <c:pt idx="1">
                  <c:v>348.4</c:v>
                </c:pt>
                <c:pt idx="2">
                  <c:v>457.8</c:v>
                </c:pt>
              </c:numCache>
            </c:numRef>
          </c:val>
          <c:extLst>
            <c:ext xmlns:c16="http://schemas.microsoft.com/office/drawing/2014/chart" uri="{C3380CC4-5D6E-409C-BE32-E72D297353CC}">
              <c16:uniqueId val="{00000001-5883-4244-B438-4F47DB704ED5}"/>
            </c:ext>
          </c:extLst>
        </c:ser>
        <c:ser>
          <c:idx val="2"/>
          <c:order val="2"/>
          <c:tx>
            <c:strRef>
              <c:f>'8.7'!$A$29</c:f>
              <c:strCache>
                <c:ptCount val="1"/>
                <c:pt idx="0">
                  <c:v>Doprava</c:v>
                </c:pt>
              </c:strCache>
            </c:strRef>
          </c:tx>
          <c:invertIfNegative val="0"/>
          <c:cat>
            <c:strRef>
              <c:f>'8.7'!$C$38:$E$38</c:f>
              <c:strCache>
                <c:ptCount val="3"/>
                <c:pt idx="0">
                  <c:v>Říjen</c:v>
                </c:pt>
                <c:pt idx="1">
                  <c:v>Listopad</c:v>
                </c:pt>
                <c:pt idx="2">
                  <c:v>Prosinec</c:v>
                </c:pt>
              </c:strCache>
            </c:strRef>
          </c:cat>
          <c:val>
            <c:numRef>
              <c:f>('8.7'!$B$29,'8.7'!$D$29,'8.7'!$F$29)</c:f>
              <c:numCache>
                <c:formatCode>#\ ##0.0</c:formatCode>
                <c:ptCount val="3"/>
                <c:pt idx="0">
                  <c:v>306</c:v>
                </c:pt>
                <c:pt idx="1">
                  <c:v>821</c:v>
                </c:pt>
                <c:pt idx="2">
                  <c:v>1238</c:v>
                </c:pt>
              </c:numCache>
            </c:numRef>
          </c:val>
          <c:extLst>
            <c:ext xmlns:c16="http://schemas.microsoft.com/office/drawing/2014/chart" uri="{C3380CC4-5D6E-409C-BE32-E72D297353CC}">
              <c16:uniqueId val="{00000002-5883-4244-B438-4F47DB704ED5}"/>
            </c:ext>
          </c:extLst>
        </c:ser>
        <c:ser>
          <c:idx val="3"/>
          <c:order val="3"/>
          <c:tx>
            <c:strRef>
              <c:f>'8.7'!$A$30</c:f>
              <c:strCache>
                <c:ptCount val="1"/>
                <c:pt idx="0">
                  <c:v>Stavebnictví</c:v>
                </c:pt>
              </c:strCache>
            </c:strRef>
          </c:tx>
          <c:invertIfNegative val="0"/>
          <c:cat>
            <c:strRef>
              <c:f>'8.7'!$C$38:$E$38</c:f>
              <c:strCache>
                <c:ptCount val="3"/>
                <c:pt idx="0">
                  <c:v>Říjen</c:v>
                </c:pt>
                <c:pt idx="1">
                  <c:v>Listopad</c:v>
                </c:pt>
                <c:pt idx="2">
                  <c:v>Prosinec</c:v>
                </c:pt>
              </c:strCache>
            </c:strRef>
          </c:cat>
          <c:val>
            <c:numRef>
              <c:f>('8.7'!$B$30,'8.7'!$D$30,'8.7'!$F$30)</c:f>
              <c:numCache>
                <c:formatCode>#\ ##0.0</c:formatCode>
                <c:ptCount val="3"/>
                <c:pt idx="0">
                  <c:v>28</c:v>
                </c:pt>
                <c:pt idx="1">
                  <c:v>225</c:v>
                </c:pt>
                <c:pt idx="2">
                  <c:v>325.8</c:v>
                </c:pt>
              </c:numCache>
            </c:numRef>
          </c:val>
          <c:extLst>
            <c:ext xmlns:c16="http://schemas.microsoft.com/office/drawing/2014/chart" uri="{C3380CC4-5D6E-409C-BE32-E72D297353CC}">
              <c16:uniqueId val="{00000003-5883-4244-B438-4F47DB704ED5}"/>
            </c:ext>
          </c:extLst>
        </c:ser>
        <c:ser>
          <c:idx val="4"/>
          <c:order val="4"/>
          <c:tx>
            <c:strRef>
              <c:f>'8.7'!$A$31</c:f>
              <c:strCache>
                <c:ptCount val="1"/>
                <c:pt idx="0">
                  <c:v>Zemědělství a lesnictví</c:v>
                </c:pt>
              </c:strCache>
            </c:strRef>
          </c:tx>
          <c:spPr>
            <a:solidFill>
              <a:schemeClr val="accent5"/>
            </a:solidFill>
          </c:spPr>
          <c:invertIfNegative val="0"/>
          <c:cat>
            <c:strRef>
              <c:f>'8.7'!$C$38:$E$38</c:f>
              <c:strCache>
                <c:ptCount val="3"/>
                <c:pt idx="0">
                  <c:v>Říjen</c:v>
                </c:pt>
                <c:pt idx="1">
                  <c:v>Listopad</c:v>
                </c:pt>
                <c:pt idx="2">
                  <c:v>Prosinec</c:v>
                </c:pt>
              </c:strCache>
            </c:strRef>
          </c:cat>
          <c:val>
            <c:numRef>
              <c:f>('8.7'!$B$31,'8.7'!$D$31,'8.7'!$F$31)</c:f>
              <c:numCache>
                <c:formatCode>#\ ##0.0</c:formatCode>
                <c:ptCount val="3"/>
                <c:pt idx="0">
                  <c:v>891.19</c:v>
                </c:pt>
                <c:pt idx="1">
                  <c:v>907.4</c:v>
                </c:pt>
                <c:pt idx="2">
                  <c:v>998.6</c:v>
                </c:pt>
              </c:numCache>
            </c:numRef>
          </c:val>
          <c:extLst>
            <c:ext xmlns:c16="http://schemas.microsoft.com/office/drawing/2014/chart" uri="{C3380CC4-5D6E-409C-BE32-E72D297353CC}">
              <c16:uniqueId val="{00000004-5883-4244-B438-4F47DB704ED5}"/>
            </c:ext>
          </c:extLst>
        </c:ser>
        <c:ser>
          <c:idx val="5"/>
          <c:order val="5"/>
          <c:tx>
            <c:strRef>
              <c:f>'8.7'!$A$32</c:f>
              <c:strCache>
                <c:ptCount val="1"/>
                <c:pt idx="0">
                  <c:v>Domácnosti</c:v>
                </c:pt>
              </c:strCache>
            </c:strRef>
          </c:tx>
          <c:spPr>
            <a:solidFill>
              <a:schemeClr val="accent6"/>
            </a:solidFill>
          </c:spPr>
          <c:invertIfNegative val="0"/>
          <c:cat>
            <c:strRef>
              <c:f>'8.7'!$C$38:$E$38</c:f>
              <c:strCache>
                <c:ptCount val="3"/>
                <c:pt idx="0">
                  <c:v>Říjen</c:v>
                </c:pt>
                <c:pt idx="1">
                  <c:v>Listopad</c:v>
                </c:pt>
                <c:pt idx="2">
                  <c:v>Prosinec</c:v>
                </c:pt>
              </c:strCache>
            </c:strRef>
          </c:cat>
          <c:val>
            <c:numRef>
              <c:f>('8.7'!$B$32,'8.7'!$D$32,'8.7'!$F$32)</c:f>
              <c:numCache>
                <c:formatCode>#\ ##0.0</c:formatCode>
                <c:ptCount val="3"/>
                <c:pt idx="0">
                  <c:v>61826.406999999999</c:v>
                </c:pt>
                <c:pt idx="1">
                  <c:v>108764.306</c:v>
                </c:pt>
                <c:pt idx="2">
                  <c:v>135964.16500000001</c:v>
                </c:pt>
              </c:numCache>
            </c:numRef>
          </c:val>
          <c:extLst>
            <c:ext xmlns:c16="http://schemas.microsoft.com/office/drawing/2014/chart" uri="{C3380CC4-5D6E-409C-BE32-E72D297353CC}">
              <c16:uniqueId val="{00000005-5883-4244-B438-4F47DB704ED5}"/>
            </c:ext>
          </c:extLst>
        </c:ser>
        <c:ser>
          <c:idx val="6"/>
          <c:order val="6"/>
          <c:tx>
            <c:strRef>
              <c:f>'8.7'!$A$33</c:f>
              <c:strCache>
                <c:ptCount val="1"/>
                <c:pt idx="0">
                  <c:v>Obchod, služby, školství, zdravotnictví</c:v>
                </c:pt>
              </c:strCache>
            </c:strRef>
          </c:tx>
          <c:spPr>
            <a:solidFill>
              <a:srgbClr val="F0948F"/>
            </a:solidFill>
          </c:spPr>
          <c:invertIfNegative val="0"/>
          <c:cat>
            <c:strRef>
              <c:f>'8.7'!$C$38:$E$38</c:f>
              <c:strCache>
                <c:ptCount val="3"/>
                <c:pt idx="0">
                  <c:v>Říjen</c:v>
                </c:pt>
                <c:pt idx="1">
                  <c:v>Listopad</c:v>
                </c:pt>
                <c:pt idx="2">
                  <c:v>Prosinec</c:v>
                </c:pt>
              </c:strCache>
            </c:strRef>
          </c:cat>
          <c:val>
            <c:numRef>
              <c:f>('8.7'!$B$33,'8.7'!$D$33,'8.7'!$F$33)</c:f>
              <c:numCache>
                <c:formatCode>#\ ##0.0</c:formatCode>
                <c:ptCount val="3"/>
                <c:pt idx="0">
                  <c:v>33404.391000000003</c:v>
                </c:pt>
                <c:pt idx="1">
                  <c:v>66073.624000000011</c:v>
                </c:pt>
                <c:pt idx="2">
                  <c:v>84568.235000000001</c:v>
                </c:pt>
              </c:numCache>
            </c:numRef>
          </c:val>
          <c:extLst>
            <c:ext xmlns:c16="http://schemas.microsoft.com/office/drawing/2014/chart" uri="{C3380CC4-5D6E-409C-BE32-E72D297353CC}">
              <c16:uniqueId val="{00000006-5883-4244-B438-4F47DB704ED5}"/>
            </c:ext>
          </c:extLst>
        </c:ser>
        <c:ser>
          <c:idx val="7"/>
          <c:order val="7"/>
          <c:tx>
            <c:strRef>
              <c:f>'8.7'!$A$34</c:f>
              <c:strCache>
                <c:ptCount val="1"/>
                <c:pt idx="0">
                  <c:v>Ostatní</c:v>
                </c:pt>
              </c:strCache>
            </c:strRef>
          </c:tx>
          <c:spPr>
            <a:solidFill>
              <a:srgbClr val="F7C9C7"/>
            </a:solidFill>
          </c:spPr>
          <c:invertIfNegative val="0"/>
          <c:cat>
            <c:strRef>
              <c:f>'8.7'!$C$38:$E$38</c:f>
              <c:strCache>
                <c:ptCount val="3"/>
                <c:pt idx="0">
                  <c:v>Říjen</c:v>
                </c:pt>
                <c:pt idx="1">
                  <c:v>Listopad</c:v>
                </c:pt>
                <c:pt idx="2">
                  <c:v>Prosinec</c:v>
                </c:pt>
              </c:strCache>
            </c:strRef>
          </c:cat>
          <c:val>
            <c:numRef>
              <c:f>('8.7'!$B$34,'8.7'!$D$34,'8.7'!$F$34)</c:f>
              <c:numCache>
                <c:formatCode>#\ ##0.0</c:formatCode>
                <c:ptCount val="3"/>
                <c:pt idx="0">
                  <c:v>669.33500000000004</c:v>
                </c:pt>
                <c:pt idx="1">
                  <c:v>1420.52</c:v>
                </c:pt>
                <c:pt idx="2">
                  <c:v>1776.182</c:v>
                </c:pt>
              </c:numCache>
            </c:numRef>
          </c:val>
          <c:extLst>
            <c:ext xmlns:c16="http://schemas.microsoft.com/office/drawing/2014/chart" uri="{C3380CC4-5D6E-409C-BE32-E72D297353CC}">
              <c16:uniqueId val="{00000007-5883-4244-B438-4F47DB704ED5}"/>
            </c:ext>
          </c:extLst>
        </c:ser>
        <c:dLbls>
          <c:showLegendKey val="0"/>
          <c:showVal val="0"/>
          <c:showCatName val="0"/>
          <c:showSerName val="0"/>
          <c:showPercent val="0"/>
          <c:showBubbleSize val="0"/>
        </c:dLbls>
        <c:gapWidth val="50"/>
        <c:overlap val="100"/>
        <c:axId val="287930624"/>
        <c:axId val="287936512"/>
      </c:barChart>
      <c:catAx>
        <c:axId val="28793062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936512"/>
        <c:crosses val="autoZero"/>
        <c:auto val="1"/>
        <c:lblAlgn val="ctr"/>
        <c:lblOffset val="100"/>
        <c:noMultiLvlLbl val="0"/>
      </c:catAx>
      <c:valAx>
        <c:axId val="287936512"/>
        <c:scaling>
          <c:orientation val="minMax"/>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930624"/>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4.3058406479069117E-4"/>
          <c:y val="0"/>
        </c:manualLayout>
      </c:layout>
      <c:overlay val="0"/>
    </c:title>
    <c:autoTitleDeleted val="0"/>
    <c:plotArea>
      <c:layout>
        <c:manualLayout>
          <c:layoutTarget val="inner"/>
          <c:xMode val="edge"/>
          <c:yMode val="edge"/>
          <c:x val="8.7277624328372563E-2"/>
          <c:y val="0.22826396700412449"/>
          <c:w val="0.86679862645627792"/>
          <c:h val="0.27543687465053568"/>
        </c:manualLayout>
      </c:layout>
      <c:barChart>
        <c:barDir val="bar"/>
        <c:grouping val="clustered"/>
        <c:varyColors val="0"/>
        <c:ser>
          <c:idx val="0"/>
          <c:order val="0"/>
          <c:tx>
            <c:strRef>
              <c:f>'8.7'!$A$38</c:f>
              <c:strCache>
                <c:ptCount val="1"/>
                <c:pt idx="0">
                  <c:v>Instalovaný výkon</c:v>
                </c:pt>
              </c:strCache>
            </c:strRef>
          </c:tx>
          <c:invertIfNegative val="0"/>
          <c:val>
            <c:numRef>
              <c:f>'8.7'!$B$38</c:f>
              <c:numCache>
                <c:formatCode>0.0%</c:formatCode>
                <c:ptCount val="1"/>
                <c:pt idx="0">
                  <c:v>1.1376607804452788E-2</c:v>
                </c:pt>
              </c:numCache>
            </c:numRef>
          </c:val>
          <c:extLst>
            <c:ext xmlns:c16="http://schemas.microsoft.com/office/drawing/2014/chart" uri="{C3380CC4-5D6E-409C-BE32-E72D297353CC}">
              <c16:uniqueId val="{00000000-CEA9-4A0F-82BA-035962860AF3}"/>
            </c:ext>
          </c:extLst>
        </c:ser>
        <c:ser>
          <c:idx val="1"/>
          <c:order val="1"/>
          <c:tx>
            <c:strRef>
              <c:f>'8.7'!$A$39</c:f>
              <c:strCache>
                <c:ptCount val="1"/>
                <c:pt idx="0">
                  <c:v>Výroba tepla brutto</c:v>
                </c:pt>
              </c:strCache>
            </c:strRef>
          </c:tx>
          <c:invertIfNegative val="0"/>
          <c:val>
            <c:numRef>
              <c:f>'8.7'!$B$39</c:f>
              <c:numCache>
                <c:formatCode>0.0%</c:formatCode>
                <c:ptCount val="1"/>
                <c:pt idx="0">
                  <c:v>1.6528273652121481E-2</c:v>
                </c:pt>
              </c:numCache>
            </c:numRef>
          </c:val>
          <c:extLst>
            <c:ext xmlns:c16="http://schemas.microsoft.com/office/drawing/2014/chart" uri="{C3380CC4-5D6E-409C-BE32-E72D297353CC}">
              <c16:uniqueId val="{00000001-CEA9-4A0F-82BA-035962860AF3}"/>
            </c:ext>
          </c:extLst>
        </c:ser>
        <c:ser>
          <c:idx val="2"/>
          <c:order val="2"/>
          <c:tx>
            <c:strRef>
              <c:f>'8.7'!$A$40</c:f>
              <c:strCache>
                <c:ptCount val="1"/>
                <c:pt idx="0">
                  <c:v>Dodávky tepla</c:v>
                </c:pt>
              </c:strCache>
            </c:strRef>
          </c:tx>
          <c:invertIfNegative val="0"/>
          <c:val>
            <c:numRef>
              <c:f>'8.7'!$B$40</c:f>
              <c:numCache>
                <c:formatCode>0.0%</c:formatCode>
                <c:ptCount val="1"/>
                <c:pt idx="0">
                  <c:v>2.5172278031184016E-2</c:v>
                </c:pt>
              </c:numCache>
            </c:numRef>
          </c:val>
          <c:extLst>
            <c:ext xmlns:c16="http://schemas.microsoft.com/office/drawing/2014/chart" uri="{C3380CC4-5D6E-409C-BE32-E72D297353CC}">
              <c16:uniqueId val="{00000002-CEA9-4A0F-82BA-035962860AF3}"/>
            </c:ext>
          </c:extLst>
        </c:ser>
        <c:dLbls>
          <c:showLegendKey val="0"/>
          <c:showVal val="0"/>
          <c:showCatName val="0"/>
          <c:showSerName val="0"/>
          <c:showPercent val="0"/>
          <c:showBubbleSize val="0"/>
        </c:dLbls>
        <c:gapWidth val="150"/>
        <c:axId val="287971584"/>
        <c:axId val="287973376"/>
      </c:barChart>
      <c:catAx>
        <c:axId val="287971584"/>
        <c:scaling>
          <c:orientation val="maxMin"/>
        </c:scaling>
        <c:delete val="0"/>
        <c:axPos val="l"/>
        <c:numFmt formatCode="General" sourceLinked="1"/>
        <c:majorTickMark val="none"/>
        <c:minorTickMark val="none"/>
        <c:tickLblPos val="none"/>
        <c:crossAx val="287973376"/>
        <c:crosses val="autoZero"/>
        <c:auto val="1"/>
        <c:lblAlgn val="ctr"/>
        <c:lblOffset val="100"/>
        <c:noMultiLvlLbl val="0"/>
      </c:catAx>
      <c:valAx>
        <c:axId val="287973376"/>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7971584"/>
        <c:crosses val="max"/>
        <c:crossBetween val="between"/>
        <c:majorUnit val="0.1"/>
      </c:valAx>
    </c:plotArea>
    <c:legend>
      <c:legendPos val="b"/>
      <c:layout>
        <c:manualLayout>
          <c:xMode val="edge"/>
          <c:yMode val="edge"/>
          <c:x val="6.9808027923211171E-3"/>
          <c:y val="0.69218722659667542"/>
          <c:w val="0.63699220843467863"/>
          <c:h val="0.2284476352028839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4.2166403388874361E-3"/>
          <c:y val="1.9059821174489368E-2"/>
        </c:manualLayout>
      </c:layout>
      <c:overlay val="0"/>
    </c:title>
    <c:autoTitleDeleted val="0"/>
    <c:plotArea>
      <c:layout>
        <c:manualLayout>
          <c:layoutTarget val="inner"/>
          <c:xMode val="edge"/>
          <c:yMode val="edge"/>
          <c:x val="0.10364810906280163"/>
          <c:y val="0.22691036764352365"/>
          <c:w val="0.85638821011341448"/>
          <c:h val="0.58167408849276936"/>
        </c:manualLayout>
      </c:layout>
      <c:barChart>
        <c:barDir val="col"/>
        <c:grouping val="stacked"/>
        <c:varyColors val="0"/>
        <c:ser>
          <c:idx val="0"/>
          <c:order val="0"/>
          <c:tx>
            <c:strRef>
              <c:f>'8.7'!$A$10</c:f>
              <c:strCache>
                <c:ptCount val="1"/>
                <c:pt idx="0">
                  <c:v>Biomasa</c:v>
                </c:pt>
              </c:strCache>
            </c:strRef>
          </c:tx>
          <c:spPr>
            <a:solidFill>
              <a:srgbClr val="23315F"/>
            </a:solidFill>
          </c:spPr>
          <c:invertIfNegative val="0"/>
          <c:cat>
            <c:strRef>
              <c:f>'8.7'!$C$38:$E$38</c:f>
              <c:strCache>
                <c:ptCount val="3"/>
                <c:pt idx="0">
                  <c:v>Říjen</c:v>
                </c:pt>
                <c:pt idx="1">
                  <c:v>Listopad</c:v>
                </c:pt>
                <c:pt idx="2">
                  <c:v>Prosinec</c:v>
                </c:pt>
              </c:strCache>
            </c:strRef>
          </c:cat>
          <c:val>
            <c:numRef>
              <c:f>('8.7'!$B$10,'8.7'!$D$10,'8.7'!$F$10)</c:f>
              <c:numCache>
                <c:formatCode>#\ ##0.0</c:formatCode>
                <c:ptCount val="3"/>
                <c:pt idx="0">
                  <c:v>0</c:v>
                </c:pt>
                <c:pt idx="1">
                  <c:v>0</c:v>
                </c:pt>
                <c:pt idx="2">
                  <c:v>0</c:v>
                </c:pt>
              </c:numCache>
            </c:numRef>
          </c:val>
          <c:extLst>
            <c:ext xmlns:c16="http://schemas.microsoft.com/office/drawing/2014/chart" uri="{C3380CC4-5D6E-409C-BE32-E72D297353CC}">
              <c16:uniqueId val="{00000000-5BFD-4DCF-A958-59F74F1F0970}"/>
            </c:ext>
          </c:extLst>
        </c:ser>
        <c:ser>
          <c:idx val="1"/>
          <c:order val="1"/>
          <c:tx>
            <c:strRef>
              <c:f>'8.7'!$A$11</c:f>
              <c:strCache>
                <c:ptCount val="1"/>
                <c:pt idx="0">
                  <c:v>Bioplyn</c:v>
                </c:pt>
              </c:strCache>
            </c:strRef>
          </c:tx>
          <c:spPr>
            <a:solidFill>
              <a:srgbClr val="5A6588"/>
            </a:solidFill>
          </c:spPr>
          <c:invertIfNegative val="0"/>
          <c:cat>
            <c:strRef>
              <c:f>'8.7'!$C$38:$E$38</c:f>
              <c:strCache>
                <c:ptCount val="3"/>
                <c:pt idx="0">
                  <c:v>Říjen</c:v>
                </c:pt>
                <c:pt idx="1">
                  <c:v>Listopad</c:v>
                </c:pt>
                <c:pt idx="2">
                  <c:v>Prosinec</c:v>
                </c:pt>
              </c:strCache>
            </c:strRef>
          </c:cat>
          <c:val>
            <c:numRef>
              <c:f>('8.7'!$B$11,'8.7'!$D$11,'8.7'!$F$11)</c:f>
              <c:numCache>
                <c:formatCode>#\ ##0.0</c:formatCode>
                <c:ptCount val="3"/>
                <c:pt idx="0">
                  <c:v>891.19</c:v>
                </c:pt>
                <c:pt idx="1">
                  <c:v>907.4</c:v>
                </c:pt>
                <c:pt idx="2">
                  <c:v>998.6</c:v>
                </c:pt>
              </c:numCache>
            </c:numRef>
          </c:val>
          <c:extLst>
            <c:ext xmlns:c16="http://schemas.microsoft.com/office/drawing/2014/chart" uri="{C3380CC4-5D6E-409C-BE32-E72D297353CC}">
              <c16:uniqueId val="{00000001-5BFD-4DCF-A958-59F74F1F0970}"/>
            </c:ext>
          </c:extLst>
        </c:ser>
        <c:ser>
          <c:idx val="2"/>
          <c:order val="2"/>
          <c:tx>
            <c:strRef>
              <c:f>'8.7'!$A$12</c:f>
              <c:strCache>
                <c:ptCount val="1"/>
                <c:pt idx="0">
                  <c:v>Černé uhlí</c:v>
                </c:pt>
              </c:strCache>
            </c:strRef>
          </c:tx>
          <c:spPr>
            <a:solidFill>
              <a:srgbClr val="9198B0"/>
            </a:solidFill>
          </c:spPr>
          <c:invertIfNegative val="0"/>
          <c:cat>
            <c:strRef>
              <c:f>'8.7'!$C$38:$E$38</c:f>
              <c:strCache>
                <c:ptCount val="3"/>
                <c:pt idx="0">
                  <c:v>Říjen</c:v>
                </c:pt>
                <c:pt idx="1">
                  <c:v>Listopad</c:v>
                </c:pt>
                <c:pt idx="2">
                  <c:v>Prosinec</c:v>
                </c:pt>
              </c:strCache>
            </c:strRef>
          </c:cat>
          <c:val>
            <c:numRef>
              <c:f>('8.7'!$B$12,'8.7'!$D$12,'8.7'!$F$12)</c:f>
              <c:numCache>
                <c:formatCode>#\ ##0.0</c:formatCode>
                <c:ptCount val="3"/>
                <c:pt idx="0">
                  <c:v>0</c:v>
                </c:pt>
                <c:pt idx="1">
                  <c:v>0</c:v>
                </c:pt>
                <c:pt idx="2">
                  <c:v>0</c:v>
                </c:pt>
              </c:numCache>
            </c:numRef>
          </c:val>
          <c:extLst>
            <c:ext xmlns:c16="http://schemas.microsoft.com/office/drawing/2014/chart" uri="{C3380CC4-5D6E-409C-BE32-E72D297353CC}">
              <c16:uniqueId val="{00000002-5BFD-4DCF-A958-59F74F1F0970}"/>
            </c:ext>
          </c:extLst>
        </c:ser>
        <c:ser>
          <c:idx val="3"/>
          <c:order val="3"/>
          <c:tx>
            <c:strRef>
              <c:f>'8.7'!$A$13</c:f>
              <c:strCache>
                <c:ptCount val="1"/>
                <c:pt idx="0">
                  <c:v>Elektrická energie</c:v>
                </c:pt>
              </c:strCache>
            </c:strRef>
          </c:tx>
          <c:spPr>
            <a:solidFill>
              <a:srgbClr val="C8CBD7"/>
            </a:solidFill>
          </c:spPr>
          <c:invertIfNegative val="0"/>
          <c:cat>
            <c:strRef>
              <c:f>'8.7'!$C$38:$E$38</c:f>
              <c:strCache>
                <c:ptCount val="3"/>
                <c:pt idx="0">
                  <c:v>Říjen</c:v>
                </c:pt>
                <c:pt idx="1">
                  <c:v>Listopad</c:v>
                </c:pt>
                <c:pt idx="2">
                  <c:v>Prosinec</c:v>
                </c:pt>
              </c:strCache>
            </c:strRef>
          </c:cat>
          <c:val>
            <c:numRef>
              <c:f>('8.7'!$B$13,'8.7'!$D$13,'8.7'!$F$13)</c:f>
              <c:numCache>
                <c:formatCode>#\ ##0.0</c:formatCode>
                <c:ptCount val="3"/>
                <c:pt idx="0">
                  <c:v>320</c:v>
                </c:pt>
                <c:pt idx="1">
                  <c:v>57</c:v>
                </c:pt>
                <c:pt idx="2">
                  <c:v>38</c:v>
                </c:pt>
              </c:numCache>
            </c:numRef>
          </c:val>
          <c:extLst>
            <c:ext xmlns:c16="http://schemas.microsoft.com/office/drawing/2014/chart" uri="{C3380CC4-5D6E-409C-BE32-E72D297353CC}">
              <c16:uniqueId val="{00000003-5BFD-4DCF-A958-59F74F1F0970}"/>
            </c:ext>
          </c:extLst>
        </c:ser>
        <c:ser>
          <c:idx val="4"/>
          <c:order val="4"/>
          <c:tx>
            <c:strRef>
              <c:f>'8.7'!$A$14</c:f>
              <c:strCache>
                <c:ptCount val="1"/>
                <c:pt idx="0">
                  <c:v>Energie prostředí (tepelné čerpadlo)</c:v>
                </c:pt>
              </c:strCache>
            </c:strRef>
          </c:tx>
          <c:spPr>
            <a:solidFill>
              <a:srgbClr val="E02C1F"/>
            </a:solidFill>
          </c:spPr>
          <c:invertIfNegative val="0"/>
          <c:cat>
            <c:strRef>
              <c:f>'8.7'!$C$38:$E$38</c:f>
              <c:strCache>
                <c:ptCount val="3"/>
                <c:pt idx="0">
                  <c:v>Říjen</c:v>
                </c:pt>
                <c:pt idx="1">
                  <c:v>Listopad</c:v>
                </c:pt>
                <c:pt idx="2">
                  <c:v>Prosinec</c:v>
                </c:pt>
              </c:strCache>
            </c:strRef>
          </c:cat>
          <c:val>
            <c:numRef>
              <c:f>('8.7'!$B$14,'8.7'!$D$14,'8.7'!$F$14)</c:f>
              <c:numCache>
                <c:formatCode>#\ ##0.0</c:formatCode>
                <c:ptCount val="3"/>
                <c:pt idx="0">
                  <c:v>67</c:v>
                </c:pt>
                <c:pt idx="1">
                  <c:v>76</c:v>
                </c:pt>
                <c:pt idx="2">
                  <c:v>91</c:v>
                </c:pt>
              </c:numCache>
            </c:numRef>
          </c:val>
          <c:extLst>
            <c:ext xmlns:c16="http://schemas.microsoft.com/office/drawing/2014/chart" uri="{C3380CC4-5D6E-409C-BE32-E72D297353CC}">
              <c16:uniqueId val="{00000004-5BFD-4DCF-A958-59F74F1F0970}"/>
            </c:ext>
          </c:extLst>
        </c:ser>
        <c:ser>
          <c:idx val="5"/>
          <c:order val="5"/>
          <c:tx>
            <c:strRef>
              <c:f>'8.7'!$A$15</c:f>
              <c:strCache>
                <c:ptCount val="1"/>
                <c:pt idx="0">
                  <c:v>Energie Slunce (solární kolektor)</c:v>
                </c:pt>
              </c:strCache>
            </c:strRef>
          </c:tx>
          <c:spPr>
            <a:solidFill>
              <a:srgbClr val="E86158"/>
            </a:solidFill>
          </c:spPr>
          <c:invertIfNegative val="0"/>
          <c:cat>
            <c:strRef>
              <c:f>'8.7'!$C$38:$E$38</c:f>
              <c:strCache>
                <c:ptCount val="3"/>
                <c:pt idx="0">
                  <c:v>Říjen</c:v>
                </c:pt>
                <c:pt idx="1">
                  <c:v>Listopad</c:v>
                </c:pt>
                <c:pt idx="2">
                  <c:v>Prosinec</c:v>
                </c:pt>
              </c:strCache>
            </c:strRef>
          </c:cat>
          <c:val>
            <c:numRef>
              <c:f>('8.7'!$B$15,'8.7'!$D$15,'8.7'!$F$15)</c:f>
              <c:numCache>
                <c:formatCode>#\ ##0.0</c:formatCode>
                <c:ptCount val="3"/>
                <c:pt idx="0">
                  <c:v>0</c:v>
                </c:pt>
                <c:pt idx="1">
                  <c:v>0</c:v>
                </c:pt>
                <c:pt idx="2">
                  <c:v>0</c:v>
                </c:pt>
              </c:numCache>
            </c:numRef>
          </c:val>
          <c:extLst>
            <c:ext xmlns:c16="http://schemas.microsoft.com/office/drawing/2014/chart" uri="{C3380CC4-5D6E-409C-BE32-E72D297353CC}">
              <c16:uniqueId val="{00000005-5BFD-4DCF-A958-59F74F1F0970}"/>
            </c:ext>
          </c:extLst>
        </c:ser>
        <c:ser>
          <c:idx val="6"/>
          <c:order val="6"/>
          <c:tx>
            <c:strRef>
              <c:f>'8.7'!$A$16</c:f>
              <c:strCache>
                <c:ptCount val="1"/>
                <c:pt idx="0">
                  <c:v>Hnědé uhlí</c:v>
                </c:pt>
              </c:strCache>
            </c:strRef>
          </c:tx>
          <c:spPr>
            <a:solidFill>
              <a:srgbClr val="F0948F"/>
            </a:solidFill>
          </c:spPr>
          <c:invertIfNegative val="0"/>
          <c:cat>
            <c:strRef>
              <c:f>'8.7'!$C$38:$E$38</c:f>
              <c:strCache>
                <c:ptCount val="3"/>
                <c:pt idx="0">
                  <c:v>Říjen</c:v>
                </c:pt>
                <c:pt idx="1">
                  <c:v>Listopad</c:v>
                </c:pt>
                <c:pt idx="2">
                  <c:v>Prosinec</c:v>
                </c:pt>
              </c:strCache>
            </c:strRef>
          </c:cat>
          <c:val>
            <c:numRef>
              <c:f>('8.7'!$B$16,'8.7'!$D$16,'8.7'!$F$16)</c:f>
              <c:numCache>
                <c:formatCode>#\ ##0.0</c:formatCode>
                <c:ptCount val="3"/>
                <c:pt idx="0">
                  <c:v>572.65800000000002</c:v>
                </c:pt>
                <c:pt idx="1">
                  <c:v>1011.96</c:v>
                </c:pt>
                <c:pt idx="2">
                  <c:v>1261.1799999999998</c:v>
                </c:pt>
              </c:numCache>
            </c:numRef>
          </c:val>
          <c:extLst>
            <c:ext xmlns:c16="http://schemas.microsoft.com/office/drawing/2014/chart" uri="{C3380CC4-5D6E-409C-BE32-E72D297353CC}">
              <c16:uniqueId val="{00000006-5BFD-4DCF-A958-59F74F1F0970}"/>
            </c:ext>
          </c:extLst>
        </c:ser>
        <c:ser>
          <c:idx val="7"/>
          <c:order val="7"/>
          <c:tx>
            <c:strRef>
              <c:f>'8.7'!$A$17</c:f>
              <c:strCache>
                <c:ptCount val="1"/>
                <c:pt idx="0">
                  <c:v>Jaderné palivo</c:v>
                </c:pt>
              </c:strCache>
            </c:strRef>
          </c:tx>
          <c:spPr>
            <a:solidFill>
              <a:srgbClr val="F7C9C7"/>
            </a:solidFill>
          </c:spPr>
          <c:invertIfNegative val="0"/>
          <c:cat>
            <c:strRef>
              <c:f>'8.7'!$C$38:$E$38</c:f>
              <c:strCache>
                <c:ptCount val="3"/>
                <c:pt idx="0">
                  <c:v>Říjen</c:v>
                </c:pt>
                <c:pt idx="1">
                  <c:v>Listopad</c:v>
                </c:pt>
                <c:pt idx="2">
                  <c:v>Prosinec</c:v>
                </c:pt>
              </c:strCache>
            </c:strRef>
          </c:cat>
          <c:val>
            <c:numRef>
              <c:f>('8.7'!$B$17,'8.7'!$D$17,'8.7'!$F$17)</c:f>
              <c:numCache>
                <c:formatCode>#\ ##0.0</c:formatCode>
                <c:ptCount val="3"/>
                <c:pt idx="0">
                  <c:v>0</c:v>
                </c:pt>
                <c:pt idx="1">
                  <c:v>0</c:v>
                </c:pt>
                <c:pt idx="2">
                  <c:v>0</c:v>
                </c:pt>
              </c:numCache>
            </c:numRef>
          </c:val>
          <c:extLst>
            <c:ext xmlns:c16="http://schemas.microsoft.com/office/drawing/2014/chart" uri="{C3380CC4-5D6E-409C-BE32-E72D297353CC}">
              <c16:uniqueId val="{00000007-5BFD-4DCF-A958-59F74F1F0970}"/>
            </c:ext>
          </c:extLst>
        </c:ser>
        <c:ser>
          <c:idx val="8"/>
          <c:order val="8"/>
          <c:tx>
            <c:strRef>
              <c:f>'8.7'!$A$18</c:f>
              <c:strCache>
                <c:ptCount val="1"/>
                <c:pt idx="0">
                  <c:v>Koks</c:v>
                </c:pt>
              </c:strCache>
            </c:strRef>
          </c:tx>
          <c:spPr>
            <a:solidFill>
              <a:srgbClr val="262626"/>
            </a:solidFill>
          </c:spPr>
          <c:invertIfNegative val="0"/>
          <c:cat>
            <c:strRef>
              <c:f>'8.7'!$C$38:$E$38</c:f>
              <c:strCache>
                <c:ptCount val="3"/>
                <c:pt idx="0">
                  <c:v>Říjen</c:v>
                </c:pt>
                <c:pt idx="1">
                  <c:v>Listopad</c:v>
                </c:pt>
                <c:pt idx="2">
                  <c:v>Prosinec</c:v>
                </c:pt>
              </c:strCache>
            </c:strRef>
          </c:cat>
          <c:val>
            <c:numRef>
              <c:f>('8.7'!$B$18,'8.7'!$D$18,'8.7'!$F$18)</c:f>
              <c:numCache>
                <c:formatCode>#\ ##0.0</c:formatCode>
                <c:ptCount val="3"/>
                <c:pt idx="0">
                  <c:v>0</c:v>
                </c:pt>
                <c:pt idx="1">
                  <c:v>0</c:v>
                </c:pt>
                <c:pt idx="2">
                  <c:v>0</c:v>
                </c:pt>
              </c:numCache>
            </c:numRef>
          </c:val>
          <c:extLst>
            <c:ext xmlns:c16="http://schemas.microsoft.com/office/drawing/2014/chart" uri="{C3380CC4-5D6E-409C-BE32-E72D297353CC}">
              <c16:uniqueId val="{00000008-5BFD-4DCF-A958-59F74F1F0970}"/>
            </c:ext>
          </c:extLst>
        </c:ser>
        <c:ser>
          <c:idx val="9"/>
          <c:order val="9"/>
          <c:tx>
            <c:strRef>
              <c:f>'8.7'!$A$19</c:f>
              <c:strCache>
                <c:ptCount val="1"/>
                <c:pt idx="0">
                  <c:v>Odpadní teplo</c:v>
                </c:pt>
              </c:strCache>
            </c:strRef>
          </c:tx>
          <c:spPr>
            <a:solidFill>
              <a:srgbClr val="646363"/>
            </a:solidFill>
          </c:spPr>
          <c:invertIfNegative val="0"/>
          <c:cat>
            <c:strRef>
              <c:f>'8.7'!$C$38:$E$38</c:f>
              <c:strCache>
                <c:ptCount val="3"/>
                <c:pt idx="0">
                  <c:v>Říjen</c:v>
                </c:pt>
                <c:pt idx="1">
                  <c:v>Listopad</c:v>
                </c:pt>
                <c:pt idx="2">
                  <c:v>Prosinec</c:v>
                </c:pt>
              </c:strCache>
            </c:strRef>
          </c:cat>
          <c:val>
            <c:numRef>
              <c:f>('8.7'!$B$19,'8.7'!$D$19,'8.7'!$F$19)</c:f>
              <c:numCache>
                <c:formatCode>#\ ##0.0</c:formatCode>
                <c:ptCount val="3"/>
                <c:pt idx="0">
                  <c:v>245.6</c:v>
                </c:pt>
                <c:pt idx="1">
                  <c:v>318</c:v>
                </c:pt>
                <c:pt idx="2">
                  <c:v>375.3</c:v>
                </c:pt>
              </c:numCache>
            </c:numRef>
          </c:val>
          <c:extLst>
            <c:ext xmlns:c16="http://schemas.microsoft.com/office/drawing/2014/chart" uri="{C3380CC4-5D6E-409C-BE32-E72D297353CC}">
              <c16:uniqueId val="{00000009-5BFD-4DCF-A958-59F74F1F0970}"/>
            </c:ext>
          </c:extLst>
        </c:ser>
        <c:ser>
          <c:idx val="10"/>
          <c:order val="10"/>
          <c:tx>
            <c:strRef>
              <c:f>'8.7'!$A$20</c:f>
              <c:strCache>
                <c:ptCount val="1"/>
                <c:pt idx="0">
                  <c:v>Ostatní kapalná paliva</c:v>
                </c:pt>
              </c:strCache>
            </c:strRef>
          </c:tx>
          <c:spPr>
            <a:solidFill>
              <a:srgbClr val="9D9D9C"/>
            </a:solidFill>
          </c:spPr>
          <c:invertIfNegative val="0"/>
          <c:cat>
            <c:strRef>
              <c:f>'8.7'!$C$38:$E$38</c:f>
              <c:strCache>
                <c:ptCount val="3"/>
                <c:pt idx="0">
                  <c:v>Říjen</c:v>
                </c:pt>
                <c:pt idx="1">
                  <c:v>Listopad</c:v>
                </c:pt>
                <c:pt idx="2">
                  <c:v>Prosinec</c:v>
                </c:pt>
              </c:strCache>
            </c:strRef>
          </c:cat>
          <c:val>
            <c:numRef>
              <c:f>('8.7'!$B$20,'8.7'!$D$20,'8.7'!$F$20)</c:f>
              <c:numCache>
                <c:formatCode>#\ ##0.0</c:formatCode>
                <c:ptCount val="3"/>
                <c:pt idx="0">
                  <c:v>0</c:v>
                </c:pt>
                <c:pt idx="1">
                  <c:v>0</c:v>
                </c:pt>
                <c:pt idx="2">
                  <c:v>0</c:v>
                </c:pt>
              </c:numCache>
            </c:numRef>
          </c:val>
          <c:extLst>
            <c:ext xmlns:c16="http://schemas.microsoft.com/office/drawing/2014/chart" uri="{C3380CC4-5D6E-409C-BE32-E72D297353CC}">
              <c16:uniqueId val="{0000000A-5BFD-4DCF-A958-59F74F1F0970}"/>
            </c:ext>
          </c:extLst>
        </c:ser>
        <c:ser>
          <c:idx val="11"/>
          <c:order val="11"/>
          <c:tx>
            <c:strRef>
              <c:f>'8.7'!$A$21</c:f>
              <c:strCache>
                <c:ptCount val="1"/>
                <c:pt idx="0">
                  <c:v>Ostatní pevná paliva</c:v>
                </c:pt>
              </c:strCache>
            </c:strRef>
          </c:tx>
          <c:spPr>
            <a:solidFill>
              <a:srgbClr val="D0D0D0"/>
            </a:solidFill>
          </c:spPr>
          <c:invertIfNegative val="0"/>
          <c:cat>
            <c:strRef>
              <c:f>'8.7'!$C$38:$E$38</c:f>
              <c:strCache>
                <c:ptCount val="3"/>
                <c:pt idx="0">
                  <c:v>Říjen</c:v>
                </c:pt>
                <c:pt idx="1">
                  <c:v>Listopad</c:v>
                </c:pt>
                <c:pt idx="2">
                  <c:v>Prosinec</c:v>
                </c:pt>
              </c:strCache>
            </c:strRef>
          </c:cat>
          <c:val>
            <c:numRef>
              <c:f>('8.7'!$B$21,'8.7'!$D$21,'8.7'!$F$21)</c:f>
              <c:numCache>
                <c:formatCode>#\ ##0.0</c:formatCode>
                <c:ptCount val="3"/>
                <c:pt idx="0">
                  <c:v>53194</c:v>
                </c:pt>
                <c:pt idx="1">
                  <c:v>61333</c:v>
                </c:pt>
                <c:pt idx="2">
                  <c:v>61493</c:v>
                </c:pt>
              </c:numCache>
            </c:numRef>
          </c:val>
          <c:extLst>
            <c:ext xmlns:c16="http://schemas.microsoft.com/office/drawing/2014/chart" uri="{C3380CC4-5D6E-409C-BE32-E72D297353CC}">
              <c16:uniqueId val="{0000000B-5BFD-4DCF-A958-59F74F1F0970}"/>
            </c:ext>
          </c:extLst>
        </c:ser>
        <c:ser>
          <c:idx val="12"/>
          <c:order val="12"/>
          <c:tx>
            <c:strRef>
              <c:f>'8.7'!$A$22</c:f>
              <c:strCache>
                <c:ptCount val="1"/>
                <c:pt idx="0">
                  <c:v>Ostatní plyny</c:v>
                </c:pt>
              </c:strCache>
            </c:strRef>
          </c:tx>
          <c:spPr>
            <a:pattFill prst="ltUpDiag">
              <a:fgClr>
                <a:srgbClr val="23315F"/>
              </a:fgClr>
              <a:bgClr>
                <a:sysClr val="window" lastClr="FFFFFF"/>
              </a:bgClr>
            </a:pattFill>
          </c:spPr>
          <c:invertIfNegative val="0"/>
          <c:cat>
            <c:strRef>
              <c:f>'8.7'!$C$38:$E$38</c:f>
              <c:strCache>
                <c:ptCount val="3"/>
                <c:pt idx="0">
                  <c:v>Říjen</c:v>
                </c:pt>
                <c:pt idx="1">
                  <c:v>Listopad</c:v>
                </c:pt>
                <c:pt idx="2">
                  <c:v>Prosinec</c:v>
                </c:pt>
              </c:strCache>
            </c:strRef>
          </c:cat>
          <c:val>
            <c:numRef>
              <c:f>('8.7'!$B$22,'8.7'!$D$22,'8.7'!$F$22)</c:f>
              <c:numCache>
                <c:formatCode>#\ ##0.0</c:formatCode>
                <c:ptCount val="3"/>
                <c:pt idx="0">
                  <c:v>0</c:v>
                </c:pt>
                <c:pt idx="1">
                  <c:v>0</c:v>
                </c:pt>
                <c:pt idx="2">
                  <c:v>0</c:v>
                </c:pt>
              </c:numCache>
            </c:numRef>
          </c:val>
          <c:extLst>
            <c:ext xmlns:c16="http://schemas.microsoft.com/office/drawing/2014/chart" uri="{C3380CC4-5D6E-409C-BE32-E72D297353CC}">
              <c16:uniqueId val="{0000000C-5BFD-4DCF-A958-59F74F1F0970}"/>
            </c:ext>
          </c:extLst>
        </c:ser>
        <c:ser>
          <c:idx val="13"/>
          <c:order val="13"/>
          <c:tx>
            <c:strRef>
              <c:f>'8.7'!$A$23</c:f>
              <c:strCache>
                <c:ptCount val="1"/>
                <c:pt idx="0">
                  <c:v>Ostatní</c:v>
                </c:pt>
              </c:strCache>
            </c:strRef>
          </c:tx>
          <c:spPr>
            <a:pattFill prst="ltUpDiag">
              <a:fgClr>
                <a:srgbClr val="E02C1F"/>
              </a:fgClr>
              <a:bgClr>
                <a:sysClr val="window" lastClr="FFFFFF"/>
              </a:bgClr>
            </a:pattFill>
          </c:spPr>
          <c:invertIfNegative val="0"/>
          <c:cat>
            <c:strRef>
              <c:f>'8.7'!$C$38:$E$38</c:f>
              <c:strCache>
                <c:ptCount val="3"/>
                <c:pt idx="0">
                  <c:v>Říjen</c:v>
                </c:pt>
                <c:pt idx="1">
                  <c:v>Listopad</c:v>
                </c:pt>
                <c:pt idx="2">
                  <c:v>Prosinec</c:v>
                </c:pt>
              </c:strCache>
            </c:strRef>
          </c:cat>
          <c:val>
            <c:numRef>
              <c:f>('8.7'!$B$23,'8.7'!$D$23,'8.7'!$F$23)</c:f>
              <c:numCache>
                <c:formatCode>#\ ##0.0</c:formatCode>
                <c:ptCount val="3"/>
                <c:pt idx="0">
                  <c:v>0</c:v>
                </c:pt>
                <c:pt idx="1">
                  <c:v>0</c:v>
                </c:pt>
                <c:pt idx="2">
                  <c:v>0</c:v>
                </c:pt>
              </c:numCache>
            </c:numRef>
          </c:val>
          <c:extLst>
            <c:ext xmlns:c16="http://schemas.microsoft.com/office/drawing/2014/chart" uri="{C3380CC4-5D6E-409C-BE32-E72D297353CC}">
              <c16:uniqueId val="{0000000D-5BFD-4DCF-A958-59F74F1F0970}"/>
            </c:ext>
          </c:extLst>
        </c:ser>
        <c:ser>
          <c:idx val="14"/>
          <c:order val="14"/>
          <c:tx>
            <c:strRef>
              <c:f>'8.7'!$A$24</c:f>
              <c:strCache>
                <c:ptCount val="1"/>
                <c:pt idx="0">
                  <c:v>Topné oleje</c:v>
                </c:pt>
              </c:strCache>
            </c:strRef>
          </c:tx>
          <c:spPr>
            <a:pattFill prst="ltUpDiag">
              <a:fgClr>
                <a:srgbClr val="5A6588"/>
              </a:fgClr>
              <a:bgClr>
                <a:sysClr val="window" lastClr="FFFFFF"/>
              </a:bgClr>
            </a:pattFill>
          </c:spPr>
          <c:invertIfNegative val="0"/>
          <c:cat>
            <c:strRef>
              <c:f>'8.7'!$C$38:$E$38</c:f>
              <c:strCache>
                <c:ptCount val="3"/>
                <c:pt idx="0">
                  <c:v>Říjen</c:v>
                </c:pt>
                <c:pt idx="1">
                  <c:v>Listopad</c:v>
                </c:pt>
                <c:pt idx="2">
                  <c:v>Prosinec</c:v>
                </c:pt>
              </c:strCache>
            </c:strRef>
          </c:cat>
          <c:val>
            <c:numRef>
              <c:f>('8.7'!$B$24,'8.7'!$D$24,'8.7'!$F$24)</c:f>
              <c:numCache>
                <c:formatCode>#\ ##0.0</c:formatCode>
                <c:ptCount val="3"/>
                <c:pt idx="0">
                  <c:v>235.5</c:v>
                </c:pt>
                <c:pt idx="1">
                  <c:v>248.6</c:v>
                </c:pt>
                <c:pt idx="2">
                  <c:v>183.2</c:v>
                </c:pt>
              </c:numCache>
            </c:numRef>
          </c:val>
          <c:extLst>
            <c:ext xmlns:c16="http://schemas.microsoft.com/office/drawing/2014/chart" uri="{C3380CC4-5D6E-409C-BE32-E72D297353CC}">
              <c16:uniqueId val="{0000000E-5BFD-4DCF-A958-59F74F1F0970}"/>
            </c:ext>
          </c:extLst>
        </c:ser>
        <c:ser>
          <c:idx val="15"/>
          <c:order val="15"/>
          <c:tx>
            <c:strRef>
              <c:f>'8.7'!$A$25</c:f>
              <c:strCache>
                <c:ptCount val="1"/>
                <c:pt idx="0">
                  <c:v>Zemní plyn</c:v>
                </c:pt>
              </c:strCache>
            </c:strRef>
          </c:tx>
          <c:spPr>
            <a:pattFill prst="ltUpDiag">
              <a:fgClr>
                <a:srgbClr val="E86158"/>
              </a:fgClr>
              <a:bgClr>
                <a:sysClr val="window" lastClr="FFFFFF"/>
              </a:bgClr>
            </a:pattFill>
          </c:spPr>
          <c:invertIfNegative val="0"/>
          <c:cat>
            <c:strRef>
              <c:f>'8.7'!$C$38:$E$38</c:f>
              <c:strCache>
                <c:ptCount val="3"/>
                <c:pt idx="0">
                  <c:v>Říjen</c:v>
                </c:pt>
                <c:pt idx="1">
                  <c:v>Listopad</c:v>
                </c:pt>
                <c:pt idx="2">
                  <c:v>Prosinec</c:v>
                </c:pt>
              </c:strCache>
            </c:strRef>
          </c:cat>
          <c:val>
            <c:numRef>
              <c:f>('8.7'!$B$25,'8.7'!$D$25,'8.7'!$F$25)</c:f>
              <c:numCache>
                <c:formatCode>#\ ##0.0</c:formatCode>
                <c:ptCount val="3"/>
                <c:pt idx="0">
                  <c:v>71292.675929675548</c:v>
                </c:pt>
                <c:pt idx="1">
                  <c:v>148523.57823336558</c:v>
                </c:pt>
                <c:pt idx="2">
                  <c:v>194281.08493265224</c:v>
                </c:pt>
              </c:numCache>
            </c:numRef>
          </c:val>
          <c:extLst>
            <c:ext xmlns:c16="http://schemas.microsoft.com/office/drawing/2014/chart" uri="{C3380CC4-5D6E-409C-BE32-E72D297353CC}">
              <c16:uniqueId val="{0000000F-5BFD-4DCF-A958-59F74F1F0970}"/>
            </c:ext>
          </c:extLst>
        </c:ser>
        <c:dLbls>
          <c:showLegendKey val="0"/>
          <c:showVal val="0"/>
          <c:showCatName val="0"/>
          <c:showSerName val="0"/>
          <c:showPercent val="0"/>
          <c:showBubbleSize val="0"/>
        </c:dLbls>
        <c:gapWidth val="50"/>
        <c:overlap val="100"/>
        <c:axId val="288078080"/>
        <c:axId val="288083968"/>
      </c:barChart>
      <c:catAx>
        <c:axId val="28807808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083968"/>
        <c:crosses val="autoZero"/>
        <c:auto val="1"/>
        <c:lblAlgn val="ctr"/>
        <c:lblOffset val="100"/>
        <c:noMultiLvlLbl val="0"/>
      </c:catAx>
      <c:valAx>
        <c:axId val="28808396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078080"/>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AB0-4C0C-BAAE-B9CF053FAA8E}"/>
              </c:ext>
            </c:extLst>
          </c:dPt>
          <c:dPt>
            <c:idx val="1"/>
            <c:bubble3D val="0"/>
            <c:spPr>
              <a:solidFill>
                <a:schemeClr val="accent2"/>
              </a:solidFill>
            </c:spPr>
            <c:extLst>
              <c:ext xmlns:c16="http://schemas.microsoft.com/office/drawing/2014/chart" uri="{C3380CC4-5D6E-409C-BE32-E72D297353CC}">
                <c16:uniqueId val="{00000003-1AB0-4C0C-BAAE-B9CF053FAA8E}"/>
              </c:ext>
            </c:extLst>
          </c:dPt>
          <c:dPt>
            <c:idx val="2"/>
            <c:bubble3D val="0"/>
            <c:spPr>
              <a:solidFill>
                <a:schemeClr val="accent3"/>
              </a:solidFill>
            </c:spPr>
            <c:extLst>
              <c:ext xmlns:c16="http://schemas.microsoft.com/office/drawing/2014/chart" uri="{C3380CC4-5D6E-409C-BE32-E72D297353CC}">
                <c16:uniqueId val="{00000005-1AB0-4C0C-BAAE-B9CF053FAA8E}"/>
              </c:ext>
            </c:extLst>
          </c:dPt>
          <c:dPt>
            <c:idx val="3"/>
            <c:bubble3D val="0"/>
            <c:spPr>
              <a:solidFill>
                <a:schemeClr val="accent4"/>
              </a:solidFill>
            </c:spPr>
            <c:extLst>
              <c:ext xmlns:c16="http://schemas.microsoft.com/office/drawing/2014/chart" uri="{C3380CC4-5D6E-409C-BE32-E72D297353CC}">
                <c16:uniqueId val="{00000007-1AB0-4C0C-BAAE-B9CF053FAA8E}"/>
              </c:ext>
            </c:extLst>
          </c:dPt>
          <c:dPt>
            <c:idx val="4"/>
            <c:bubble3D val="0"/>
            <c:spPr>
              <a:solidFill>
                <a:schemeClr val="accent5"/>
              </a:solidFill>
            </c:spPr>
            <c:extLst>
              <c:ext xmlns:c16="http://schemas.microsoft.com/office/drawing/2014/chart" uri="{C3380CC4-5D6E-409C-BE32-E72D297353CC}">
                <c16:uniqueId val="{00000009-1AB0-4C0C-BAAE-B9CF053FAA8E}"/>
              </c:ext>
            </c:extLst>
          </c:dPt>
          <c:dPt>
            <c:idx val="5"/>
            <c:bubble3D val="0"/>
            <c:spPr>
              <a:solidFill>
                <a:schemeClr val="accent6"/>
              </a:solidFill>
            </c:spPr>
            <c:extLst>
              <c:ext xmlns:c16="http://schemas.microsoft.com/office/drawing/2014/chart" uri="{C3380CC4-5D6E-409C-BE32-E72D297353CC}">
                <c16:uniqueId val="{0000000B-1AB0-4C0C-BAAE-B9CF053FAA8E}"/>
              </c:ext>
            </c:extLst>
          </c:dPt>
          <c:dPt>
            <c:idx val="6"/>
            <c:bubble3D val="0"/>
            <c:spPr>
              <a:solidFill>
                <a:srgbClr val="F0948F"/>
              </a:solidFill>
            </c:spPr>
            <c:extLst>
              <c:ext xmlns:c16="http://schemas.microsoft.com/office/drawing/2014/chart" uri="{C3380CC4-5D6E-409C-BE32-E72D297353CC}">
                <c16:uniqueId val="{0000000D-1AB0-4C0C-BAAE-B9CF053FAA8E}"/>
              </c:ext>
            </c:extLst>
          </c:dPt>
          <c:dPt>
            <c:idx val="7"/>
            <c:bubble3D val="0"/>
            <c:spPr>
              <a:solidFill>
                <a:srgbClr val="F7C9C7"/>
              </a:solidFill>
            </c:spPr>
            <c:extLst>
              <c:ext xmlns:c16="http://schemas.microsoft.com/office/drawing/2014/chart" uri="{C3380CC4-5D6E-409C-BE32-E72D297353CC}">
                <c16:uniqueId val="{0000000F-1AB0-4C0C-BAAE-B9CF053FAA8E}"/>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1AB0-4C0C-BAAE-B9CF053FAA8E}"/>
            </c:ext>
          </c:extLst>
        </c:ser>
        <c:ser>
          <c:idx val="2"/>
          <c:order val="1"/>
          <c:dPt>
            <c:idx val="0"/>
            <c:bubble3D val="0"/>
            <c:spPr>
              <a:solidFill>
                <a:schemeClr val="accent1"/>
              </a:solidFill>
            </c:spPr>
            <c:extLst>
              <c:ext xmlns:c16="http://schemas.microsoft.com/office/drawing/2014/chart" uri="{C3380CC4-5D6E-409C-BE32-E72D297353CC}">
                <c16:uniqueId val="{00000012-1AB0-4C0C-BAAE-B9CF053FAA8E}"/>
              </c:ext>
            </c:extLst>
          </c:dPt>
          <c:dPt>
            <c:idx val="1"/>
            <c:bubble3D val="0"/>
            <c:spPr>
              <a:solidFill>
                <a:schemeClr val="accent2"/>
              </a:solidFill>
            </c:spPr>
            <c:extLst>
              <c:ext xmlns:c16="http://schemas.microsoft.com/office/drawing/2014/chart" uri="{C3380CC4-5D6E-409C-BE32-E72D297353CC}">
                <c16:uniqueId val="{00000014-1AB0-4C0C-BAAE-B9CF053FAA8E}"/>
              </c:ext>
            </c:extLst>
          </c:dPt>
          <c:dPt>
            <c:idx val="2"/>
            <c:bubble3D val="0"/>
            <c:spPr>
              <a:solidFill>
                <a:schemeClr val="accent3"/>
              </a:solidFill>
            </c:spPr>
            <c:extLst>
              <c:ext xmlns:c16="http://schemas.microsoft.com/office/drawing/2014/chart" uri="{C3380CC4-5D6E-409C-BE32-E72D297353CC}">
                <c16:uniqueId val="{00000016-1AB0-4C0C-BAAE-B9CF053FAA8E}"/>
              </c:ext>
            </c:extLst>
          </c:dPt>
          <c:dPt>
            <c:idx val="3"/>
            <c:bubble3D val="0"/>
            <c:spPr>
              <a:solidFill>
                <a:schemeClr val="accent4"/>
              </a:solidFill>
            </c:spPr>
            <c:extLst>
              <c:ext xmlns:c16="http://schemas.microsoft.com/office/drawing/2014/chart" uri="{C3380CC4-5D6E-409C-BE32-E72D297353CC}">
                <c16:uniqueId val="{00000018-1AB0-4C0C-BAAE-B9CF053FAA8E}"/>
              </c:ext>
            </c:extLst>
          </c:dPt>
          <c:dPt>
            <c:idx val="4"/>
            <c:bubble3D val="0"/>
            <c:spPr>
              <a:solidFill>
                <a:schemeClr val="accent5"/>
              </a:solidFill>
            </c:spPr>
            <c:extLst>
              <c:ext xmlns:c16="http://schemas.microsoft.com/office/drawing/2014/chart" uri="{C3380CC4-5D6E-409C-BE32-E72D297353CC}">
                <c16:uniqueId val="{0000001A-1AB0-4C0C-BAAE-B9CF053FAA8E}"/>
              </c:ext>
            </c:extLst>
          </c:dPt>
          <c:dPt>
            <c:idx val="5"/>
            <c:bubble3D val="0"/>
            <c:spPr>
              <a:solidFill>
                <a:schemeClr val="accent6"/>
              </a:solidFill>
            </c:spPr>
            <c:extLst>
              <c:ext xmlns:c16="http://schemas.microsoft.com/office/drawing/2014/chart" uri="{C3380CC4-5D6E-409C-BE32-E72D297353CC}">
                <c16:uniqueId val="{0000001C-1AB0-4C0C-BAAE-B9CF053FAA8E}"/>
              </c:ext>
            </c:extLst>
          </c:dPt>
          <c:dPt>
            <c:idx val="6"/>
            <c:bubble3D val="0"/>
            <c:spPr>
              <a:solidFill>
                <a:srgbClr val="F0948F"/>
              </a:solidFill>
            </c:spPr>
            <c:extLst>
              <c:ext xmlns:c16="http://schemas.microsoft.com/office/drawing/2014/chart" uri="{C3380CC4-5D6E-409C-BE32-E72D297353CC}">
                <c16:uniqueId val="{0000001E-1AB0-4C0C-BAAE-B9CF053FAA8E}"/>
              </c:ext>
            </c:extLst>
          </c:dPt>
          <c:dPt>
            <c:idx val="7"/>
            <c:bubble3D val="0"/>
            <c:spPr>
              <a:solidFill>
                <a:srgbClr val="F7C9C7"/>
              </a:solidFill>
            </c:spPr>
            <c:extLst>
              <c:ext xmlns:c16="http://schemas.microsoft.com/office/drawing/2014/chart" uri="{C3380CC4-5D6E-409C-BE32-E72D297353CC}">
                <c16:uniqueId val="{00000020-1AB0-4C0C-BAAE-B9CF053FAA8E}"/>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1AB0-4C0C-BAAE-B9CF053FAA8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444-4465-873E-4A4FA00BDF5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444-4465-873E-4A4FA00BDF5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444-4465-873E-4A4FA00BDF5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444-4465-873E-4A4FA00BDF5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444-4465-873E-4A4FA00BDF5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444-4465-873E-4A4FA00BDF5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444-4465-873E-4A4FA00BDF5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444-4465-873E-4A4FA00BDF5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444-4465-873E-4A4FA00BDF5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444-4465-873E-4A4FA00BDF5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444-4465-873E-4A4FA00BDF5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444-4465-873E-4A4FA00BDF5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444-4465-873E-4A4FA00BDF5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444-4465-873E-4A4FA00BDF5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444-4465-873E-4A4FA00BDF5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C444-4465-873E-4A4FA00BDF5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latin typeface="Arial" panose="020B0604020202020204" pitchFamily="34" charset="0"/>
                <a:cs typeface="Arial" panose="020B0604020202020204" pitchFamily="34" charset="0"/>
              </a:defRPr>
            </a:pPr>
            <a:r>
              <a:rPr lang="cs-CZ" sz="1000" b="1" i="0" u="none" strike="noStrike" baseline="0">
                <a:solidFill>
                  <a:schemeClr val="tx2"/>
                </a:solidFill>
                <a:effectLst/>
                <a:latin typeface="Arial" panose="020B0604020202020204" pitchFamily="34" charset="0"/>
                <a:cs typeface="Arial" panose="020B0604020202020204" pitchFamily="34" charset="0"/>
              </a:rPr>
              <a:t>Spotřeba tepla podle </a:t>
            </a:r>
            <a:r>
              <a:rPr lang="cs-CZ" sz="1000">
                <a:solidFill>
                  <a:schemeClr val="tx2"/>
                </a:solidFill>
                <a:latin typeface="Arial" panose="020B0604020202020204" pitchFamily="34" charset="0"/>
                <a:cs typeface="Arial" panose="020B0604020202020204" pitchFamily="34" charset="0"/>
              </a:rPr>
              <a:t>sektorů</a:t>
            </a:r>
            <a:r>
              <a:rPr lang="cs-CZ" sz="1000" baseline="0">
                <a:solidFill>
                  <a:schemeClr val="tx2"/>
                </a:solidFill>
                <a:latin typeface="Arial" panose="020B0604020202020204" pitchFamily="34" charset="0"/>
                <a:cs typeface="Arial" panose="020B0604020202020204" pitchFamily="34" charset="0"/>
              </a:rPr>
              <a:t> národního hospodářství</a:t>
            </a:r>
            <a:r>
              <a:rPr lang="cs-CZ" sz="1000">
                <a:solidFill>
                  <a:schemeClr val="tx2"/>
                </a:solidFill>
                <a:latin typeface="Arial" panose="020B0604020202020204" pitchFamily="34" charset="0"/>
                <a:cs typeface="Arial" panose="020B0604020202020204" pitchFamily="34" charset="0"/>
              </a:rPr>
              <a:t> (GJ)</a:t>
            </a:r>
          </a:p>
        </c:rich>
      </c:tx>
      <c:layout>
        <c:manualLayout>
          <c:xMode val="edge"/>
          <c:yMode val="edge"/>
          <c:x val="7.4263696808184957E-4"/>
          <c:y val="0"/>
        </c:manualLayout>
      </c:layout>
      <c:overlay val="0"/>
    </c:title>
    <c:autoTitleDeleted val="0"/>
    <c:plotArea>
      <c:layout>
        <c:manualLayout>
          <c:layoutTarget val="inner"/>
          <c:xMode val="edge"/>
          <c:yMode val="edge"/>
          <c:x val="0.13740150053825764"/>
          <c:y val="0.2331370396882208"/>
          <c:w val="0.6585583535335946"/>
          <c:h val="0.57340728836580701"/>
        </c:manualLayout>
      </c:layout>
      <c:barChart>
        <c:barDir val="col"/>
        <c:grouping val="stacked"/>
        <c:varyColors val="0"/>
        <c:ser>
          <c:idx val="0"/>
          <c:order val="0"/>
          <c:tx>
            <c:strRef>
              <c:f>'8.8'!$A$27</c:f>
              <c:strCache>
                <c:ptCount val="1"/>
                <c:pt idx="0">
                  <c:v>Průmysl</c:v>
                </c:pt>
              </c:strCache>
            </c:strRef>
          </c:tx>
          <c:invertIfNegative val="0"/>
          <c:cat>
            <c:strRef>
              <c:f>'8.8'!$C$38:$E$38</c:f>
              <c:strCache>
                <c:ptCount val="3"/>
                <c:pt idx="0">
                  <c:v>Říjen</c:v>
                </c:pt>
                <c:pt idx="1">
                  <c:v>Listopad</c:v>
                </c:pt>
                <c:pt idx="2">
                  <c:v>Prosinec</c:v>
                </c:pt>
              </c:strCache>
            </c:strRef>
          </c:cat>
          <c:val>
            <c:numRef>
              <c:f>('8.8'!$B$27,'8.8'!$D$27,'8.8'!$F$27)</c:f>
              <c:numCache>
                <c:formatCode>#\ ##0.0</c:formatCode>
                <c:ptCount val="3"/>
                <c:pt idx="0">
                  <c:v>226579.897</c:v>
                </c:pt>
                <c:pt idx="1">
                  <c:v>343605.57899999997</c:v>
                </c:pt>
                <c:pt idx="2">
                  <c:v>359863.90599999996</c:v>
                </c:pt>
              </c:numCache>
            </c:numRef>
          </c:val>
          <c:extLst>
            <c:ext xmlns:c16="http://schemas.microsoft.com/office/drawing/2014/chart" uri="{C3380CC4-5D6E-409C-BE32-E72D297353CC}">
              <c16:uniqueId val="{00000000-4C35-4A99-9853-A866AAAB61CA}"/>
            </c:ext>
          </c:extLst>
        </c:ser>
        <c:ser>
          <c:idx val="1"/>
          <c:order val="1"/>
          <c:tx>
            <c:strRef>
              <c:f>'8.8'!$A$28</c:f>
              <c:strCache>
                <c:ptCount val="1"/>
                <c:pt idx="0">
                  <c:v>Energetika</c:v>
                </c:pt>
              </c:strCache>
            </c:strRef>
          </c:tx>
          <c:invertIfNegative val="0"/>
          <c:cat>
            <c:strRef>
              <c:f>'8.8'!$C$38:$E$38</c:f>
              <c:strCache>
                <c:ptCount val="3"/>
                <c:pt idx="0">
                  <c:v>Říjen</c:v>
                </c:pt>
                <c:pt idx="1">
                  <c:v>Listopad</c:v>
                </c:pt>
                <c:pt idx="2">
                  <c:v>Prosinec</c:v>
                </c:pt>
              </c:strCache>
            </c:strRef>
          </c:cat>
          <c:val>
            <c:numRef>
              <c:f>('8.8'!$B$28,'8.8'!$D$28,'8.8'!$F$28)</c:f>
              <c:numCache>
                <c:formatCode>#\ ##0.0</c:formatCode>
                <c:ptCount val="3"/>
                <c:pt idx="0">
                  <c:v>38986.060000000005</c:v>
                </c:pt>
                <c:pt idx="1">
                  <c:v>66291.781000000003</c:v>
                </c:pt>
                <c:pt idx="2">
                  <c:v>96011.510000000009</c:v>
                </c:pt>
              </c:numCache>
            </c:numRef>
          </c:val>
          <c:extLst>
            <c:ext xmlns:c16="http://schemas.microsoft.com/office/drawing/2014/chart" uri="{C3380CC4-5D6E-409C-BE32-E72D297353CC}">
              <c16:uniqueId val="{00000001-4C35-4A99-9853-A866AAAB61CA}"/>
            </c:ext>
          </c:extLst>
        </c:ser>
        <c:ser>
          <c:idx val="2"/>
          <c:order val="2"/>
          <c:tx>
            <c:strRef>
              <c:f>'8.8'!$A$29</c:f>
              <c:strCache>
                <c:ptCount val="1"/>
                <c:pt idx="0">
                  <c:v>Doprava</c:v>
                </c:pt>
              </c:strCache>
            </c:strRef>
          </c:tx>
          <c:invertIfNegative val="0"/>
          <c:cat>
            <c:strRef>
              <c:f>'8.8'!$C$38:$E$38</c:f>
              <c:strCache>
                <c:ptCount val="3"/>
                <c:pt idx="0">
                  <c:v>Říjen</c:v>
                </c:pt>
                <c:pt idx="1">
                  <c:v>Listopad</c:v>
                </c:pt>
                <c:pt idx="2">
                  <c:v>Prosinec</c:v>
                </c:pt>
              </c:strCache>
            </c:strRef>
          </c:cat>
          <c:val>
            <c:numRef>
              <c:f>('8.8'!$B$29,'8.8'!$D$29,'8.8'!$F$29)</c:f>
              <c:numCache>
                <c:formatCode>#\ ##0.0</c:formatCode>
                <c:ptCount val="3"/>
                <c:pt idx="0">
                  <c:v>2273.8399999999997</c:v>
                </c:pt>
                <c:pt idx="1">
                  <c:v>6231.005000000001</c:v>
                </c:pt>
                <c:pt idx="2">
                  <c:v>8508.994999999999</c:v>
                </c:pt>
              </c:numCache>
            </c:numRef>
          </c:val>
          <c:extLst>
            <c:ext xmlns:c16="http://schemas.microsoft.com/office/drawing/2014/chart" uri="{C3380CC4-5D6E-409C-BE32-E72D297353CC}">
              <c16:uniqueId val="{00000002-4C35-4A99-9853-A866AAAB61CA}"/>
            </c:ext>
          </c:extLst>
        </c:ser>
        <c:ser>
          <c:idx val="3"/>
          <c:order val="3"/>
          <c:tx>
            <c:strRef>
              <c:f>'8.8'!$A$30</c:f>
              <c:strCache>
                <c:ptCount val="1"/>
                <c:pt idx="0">
                  <c:v>Stavebnictví</c:v>
                </c:pt>
              </c:strCache>
            </c:strRef>
          </c:tx>
          <c:invertIfNegative val="0"/>
          <c:cat>
            <c:strRef>
              <c:f>'8.8'!$C$38:$E$38</c:f>
              <c:strCache>
                <c:ptCount val="3"/>
                <c:pt idx="0">
                  <c:v>Říjen</c:v>
                </c:pt>
                <c:pt idx="1">
                  <c:v>Listopad</c:v>
                </c:pt>
                <c:pt idx="2">
                  <c:v>Prosinec</c:v>
                </c:pt>
              </c:strCache>
            </c:strRef>
          </c:cat>
          <c:val>
            <c:numRef>
              <c:f>('8.8'!$B$30,'8.8'!$D$30,'8.8'!$F$30)</c:f>
              <c:numCache>
                <c:formatCode>#\ ##0.0</c:formatCode>
                <c:ptCount val="3"/>
                <c:pt idx="0">
                  <c:v>6345.8149999999996</c:v>
                </c:pt>
                <c:pt idx="1">
                  <c:v>13709.832</c:v>
                </c:pt>
                <c:pt idx="2">
                  <c:v>19105.678</c:v>
                </c:pt>
              </c:numCache>
            </c:numRef>
          </c:val>
          <c:extLst>
            <c:ext xmlns:c16="http://schemas.microsoft.com/office/drawing/2014/chart" uri="{C3380CC4-5D6E-409C-BE32-E72D297353CC}">
              <c16:uniqueId val="{00000003-4C35-4A99-9853-A866AAAB61CA}"/>
            </c:ext>
          </c:extLst>
        </c:ser>
        <c:ser>
          <c:idx val="4"/>
          <c:order val="4"/>
          <c:tx>
            <c:strRef>
              <c:f>'8.8'!$A$31</c:f>
              <c:strCache>
                <c:ptCount val="1"/>
                <c:pt idx="0">
                  <c:v>Zemědělství a lesnictví</c:v>
                </c:pt>
              </c:strCache>
            </c:strRef>
          </c:tx>
          <c:spPr>
            <a:solidFill>
              <a:schemeClr val="accent5"/>
            </a:solidFill>
          </c:spPr>
          <c:invertIfNegative val="0"/>
          <c:cat>
            <c:strRef>
              <c:f>'8.8'!$C$38:$E$38</c:f>
              <c:strCache>
                <c:ptCount val="3"/>
                <c:pt idx="0">
                  <c:v>Říjen</c:v>
                </c:pt>
                <c:pt idx="1">
                  <c:v>Listopad</c:v>
                </c:pt>
                <c:pt idx="2">
                  <c:v>Prosinec</c:v>
                </c:pt>
              </c:strCache>
            </c:strRef>
          </c:cat>
          <c:val>
            <c:numRef>
              <c:f>('8.8'!$B$31,'8.8'!$D$31,'8.8'!$F$31)</c:f>
              <c:numCache>
                <c:formatCode>#\ ##0.0</c:formatCode>
                <c:ptCount val="3"/>
                <c:pt idx="0">
                  <c:v>4326.6909999999998</c:v>
                </c:pt>
                <c:pt idx="1">
                  <c:v>3611.9549999999999</c:v>
                </c:pt>
                <c:pt idx="2">
                  <c:v>3235.902</c:v>
                </c:pt>
              </c:numCache>
            </c:numRef>
          </c:val>
          <c:extLst>
            <c:ext xmlns:c16="http://schemas.microsoft.com/office/drawing/2014/chart" uri="{C3380CC4-5D6E-409C-BE32-E72D297353CC}">
              <c16:uniqueId val="{00000004-4C35-4A99-9853-A866AAAB61CA}"/>
            </c:ext>
          </c:extLst>
        </c:ser>
        <c:ser>
          <c:idx val="5"/>
          <c:order val="5"/>
          <c:tx>
            <c:strRef>
              <c:f>'8.8'!$A$32</c:f>
              <c:strCache>
                <c:ptCount val="1"/>
                <c:pt idx="0">
                  <c:v>Domácnosti</c:v>
                </c:pt>
              </c:strCache>
            </c:strRef>
          </c:tx>
          <c:spPr>
            <a:solidFill>
              <a:schemeClr val="accent6"/>
            </a:solidFill>
          </c:spPr>
          <c:invertIfNegative val="0"/>
          <c:cat>
            <c:strRef>
              <c:f>'8.8'!$C$38:$E$38</c:f>
              <c:strCache>
                <c:ptCount val="3"/>
                <c:pt idx="0">
                  <c:v>Říjen</c:v>
                </c:pt>
                <c:pt idx="1">
                  <c:v>Listopad</c:v>
                </c:pt>
                <c:pt idx="2">
                  <c:v>Prosinec</c:v>
                </c:pt>
              </c:strCache>
            </c:strRef>
          </c:cat>
          <c:val>
            <c:numRef>
              <c:f>('8.8'!$B$32,'8.8'!$D$32,'8.8'!$F$32)</c:f>
              <c:numCache>
                <c:formatCode>#\ ##0.0</c:formatCode>
                <c:ptCount val="3"/>
                <c:pt idx="0">
                  <c:v>303393.15899999999</c:v>
                </c:pt>
                <c:pt idx="1">
                  <c:v>580593.26599999995</c:v>
                </c:pt>
                <c:pt idx="2">
                  <c:v>751026.28399999999</c:v>
                </c:pt>
              </c:numCache>
            </c:numRef>
          </c:val>
          <c:extLst>
            <c:ext xmlns:c16="http://schemas.microsoft.com/office/drawing/2014/chart" uri="{C3380CC4-5D6E-409C-BE32-E72D297353CC}">
              <c16:uniqueId val="{00000005-4C35-4A99-9853-A866AAAB61CA}"/>
            </c:ext>
          </c:extLst>
        </c:ser>
        <c:ser>
          <c:idx val="6"/>
          <c:order val="6"/>
          <c:tx>
            <c:strRef>
              <c:f>'8.8'!$A$33</c:f>
              <c:strCache>
                <c:ptCount val="1"/>
                <c:pt idx="0">
                  <c:v>Obchod, služby, školství, zdravotnictví</c:v>
                </c:pt>
              </c:strCache>
            </c:strRef>
          </c:tx>
          <c:spPr>
            <a:solidFill>
              <a:srgbClr val="F0948F"/>
            </a:solidFill>
          </c:spPr>
          <c:invertIfNegative val="0"/>
          <c:cat>
            <c:strRef>
              <c:f>'8.8'!$C$38:$E$38</c:f>
              <c:strCache>
                <c:ptCount val="3"/>
                <c:pt idx="0">
                  <c:v>Říjen</c:v>
                </c:pt>
                <c:pt idx="1">
                  <c:v>Listopad</c:v>
                </c:pt>
                <c:pt idx="2">
                  <c:v>Prosinec</c:v>
                </c:pt>
              </c:strCache>
            </c:strRef>
          </c:cat>
          <c:val>
            <c:numRef>
              <c:f>('8.8'!$B$33,'8.8'!$D$33,'8.8'!$F$33)</c:f>
              <c:numCache>
                <c:formatCode>#\ ##0.0</c:formatCode>
                <c:ptCount val="3"/>
                <c:pt idx="0">
                  <c:v>130431.20400000001</c:v>
                </c:pt>
                <c:pt idx="1">
                  <c:v>281572.14299999992</c:v>
                </c:pt>
                <c:pt idx="2">
                  <c:v>370882.94800000021</c:v>
                </c:pt>
              </c:numCache>
            </c:numRef>
          </c:val>
          <c:extLst>
            <c:ext xmlns:c16="http://schemas.microsoft.com/office/drawing/2014/chart" uri="{C3380CC4-5D6E-409C-BE32-E72D297353CC}">
              <c16:uniqueId val="{00000006-4C35-4A99-9853-A866AAAB61CA}"/>
            </c:ext>
          </c:extLst>
        </c:ser>
        <c:ser>
          <c:idx val="7"/>
          <c:order val="7"/>
          <c:tx>
            <c:strRef>
              <c:f>'8.8'!$A$34</c:f>
              <c:strCache>
                <c:ptCount val="1"/>
                <c:pt idx="0">
                  <c:v>Ostatní</c:v>
                </c:pt>
              </c:strCache>
            </c:strRef>
          </c:tx>
          <c:spPr>
            <a:solidFill>
              <a:srgbClr val="F7C9C7"/>
            </a:solidFill>
          </c:spPr>
          <c:invertIfNegative val="0"/>
          <c:cat>
            <c:strRef>
              <c:f>'8.8'!$C$38:$E$38</c:f>
              <c:strCache>
                <c:ptCount val="3"/>
                <c:pt idx="0">
                  <c:v>Říjen</c:v>
                </c:pt>
                <c:pt idx="1">
                  <c:v>Listopad</c:v>
                </c:pt>
                <c:pt idx="2">
                  <c:v>Prosinec</c:v>
                </c:pt>
              </c:strCache>
            </c:strRef>
          </c:cat>
          <c:val>
            <c:numRef>
              <c:f>('8.8'!$B$34,'8.8'!$D$34,'8.8'!$F$34)</c:f>
              <c:numCache>
                <c:formatCode>#\ ##0.0</c:formatCode>
                <c:ptCount val="3"/>
                <c:pt idx="0">
                  <c:v>7416.2660000000005</c:v>
                </c:pt>
                <c:pt idx="1">
                  <c:v>16756.62</c:v>
                </c:pt>
                <c:pt idx="2">
                  <c:v>21526.363999999998</c:v>
                </c:pt>
              </c:numCache>
            </c:numRef>
          </c:val>
          <c:extLst>
            <c:ext xmlns:c16="http://schemas.microsoft.com/office/drawing/2014/chart" uri="{C3380CC4-5D6E-409C-BE32-E72D297353CC}">
              <c16:uniqueId val="{00000007-4C35-4A99-9853-A866AAAB61CA}"/>
            </c:ext>
          </c:extLst>
        </c:ser>
        <c:dLbls>
          <c:showLegendKey val="0"/>
          <c:showVal val="0"/>
          <c:showCatName val="0"/>
          <c:showSerName val="0"/>
          <c:showPercent val="0"/>
          <c:showBubbleSize val="0"/>
        </c:dLbls>
        <c:gapWidth val="50"/>
        <c:overlap val="100"/>
        <c:axId val="287894528"/>
        <c:axId val="287896320"/>
      </c:barChart>
      <c:catAx>
        <c:axId val="287894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896320"/>
        <c:crosses val="autoZero"/>
        <c:auto val="1"/>
        <c:lblAlgn val="ctr"/>
        <c:lblOffset val="100"/>
        <c:noMultiLvlLbl val="0"/>
      </c:catAx>
      <c:valAx>
        <c:axId val="287896320"/>
        <c:scaling>
          <c:orientation val="minMax"/>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8945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5355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'8.8'!$A$38</c:f>
              <c:strCache>
                <c:ptCount val="1"/>
                <c:pt idx="0">
                  <c:v>Instalovaný výkon</c:v>
                </c:pt>
              </c:strCache>
            </c:strRef>
          </c:tx>
          <c:invertIfNegative val="0"/>
          <c:val>
            <c:numRef>
              <c:f>'8.8'!$B$38</c:f>
              <c:numCache>
                <c:formatCode>0.0%</c:formatCode>
                <c:ptCount val="1"/>
                <c:pt idx="0">
                  <c:v>0.16185674679910161</c:v>
                </c:pt>
              </c:numCache>
            </c:numRef>
          </c:val>
          <c:extLst>
            <c:ext xmlns:c16="http://schemas.microsoft.com/office/drawing/2014/chart" uri="{C3380CC4-5D6E-409C-BE32-E72D297353CC}">
              <c16:uniqueId val="{00000000-115A-4B6C-9703-FB8588C05095}"/>
            </c:ext>
          </c:extLst>
        </c:ser>
        <c:ser>
          <c:idx val="1"/>
          <c:order val="1"/>
          <c:tx>
            <c:strRef>
              <c:f>'8.8'!$A$39</c:f>
              <c:strCache>
                <c:ptCount val="1"/>
                <c:pt idx="0">
                  <c:v>Výroba tepla brutto</c:v>
                </c:pt>
              </c:strCache>
            </c:strRef>
          </c:tx>
          <c:invertIfNegative val="0"/>
          <c:val>
            <c:numRef>
              <c:f>'8.8'!$B$39</c:f>
              <c:numCache>
                <c:formatCode>0.0%</c:formatCode>
                <c:ptCount val="1"/>
                <c:pt idx="0">
                  <c:v>0.17786205476799302</c:v>
                </c:pt>
              </c:numCache>
            </c:numRef>
          </c:val>
          <c:extLst>
            <c:ext xmlns:c16="http://schemas.microsoft.com/office/drawing/2014/chart" uri="{C3380CC4-5D6E-409C-BE32-E72D297353CC}">
              <c16:uniqueId val="{00000001-115A-4B6C-9703-FB8588C05095}"/>
            </c:ext>
          </c:extLst>
        </c:ser>
        <c:ser>
          <c:idx val="2"/>
          <c:order val="2"/>
          <c:tx>
            <c:strRef>
              <c:f>'8.8'!$A$40</c:f>
              <c:strCache>
                <c:ptCount val="1"/>
                <c:pt idx="0">
                  <c:v>Dodávky tepla</c:v>
                </c:pt>
              </c:strCache>
            </c:strRef>
          </c:tx>
          <c:invertIfNegative val="0"/>
          <c:val>
            <c:numRef>
              <c:f>'8.8'!$B$40</c:f>
              <c:numCache>
                <c:formatCode>0.0%</c:formatCode>
                <c:ptCount val="1"/>
                <c:pt idx="0">
                  <c:v>0.16169021019730162</c:v>
                </c:pt>
              </c:numCache>
            </c:numRef>
          </c:val>
          <c:extLst>
            <c:ext xmlns:c16="http://schemas.microsoft.com/office/drawing/2014/chart" uri="{C3380CC4-5D6E-409C-BE32-E72D297353CC}">
              <c16:uniqueId val="{00000002-115A-4B6C-9703-FB8588C05095}"/>
            </c:ext>
          </c:extLst>
        </c:ser>
        <c:dLbls>
          <c:showLegendKey val="0"/>
          <c:showVal val="0"/>
          <c:showCatName val="0"/>
          <c:showSerName val="0"/>
          <c:showPercent val="0"/>
          <c:showBubbleSize val="0"/>
        </c:dLbls>
        <c:gapWidth val="150"/>
        <c:axId val="288455680"/>
        <c:axId val="288461568"/>
      </c:barChart>
      <c:catAx>
        <c:axId val="288455680"/>
        <c:scaling>
          <c:orientation val="maxMin"/>
        </c:scaling>
        <c:delete val="0"/>
        <c:axPos val="l"/>
        <c:numFmt formatCode="General" sourceLinked="1"/>
        <c:majorTickMark val="none"/>
        <c:minorTickMark val="none"/>
        <c:tickLblPos val="none"/>
        <c:crossAx val="288461568"/>
        <c:crosses val="autoZero"/>
        <c:auto val="1"/>
        <c:lblAlgn val="ctr"/>
        <c:lblOffset val="100"/>
        <c:noMultiLvlLbl val="0"/>
      </c:catAx>
      <c:valAx>
        <c:axId val="288461568"/>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8455680"/>
        <c:crosses val="max"/>
        <c:crossBetween val="between"/>
        <c:majorUnit val="0.1"/>
      </c:valAx>
    </c:plotArea>
    <c:legend>
      <c:legendPos val="b"/>
      <c:layout>
        <c:manualLayout>
          <c:xMode val="edge"/>
          <c:yMode val="edge"/>
          <c:x val="2.8660647875041679E-2"/>
          <c:y val="0.73001149180090974"/>
          <c:w val="0.63215986890527576"/>
          <c:h val="0.2699885081990903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latin typeface="Arial" panose="020B0604020202020204" pitchFamily="34" charset="0"/>
                <a:cs typeface="Arial" panose="020B0604020202020204" pitchFamily="34" charset="0"/>
              </a:defRPr>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1527539467353077E-3"/>
          <c:y val="2.0293264279007205E-2"/>
        </c:manualLayout>
      </c:layout>
      <c:overlay val="0"/>
    </c:title>
    <c:autoTitleDeleted val="0"/>
    <c:plotArea>
      <c:layout/>
      <c:barChart>
        <c:barDir val="col"/>
        <c:grouping val="stacked"/>
        <c:varyColors val="0"/>
        <c:ser>
          <c:idx val="0"/>
          <c:order val="0"/>
          <c:tx>
            <c:strRef>
              <c:f>'8.8'!$A$10</c:f>
              <c:strCache>
                <c:ptCount val="1"/>
                <c:pt idx="0">
                  <c:v>Biomasa</c:v>
                </c:pt>
              </c:strCache>
            </c:strRef>
          </c:tx>
          <c:spPr>
            <a:solidFill>
              <a:srgbClr val="23315F"/>
            </a:solidFill>
          </c:spPr>
          <c:invertIfNegative val="0"/>
          <c:cat>
            <c:strRef>
              <c:f>'8.8'!$C$38:$E$38</c:f>
              <c:strCache>
                <c:ptCount val="3"/>
                <c:pt idx="0">
                  <c:v>Říjen</c:v>
                </c:pt>
                <c:pt idx="1">
                  <c:v>Listopad</c:v>
                </c:pt>
                <c:pt idx="2">
                  <c:v>Prosinec</c:v>
                </c:pt>
              </c:strCache>
            </c:strRef>
          </c:cat>
          <c:val>
            <c:numRef>
              <c:f>('8.8'!$B$10,'8.8'!$D$10,'8.8'!$F$10)</c:f>
              <c:numCache>
                <c:formatCode>#\ ##0.0</c:formatCode>
                <c:ptCount val="3"/>
                <c:pt idx="0">
                  <c:v>61468.641000000003</c:v>
                </c:pt>
                <c:pt idx="1">
                  <c:v>95900.672000000006</c:v>
                </c:pt>
                <c:pt idx="2">
                  <c:v>109079.79699999999</c:v>
                </c:pt>
              </c:numCache>
            </c:numRef>
          </c:val>
          <c:extLst>
            <c:ext xmlns:c16="http://schemas.microsoft.com/office/drawing/2014/chart" uri="{C3380CC4-5D6E-409C-BE32-E72D297353CC}">
              <c16:uniqueId val="{00000000-69D9-4AAC-A061-D4A990A73091}"/>
            </c:ext>
          </c:extLst>
        </c:ser>
        <c:ser>
          <c:idx val="1"/>
          <c:order val="1"/>
          <c:tx>
            <c:strRef>
              <c:f>'8.8'!$A$11</c:f>
              <c:strCache>
                <c:ptCount val="1"/>
                <c:pt idx="0">
                  <c:v>Bioplyn</c:v>
                </c:pt>
              </c:strCache>
            </c:strRef>
          </c:tx>
          <c:spPr>
            <a:solidFill>
              <a:srgbClr val="5A6588"/>
            </a:solidFill>
          </c:spPr>
          <c:invertIfNegative val="0"/>
          <c:cat>
            <c:strRef>
              <c:f>'8.8'!$C$38:$E$38</c:f>
              <c:strCache>
                <c:ptCount val="3"/>
                <c:pt idx="0">
                  <c:v>Říjen</c:v>
                </c:pt>
                <c:pt idx="1">
                  <c:v>Listopad</c:v>
                </c:pt>
                <c:pt idx="2">
                  <c:v>Prosinec</c:v>
                </c:pt>
              </c:strCache>
            </c:strRef>
          </c:cat>
          <c:val>
            <c:numRef>
              <c:f>('8.8'!$B$11,'8.8'!$D$11,'8.8'!$F$11)</c:f>
              <c:numCache>
                <c:formatCode>#\ ##0.0</c:formatCode>
                <c:ptCount val="3"/>
                <c:pt idx="0">
                  <c:v>69.111000000000004</c:v>
                </c:pt>
                <c:pt idx="1">
                  <c:v>141.04900000000001</c:v>
                </c:pt>
                <c:pt idx="2">
                  <c:v>150.30000000000001</c:v>
                </c:pt>
              </c:numCache>
            </c:numRef>
          </c:val>
          <c:extLst>
            <c:ext xmlns:c16="http://schemas.microsoft.com/office/drawing/2014/chart" uri="{C3380CC4-5D6E-409C-BE32-E72D297353CC}">
              <c16:uniqueId val="{00000001-69D9-4AAC-A061-D4A990A73091}"/>
            </c:ext>
          </c:extLst>
        </c:ser>
        <c:ser>
          <c:idx val="2"/>
          <c:order val="2"/>
          <c:tx>
            <c:strRef>
              <c:f>'8.8'!$A$12</c:f>
              <c:strCache>
                <c:ptCount val="1"/>
                <c:pt idx="0">
                  <c:v>Černé uhlí</c:v>
                </c:pt>
              </c:strCache>
            </c:strRef>
          </c:tx>
          <c:spPr>
            <a:solidFill>
              <a:srgbClr val="9198B0"/>
            </a:solidFill>
          </c:spPr>
          <c:invertIfNegative val="0"/>
          <c:cat>
            <c:strRef>
              <c:f>'8.8'!$C$38:$E$38</c:f>
              <c:strCache>
                <c:ptCount val="3"/>
                <c:pt idx="0">
                  <c:v>Říjen</c:v>
                </c:pt>
                <c:pt idx="1">
                  <c:v>Listopad</c:v>
                </c:pt>
                <c:pt idx="2">
                  <c:v>Prosinec</c:v>
                </c:pt>
              </c:strCache>
            </c:strRef>
          </c:cat>
          <c:val>
            <c:numRef>
              <c:f>('8.8'!$B$12,'8.8'!$D$12,'8.8'!$F$12)</c:f>
              <c:numCache>
                <c:formatCode>#\ ##0.0</c:formatCode>
                <c:ptCount val="3"/>
                <c:pt idx="0">
                  <c:v>407087.76699999999</c:v>
                </c:pt>
                <c:pt idx="1">
                  <c:v>843102.05200000003</c:v>
                </c:pt>
                <c:pt idx="2">
                  <c:v>1034199.21</c:v>
                </c:pt>
              </c:numCache>
            </c:numRef>
          </c:val>
          <c:extLst>
            <c:ext xmlns:c16="http://schemas.microsoft.com/office/drawing/2014/chart" uri="{C3380CC4-5D6E-409C-BE32-E72D297353CC}">
              <c16:uniqueId val="{00000002-69D9-4AAC-A061-D4A990A73091}"/>
            </c:ext>
          </c:extLst>
        </c:ser>
        <c:ser>
          <c:idx val="3"/>
          <c:order val="3"/>
          <c:tx>
            <c:strRef>
              <c:f>'8.8'!$A$13</c:f>
              <c:strCache>
                <c:ptCount val="1"/>
                <c:pt idx="0">
                  <c:v>Elektrická energie</c:v>
                </c:pt>
              </c:strCache>
            </c:strRef>
          </c:tx>
          <c:spPr>
            <a:solidFill>
              <a:srgbClr val="C8CBD7"/>
            </a:solidFill>
          </c:spPr>
          <c:invertIfNegative val="0"/>
          <c:cat>
            <c:strRef>
              <c:f>'8.8'!$C$38:$E$38</c:f>
              <c:strCache>
                <c:ptCount val="3"/>
                <c:pt idx="0">
                  <c:v>Říjen</c:v>
                </c:pt>
                <c:pt idx="1">
                  <c:v>Listopad</c:v>
                </c:pt>
                <c:pt idx="2">
                  <c:v>Prosinec</c:v>
                </c:pt>
              </c:strCache>
            </c:strRef>
          </c:cat>
          <c:val>
            <c:numRef>
              <c:f>('8.8'!$B$13,'8.8'!$D$13,'8.8'!$F$13)</c:f>
              <c:numCache>
                <c:formatCode>#\ ##0.0</c:formatCode>
                <c:ptCount val="3"/>
                <c:pt idx="0">
                  <c:v>5.875</c:v>
                </c:pt>
                <c:pt idx="1">
                  <c:v>0</c:v>
                </c:pt>
                <c:pt idx="2">
                  <c:v>0</c:v>
                </c:pt>
              </c:numCache>
            </c:numRef>
          </c:val>
          <c:extLst>
            <c:ext xmlns:c16="http://schemas.microsoft.com/office/drawing/2014/chart" uri="{C3380CC4-5D6E-409C-BE32-E72D297353CC}">
              <c16:uniqueId val="{00000003-69D9-4AAC-A061-D4A990A73091}"/>
            </c:ext>
          </c:extLst>
        </c:ser>
        <c:ser>
          <c:idx val="4"/>
          <c:order val="4"/>
          <c:tx>
            <c:strRef>
              <c:f>'8.8'!$A$14</c:f>
              <c:strCache>
                <c:ptCount val="1"/>
                <c:pt idx="0">
                  <c:v>Energie prostředí (tepelné čerpadlo)</c:v>
                </c:pt>
              </c:strCache>
            </c:strRef>
          </c:tx>
          <c:spPr>
            <a:solidFill>
              <a:srgbClr val="E02C1F"/>
            </a:solidFill>
          </c:spPr>
          <c:invertIfNegative val="0"/>
          <c:cat>
            <c:strRef>
              <c:f>'8.8'!$C$38:$E$38</c:f>
              <c:strCache>
                <c:ptCount val="3"/>
                <c:pt idx="0">
                  <c:v>Říjen</c:v>
                </c:pt>
                <c:pt idx="1">
                  <c:v>Listopad</c:v>
                </c:pt>
                <c:pt idx="2">
                  <c:v>Prosinec</c:v>
                </c:pt>
              </c:strCache>
            </c:strRef>
          </c:cat>
          <c:val>
            <c:numRef>
              <c:f>('8.8'!$B$14,'8.8'!$D$14,'8.8'!$F$14)</c:f>
              <c:numCache>
                <c:formatCode>#\ ##0.0</c:formatCode>
                <c:ptCount val="3"/>
                <c:pt idx="0">
                  <c:v>0</c:v>
                </c:pt>
                <c:pt idx="1">
                  <c:v>0</c:v>
                </c:pt>
                <c:pt idx="2">
                  <c:v>0</c:v>
                </c:pt>
              </c:numCache>
            </c:numRef>
          </c:val>
          <c:extLst>
            <c:ext xmlns:c16="http://schemas.microsoft.com/office/drawing/2014/chart" uri="{C3380CC4-5D6E-409C-BE32-E72D297353CC}">
              <c16:uniqueId val="{00000004-69D9-4AAC-A061-D4A990A73091}"/>
            </c:ext>
          </c:extLst>
        </c:ser>
        <c:ser>
          <c:idx val="5"/>
          <c:order val="5"/>
          <c:tx>
            <c:strRef>
              <c:f>'8.8'!$A$15</c:f>
              <c:strCache>
                <c:ptCount val="1"/>
                <c:pt idx="0">
                  <c:v>Energie Slunce (solární kolektor)</c:v>
                </c:pt>
              </c:strCache>
            </c:strRef>
          </c:tx>
          <c:spPr>
            <a:solidFill>
              <a:srgbClr val="E86158"/>
            </a:solidFill>
          </c:spPr>
          <c:invertIfNegative val="0"/>
          <c:cat>
            <c:strRef>
              <c:f>'8.8'!$C$38:$E$38</c:f>
              <c:strCache>
                <c:ptCount val="3"/>
                <c:pt idx="0">
                  <c:v>Říjen</c:v>
                </c:pt>
                <c:pt idx="1">
                  <c:v>Listopad</c:v>
                </c:pt>
                <c:pt idx="2">
                  <c:v>Prosinec</c:v>
                </c:pt>
              </c:strCache>
            </c:strRef>
          </c:cat>
          <c:val>
            <c:numRef>
              <c:f>('8.8'!$B$15,'8.8'!$D$15,'8.8'!$F$15)</c:f>
              <c:numCache>
                <c:formatCode>#\ ##0.0</c:formatCode>
                <c:ptCount val="3"/>
                <c:pt idx="0">
                  <c:v>0</c:v>
                </c:pt>
                <c:pt idx="1">
                  <c:v>0</c:v>
                </c:pt>
                <c:pt idx="2">
                  <c:v>0</c:v>
                </c:pt>
              </c:numCache>
            </c:numRef>
          </c:val>
          <c:extLst>
            <c:ext xmlns:c16="http://schemas.microsoft.com/office/drawing/2014/chart" uri="{C3380CC4-5D6E-409C-BE32-E72D297353CC}">
              <c16:uniqueId val="{00000005-69D9-4AAC-A061-D4A990A73091}"/>
            </c:ext>
          </c:extLst>
        </c:ser>
        <c:ser>
          <c:idx val="6"/>
          <c:order val="6"/>
          <c:tx>
            <c:strRef>
              <c:f>'8.8'!$A$16</c:f>
              <c:strCache>
                <c:ptCount val="1"/>
                <c:pt idx="0">
                  <c:v>Hnědé uhlí</c:v>
                </c:pt>
              </c:strCache>
            </c:strRef>
          </c:tx>
          <c:spPr>
            <a:solidFill>
              <a:srgbClr val="F0948F"/>
            </a:solidFill>
          </c:spPr>
          <c:invertIfNegative val="0"/>
          <c:cat>
            <c:strRef>
              <c:f>'8.8'!$C$38:$E$38</c:f>
              <c:strCache>
                <c:ptCount val="3"/>
                <c:pt idx="0">
                  <c:v>Říjen</c:v>
                </c:pt>
                <c:pt idx="1">
                  <c:v>Listopad</c:v>
                </c:pt>
                <c:pt idx="2">
                  <c:v>Prosinec</c:v>
                </c:pt>
              </c:strCache>
            </c:strRef>
          </c:cat>
          <c:val>
            <c:numRef>
              <c:f>('8.8'!$B$16,'8.8'!$D$16,'8.8'!$F$16)</c:f>
              <c:numCache>
                <c:formatCode>#\ ##0.0</c:formatCode>
                <c:ptCount val="3"/>
                <c:pt idx="0">
                  <c:v>15874.108</c:v>
                </c:pt>
                <c:pt idx="1">
                  <c:v>25277.173000000003</c:v>
                </c:pt>
                <c:pt idx="2">
                  <c:v>33510.641000000003</c:v>
                </c:pt>
              </c:numCache>
            </c:numRef>
          </c:val>
          <c:extLst>
            <c:ext xmlns:c16="http://schemas.microsoft.com/office/drawing/2014/chart" uri="{C3380CC4-5D6E-409C-BE32-E72D297353CC}">
              <c16:uniqueId val="{00000006-69D9-4AAC-A061-D4A990A73091}"/>
            </c:ext>
          </c:extLst>
        </c:ser>
        <c:ser>
          <c:idx val="7"/>
          <c:order val="7"/>
          <c:tx>
            <c:strRef>
              <c:f>'8.8'!$A$17</c:f>
              <c:strCache>
                <c:ptCount val="1"/>
                <c:pt idx="0">
                  <c:v>Jaderné palivo</c:v>
                </c:pt>
              </c:strCache>
            </c:strRef>
          </c:tx>
          <c:spPr>
            <a:solidFill>
              <a:srgbClr val="F7C9C7"/>
            </a:solidFill>
          </c:spPr>
          <c:invertIfNegative val="0"/>
          <c:cat>
            <c:strRef>
              <c:f>'8.8'!$C$38:$E$38</c:f>
              <c:strCache>
                <c:ptCount val="3"/>
                <c:pt idx="0">
                  <c:v>Říjen</c:v>
                </c:pt>
                <c:pt idx="1">
                  <c:v>Listopad</c:v>
                </c:pt>
                <c:pt idx="2">
                  <c:v>Prosinec</c:v>
                </c:pt>
              </c:strCache>
            </c:strRef>
          </c:cat>
          <c:val>
            <c:numRef>
              <c:f>('8.8'!$B$17,'8.8'!$D$17,'8.8'!$F$17)</c:f>
              <c:numCache>
                <c:formatCode>#\ ##0.0</c:formatCode>
                <c:ptCount val="3"/>
                <c:pt idx="0">
                  <c:v>0</c:v>
                </c:pt>
                <c:pt idx="1">
                  <c:v>0</c:v>
                </c:pt>
                <c:pt idx="2">
                  <c:v>0</c:v>
                </c:pt>
              </c:numCache>
            </c:numRef>
          </c:val>
          <c:extLst>
            <c:ext xmlns:c16="http://schemas.microsoft.com/office/drawing/2014/chart" uri="{C3380CC4-5D6E-409C-BE32-E72D297353CC}">
              <c16:uniqueId val="{00000007-69D9-4AAC-A061-D4A990A73091}"/>
            </c:ext>
          </c:extLst>
        </c:ser>
        <c:ser>
          <c:idx val="8"/>
          <c:order val="8"/>
          <c:tx>
            <c:strRef>
              <c:f>'8.8'!$A$18</c:f>
              <c:strCache>
                <c:ptCount val="1"/>
                <c:pt idx="0">
                  <c:v>Koks</c:v>
                </c:pt>
              </c:strCache>
            </c:strRef>
          </c:tx>
          <c:spPr>
            <a:solidFill>
              <a:srgbClr val="262626"/>
            </a:solidFill>
          </c:spPr>
          <c:invertIfNegative val="0"/>
          <c:cat>
            <c:strRef>
              <c:f>'8.8'!$C$38:$E$38</c:f>
              <c:strCache>
                <c:ptCount val="3"/>
                <c:pt idx="0">
                  <c:v>Říjen</c:v>
                </c:pt>
                <c:pt idx="1">
                  <c:v>Listopad</c:v>
                </c:pt>
                <c:pt idx="2">
                  <c:v>Prosinec</c:v>
                </c:pt>
              </c:strCache>
            </c:strRef>
          </c:cat>
          <c:val>
            <c:numRef>
              <c:f>('8.8'!$B$18,'8.8'!$D$18,'8.8'!$F$18)</c:f>
              <c:numCache>
                <c:formatCode>#\ ##0.0</c:formatCode>
                <c:ptCount val="3"/>
                <c:pt idx="0">
                  <c:v>0</c:v>
                </c:pt>
                <c:pt idx="1">
                  <c:v>0</c:v>
                </c:pt>
                <c:pt idx="2">
                  <c:v>0</c:v>
                </c:pt>
              </c:numCache>
            </c:numRef>
          </c:val>
          <c:extLst>
            <c:ext xmlns:c16="http://schemas.microsoft.com/office/drawing/2014/chart" uri="{C3380CC4-5D6E-409C-BE32-E72D297353CC}">
              <c16:uniqueId val="{00000008-69D9-4AAC-A061-D4A990A73091}"/>
            </c:ext>
          </c:extLst>
        </c:ser>
        <c:ser>
          <c:idx val="9"/>
          <c:order val="9"/>
          <c:tx>
            <c:strRef>
              <c:f>'8.8'!$A$19</c:f>
              <c:strCache>
                <c:ptCount val="1"/>
                <c:pt idx="0">
                  <c:v>Odpadní teplo</c:v>
                </c:pt>
              </c:strCache>
            </c:strRef>
          </c:tx>
          <c:spPr>
            <a:solidFill>
              <a:srgbClr val="646363"/>
            </a:solidFill>
          </c:spPr>
          <c:invertIfNegative val="0"/>
          <c:cat>
            <c:strRef>
              <c:f>'8.8'!$C$38:$E$38</c:f>
              <c:strCache>
                <c:ptCount val="3"/>
                <c:pt idx="0">
                  <c:v>Říjen</c:v>
                </c:pt>
                <c:pt idx="1">
                  <c:v>Listopad</c:v>
                </c:pt>
                <c:pt idx="2">
                  <c:v>Prosinec</c:v>
                </c:pt>
              </c:strCache>
            </c:strRef>
          </c:cat>
          <c:val>
            <c:numRef>
              <c:f>('8.8'!$B$19,'8.8'!$D$19,'8.8'!$F$19)</c:f>
              <c:numCache>
                <c:formatCode>#\ ##0.0</c:formatCode>
                <c:ptCount val="3"/>
                <c:pt idx="0">
                  <c:v>46279.020000000004</c:v>
                </c:pt>
                <c:pt idx="1">
                  <c:v>52683.4</c:v>
                </c:pt>
                <c:pt idx="2">
                  <c:v>52180.74</c:v>
                </c:pt>
              </c:numCache>
            </c:numRef>
          </c:val>
          <c:extLst>
            <c:ext xmlns:c16="http://schemas.microsoft.com/office/drawing/2014/chart" uri="{C3380CC4-5D6E-409C-BE32-E72D297353CC}">
              <c16:uniqueId val="{00000009-69D9-4AAC-A061-D4A990A73091}"/>
            </c:ext>
          </c:extLst>
        </c:ser>
        <c:ser>
          <c:idx val="10"/>
          <c:order val="10"/>
          <c:tx>
            <c:strRef>
              <c:f>'8.8'!$A$20</c:f>
              <c:strCache>
                <c:ptCount val="1"/>
                <c:pt idx="0">
                  <c:v>Ostatní kapalná paliva</c:v>
                </c:pt>
              </c:strCache>
            </c:strRef>
          </c:tx>
          <c:spPr>
            <a:solidFill>
              <a:srgbClr val="9D9D9C"/>
            </a:solidFill>
          </c:spPr>
          <c:invertIfNegative val="0"/>
          <c:cat>
            <c:strRef>
              <c:f>'8.8'!$C$38:$E$38</c:f>
              <c:strCache>
                <c:ptCount val="3"/>
                <c:pt idx="0">
                  <c:v>Říjen</c:v>
                </c:pt>
                <c:pt idx="1">
                  <c:v>Listopad</c:v>
                </c:pt>
                <c:pt idx="2">
                  <c:v>Prosinec</c:v>
                </c:pt>
              </c:strCache>
            </c:strRef>
          </c:cat>
          <c:val>
            <c:numRef>
              <c:f>('8.8'!$B$20,'8.8'!$D$20,'8.8'!$F$20)</c:f>
              <c:numCache>
                <c:formatCode>#\ ##0.0</c:formatCode>
                <c:ptCount val="3"/>
                <c:pt idx="0">
                  <c:v>0</c:v>
                </c:pt>
                <c:pt idx="1">
                  <c:v>0</c:v>
                </c:pt>
                <c:pt idx="2">
                  <c:v>0</c:v>
                </c:pt>
              </c:numCache>
            </c:numRef>
          </c:val>
          <c:extLst>
            <c:ext xmlns:c16="http://schemas.microsoft.com/office/drawing/2014/chart" uri="{C3380CC4-5D6E-409C-BE32-E72D297353CC}">
              <c16:uniqueId val="{0000000A-69D9-4AAC-A061-D4A990A73091}"/>
            </c:ext>
          </c:extLst>
        </c:ser>
        <c:ser>
          <c:idx val="11"/>
          <c:order val="11"/>
          <c:tx>
            <c:strRef>
              <c:f>'8.8'!$A$21</c:f>
              <c:strCache>
                <c:ptCount val="1"/>
                <c:pt idx="0">
                  <c:v>Ostatní pevná paliva</c:v>
                </c:pt>
              </c:strCache>
            </c:strRef>
          </c:tx>
          <c:spPr>
            <a:solidFill>
              <a:srgbClr val="D0D0D0"/>
            </a:solidFill>
          </c:spPr>
          <c:invertIfNegative val="0"/>
          <c:cat>
            <c:strRef>
              <c:f>'8.8'!$C$38:$E$38</c:f>
              <c:strCache>
                <c:ptCount val="3"/>
                <c:pt idx="0">
                  <c:v>Říjen</c:v>
                </c:pt>
                <c:pt idx="1">
                  <c:v>Listopad</c:v>
                </c:pt>
                <c:pt idx="2">
                  <c:v>Prosinec</c:v>
                </c:pt>
              </c:strCache>
            </c:strRef>
          </c:cat>
          <c:val>
            <c:numRef>
              <c:f>('8.8'!$B$21,'8.8'!$D$21,'8.8'!$F$21)</c:f>
              <c:numCache>
                <c:formatCode>#\ ##0.0</c:formatCode>
                <c:ptCount val="3"/>
                <c:pt idx="0">
                  <c:v>0</c:v>
                </c:pt>
                <c:pt idx="1">
                  <c:v>0</c:v>
                </c:pt>
                <c:pt idx="2">
                  <c:v>3128</c:v>
                </c:pt>
              </c:numCache>
            </c:numRef>
          </c:val>
          <c:extLst>
            <c:ext xmlns:c16="http://schemas.microsoft.com/office/drawing/2014/chart" uri="{C3380CC4-5D6E-409C-BE32-E72D297353CC}">
              <c16:uniqueId val="{0000000B-69D9-4AAC-A061-D4A990A73091}"/>
            </c:ext>
          </c:extLst>
        </c:ser>
        <c:ser>
          <c:idx val="12"/>
          <c:order val="12"/>
          <c:tx>
            <c:strRef>
              <c:f>'8.8'!$A$22</c:f>
              <c:strCache>
                <c:ptCount val="1"/>
                <c:pt idx="0">
                  <c:v>Ostatní plyny</c:v>
                </c:pt>
              </c:strCache>
            </c:strRef>
          </c:tx>
          <c:spPr>
            <a:pattFill prst="ltUpDiag">
              <a:fgClr>
                <a:srgbClr val="23315F"/>
              </a:fgClr>
              <a:bgClr>
                <a:sysClr val="window" lastClr="FFFFFF"/>
              </a:bgClr>
            </a:pattFill>
          </c:spPr>
          <c:invertIfNegative val="0"/>
          <c:cat>
            <c:strRef>
              <c:f>'8.8'!$C$38:$E$38</c:f>
              <c:strCache>
                <c:ptCount val="3"/>
                <c:pt idx="0">
                  <c:v>Říjen</c:v>
                </c:pt>
                <c:pt idx="1">
                  <c:v>Listopad</c:v>
                </c:pt>
                <c:pt idx="2">
                  <c:v>Prosinec</c:v>
                </c:pt>
              </c:strCache>
            </c:strRef>
          </c:cat>
          <c:val>
            <c:numRef>
              <c:f>('8.8'!$B$22,'8.8'!$D$22,'8.8'!$F$22)</c:f>
              <c:numCache>
                <c:formatCode>#\ ##0.0</c:formatCode>
                <c:ptCount val="3"/>
                <c:pt idx="0">
                  <c:v>131194.889</c:v>
                </c:pt>
                <c:pt idx="1">
                  <c:v>145127.56299999999</c:v>
                </c:pt>
                <c:pt idx="2">
                  <c:v>148626.19900000002</c:v>
                </c:pt>
              </c:numCache>
            </c:numRef>
          </c:val>
          <c:extLst>
            <c:ext xmlns:c16="http://schemas.microsoft.com/office/drawing/2014/chart" uri="{C3380CC4-5D6E-409C-BE32-E72D297353CC}">
              <c16:uniqueId val="{0000000C-69D9-4AAC-A061-D4A990A73091}"/>
            </c:ext>
          </c:extLst>
        </c:ser>
        <c:ser>
          <c:idx val="13"/>
          <c:order val="13"/>
          <c:tx>
            <c:strRef>
              <c:f>'8.8'!$A$23</c:f>
              <c:strCache>
                <c:ptCount val="1"/>
                <c:pt idx="0">
                  <c:v>Ostatní</c:v>
                </c:pt>
              </c:strCache>
            </c:strRef>
          </c:tx>
          <c:spPr>
            <a:pattFill prst="ltUpDiag">
              <a:fgClr>
                <a:srgbClr val="E02C1F"/>
              </a:fgClr>
              <a:bgClr>
                <a:sysClr val="window" lastClr="FFFFFF"/>
              </a:bgClr>
            </a:pattFill>
          </c:spPr>
          <c:invertIfNegative val="0"/>
          <c:cat>
            <c:strRef>
              <c:f>'8.8'!$C$38:$E$38</c:f>
              <c:strCache>
                <c:ptCount val="3"/>
                <c:pt idx="0">
                  <c:v>Říjen</c:v>
                </c:pt>
                <c:pt idx="1">
                  <c:v>Listopad</c:v>
                </c:pt>
                <c:pt idx="2">
                  <c:v>Prosinec</c:v>
                </c:pt>
              </c:strCache>
            </c:strRef>
          </c:cat>
          <c:val>
            <c:numRef>
              <c:f>('8.8'!$B$23,'8.8'!$D$23,'8.8'!$F$23)</c:f>
              <c:numCache>
                <c:formatCode>#\ ##0.0</c:formatCode>
                <c:ptCount val="3"/>
                <c:pt idx="0">
                  <c:v>0</c:v>
                </c:pt>
                <c:pt idx="1">
                  <c:v>0</c:v>
                </c:pt>
                <c:pt idx="2">
                  <c:v>0</c:v>
                </c:pt>
              </c:numCache>
            </c:numRef>
          </c:val>
          <c:extLst>
            <c:ext xmlns:c16="http://schemas.microsoft.com/office/drawing/2014/chart" uri="{C3380CC4-5D6E-409C-BE32-E72D297353CC}">
              <c16:uniqueId val="{0000000D-69D9-4AAC-A061-D4A990A73091}"/>
            </c:ext>
          </c:extLst>
        </c:ser>
        <c:ser>
          <c:idx val="14"/>
          <c:order val="14"/>
          <c:tx>
            <c:strRef>
              <c:f>'8.8'!$A$24</c:f>
              <c:strCache>
                <c:ptCount val="1"/>
                <c:pt idx="0">
                  <c:v>Topné oleje</c:v>
                </c:pt>
              </c:strCache>
            </c:strRef>
          </c:tx>
          <c:spPr>
            <a:pattFill prst="ltUpDiag">
              <a:fgClr>
                <a:srgbClr val="5A6588"/>
              </a:fgClr>
              <a:bgClr>
                <a:sysClr val="window" lastClr="FFFFFF"/>
              </a:bgClr>
            </a:pattFill>
          </c:spPr>
          <c:invertIfNegative val="0"/>
          <c:cat>
            <c:strRef>
              <c:f>'8.8'!$C$38:$E$38</c:f>
              <c:strCache>
                <c:ptCount val="3"/>
                <c:pt idx="0">
                  <c:v>Říjen</c:v>
                </c:pt>
                <c:pt idx="1">
                  <c:v>Listopad</c:v>
                </c:pt>
                <c:pt idx="2">
                  <c:v>Prosinec</c:v>
                </c:pt>
              </c:strCache>
            </c:strRef>
          </c:cat>
          <c:val>
            <c:numRef>
              <c:f>('8.8'!$B$24,'8.8'!$D$24,'8.8'!$F$24)</c:f>
              <c:numCache>
                <c:formatCode>#\ ##0.0</c:formatCode>
                <c:ptCount val="3"/>
                <c:pt idx="0">
                  <c:v>1125.6079999999999</c:v>
                </c:pt>
                <c:pt idx="1">
                  <c:v>1633.777</c:v>
                </c:pt>
                <c:pt idx="2">
                  <c:v>1513.8139999999999</c:v>
                </c:pt>
              </c:numCache>
            </c:numRef>
          </c:val>
          <c:extLst>
            <c:ext xmlns:c16="http://schemas.microsoft.com/office/drawing/2014/chart" uri="{C3380CC4-5D6E-409C-BE32-E72D297353CC}">
              <c16:uniqueId val="{0000000E-69D9-4AAC-A061-D4A990A73091}"/>
            </c:ext>
          </c:extLst>
        </c:ser>
        <c:ser>
          <c:idx val="15"/>
          <c:order val="15"/>
          <c:tx>
            <c:strRef>
              <c:f>'8.8'!$A$25</c:f>
              <c:strCache>
                <c:ptCount val="1"/>
                <c:pt idx="0">
                  <c:v>Zemní plyn</c:v>
                </c:pt>
              </c:strCache>
            </c:strRef>
          </c:tx>
          <c:spPr>
            <a:pattFill prst="ltUpDiag">
              <a:fgClr>
                <a:srgbClr val="E86158"/>
              </a:fgClr>
              <a:bgClr>
                <a:sysClr val="window" lastClr="FFFFFF"/>
              </a:bgClr>
            </a:pattFill>
          </c:spPr>
          <c:invertIfNegative val="0"/>
          <c:cat>
            <c:strRef>
              <c:f>'8.8'!$C$38:$E$38</c:f>
              <c:strCache>
                <c:ptCount val="3"/>
                <c:pt idx="0">
                  <c:v>Říjen</c:v>
                </c:pt>
                <c:pt idx="1">
                  <c:v>Listopad</c:v>
                </c:pt>
                <c:pt idx="2">
                  <c:v>Prosinec</c:v>
                </c:pt>
              </c:strCache>
            </c:strRef>
          </c:cat>
          <c:val>
            <c:numRef>
              <c:f>('8.8'!$B$25,'8.8'!$D$25,'8.8'!$F$25)</c:f>
              <c:numCache>
                <c:formatCode>#\ ##0.0</c:formatCode>
                <c:ptCount val="3"/>
                <c:pt idx="0">
                  <c:v>107988.577</c:v>
                </c:pt>
                <c:pt idx="1">
                  <c:v>217057.89299999998</c:v>
                </c:pt>
                <c:pt idx="2">
                  <c:v>306853.78900000005</c:v>
                </c:pt>
              </c:numCache>
            </c:numRef>
          </c:val>
          <c:extLst>
            <c:ext xmlns:c16="http://schemas.microsoft.com/office/drawing/2014/chart" uri="{C3380CC4-5D6E-409C-BE32-E72D297353CC}">
              <c16:uniqueId val="{0000000F-69D9-4AAC-A061-D4A990A73091}"/>
            </c:ext>
          </c:extLst>
        </c:ser>
        <c:dLbls>
          <c:showLegendKey val="0"/>
          <c:showVal val="0"/>
          <c:showCatName val="0"/>
          <c:showSerName val="0"/>
          <c:showPercent val="0"/>
          <c:showBubbleSize val="0"/>
        </c:dLbls>
        <c:gapWidth val="50"/>
        <c:overlap val="100"/>
        <c:axId val="233565184"/>
        <c:axId val="288228096"/>
      </c:barChart>
      <c:catAx>
        <c:axId val="2335651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228096"/>
        <c:crosses val="autoZero"/>
        <c:auto val="1"/>
        <c:lblAlgn val="ctr"/>
        <c:lblOffset val="100"/>
        <c:noMultiLvlLbl val="0"/>
      </c:catAx>
      <c:valAx>
        <c:axId val="28822809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5651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C86F-4DF0-AB68-7782C13EFE9A}"/>
              </c:ext>
            </c:extLst>
          </c:dPt>
          <c:dPt>
            <c:idx val="1"/>
            <c:bubble3D val="0"/>
            <c:spPr>
              <a:solidFill>
                <a:schemeClr val="accent2"/>
              </a:solidFill>
            </c:spPr>
            <c:extLst>
              <c:ext xmlns:c16="http://schemas.microsoft.com/office/drawing/2014/chart" uri="{C3380CC4-5D6E-409C-BE32-E72D297353CC}">
                <c16:uniqueId val="{00000003-C86F-4DF0-AB68-7782C13EFE9A}"/>
              </c:ext>
            </c:extLst>
          </c:dPt>
          <c:dPt>
            <c:idx val="2"/>
            <c:bubble3D val="0"/>
            <c:spPr>
              <a:solidFill>
                <a:schemeClr val="accent3"/>
              </a:solidFill>
            </c:spPr>
            <c:extLst>
              <c:ext xmlns:c16="http://schemas.microsoft.com/office/drawing/2014/chart" uri="{C3380CC4-5D6E-409C-BE32-E72D297353CC}">
                <c16:uniqueId val="{00000005-C86F-4DF0-AB68-7782C13EFE9A}"/>
              </c:ext>
            </c:extLst>
          </c:dPt>
          <c:dPt>
            <c:idx val="3"/>
            <c:bubble3D val="0"/>
            <c:spPr>
              <a:solidFill>
                <a:schemeClr val="accent4"/>
              </a:solidFill>
            </c:spPr>
            <c:extLst>
              <c:ext xmlns:c16="http://schemas.microsoft.com/office/drawing/2014/chart" uri="{C3380CC4-5D6E-409C-BE32-E72D297353CC}">
                <c16:uniqueId val="{00000007-C86F-4DF0-AB68-7782C13EFE9A}"/>
              </c:ext>
            </c:extLst>
          </c:dPt>
          <c:dPt>
            <c:idx val="4"/>
            <c:bubble3D val="0"/>
            <c:spPr>
              <a:solidFill>
                <a:schemeClr val="accent5"/>
              </a:solidFill>
            </c:spPr>
            <c:extLst>
              <c:ext xmlns:c16="http://schemas.microsoft.com/office/drawing/2014/chart" uri="{C3380CC4-5D6E-409C-BE32-E72D297353CC}">
                <c16:uniqueId val="{00000009-C86F-4DF0-AB68-7782C13EFE9A}"/>
              </c:ext>
            </c:extLst>
          </c:dPt>
          <c:dPt>
            <c:idx val="5"/>
            <c:bubble3D val="0"/>
            <c:spPr>
              <a:solidFill>
                <a:schemeClr val="accent6"/>
              </a:solidFill>
            </c:spPr>
            <c:extLst>
              <c:ext xmlns:c16="http://schemas.microsoft.com/office/drawing/2014/chart" uri="{C3380CC4-5D6E-409C-BE32-E72D297353CC}">
                <c16:uniqueId val="{0000000B-C86F-4DF0-AB68-7782C13EFE9A}"/>
              </c:ext>
            </c:extLst>
          </c:dPt>
          <c:dPt>
            <c:idx val="6"/>
            <c:bubble3D val="0"/>
            <c:spPr>
              <a:solidFill>
                <a:srgbClr val="F0948F"/>
              </a:solidFill>
            </c:spPr>
            <c:extLst>
              <c:ext xmlns:c16="http://schemas.microsoft.com/office/drawing/2014/chart" uri="{C3380CC4-5D6E-409C-BE32-E72D297353CC}">
                <c16:uniqueId val="{0000000D-C86F-4DF0-AB68-7782C13EFE9A}"/>
              </c:ext>
            </c:extLst>
          </c:dPt>
          <c:dPt>
            <c:idx val="7"/>
            <c:bubble3D val="0"/>
            <c:spPr>
              <a:solidFill>
                <a:srgbClr val="F7C9C7"/>
              </a:solidFill>
            </c:spPr>
            <c:extLst>
              <c:ext xmlns:c16="http://schemas.microsoft.com/office/drawing/2014/chart" uri="{C3380CC4-5D6E-409C-BE32-E72D297353CC}">
                <c16:uniqueId val="{0000000F-C86F-4DF0-AB68-7782C13EFE9A}"/>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C86F-4DF0-AB68-7782C13EFE9A}"/>
            </c:ext>
          </c:extLst>
        </c:ser>
        <c:ser>
          <c:idx val="2"/>
          <c:order val="1"/>
          <c:dPt>
            <c:idx val="0"/>
            <c:bubble3D val="0"/>
            <c:spPr>
              <a:solidFill>
                <a:schemeClr val="accent1"/>
              </a:solidFill>
            </c:spPr>
            <c:extLst>
              <c:ext xmlns:c16="http://schemas.microsoft.com/office/drawing/2014/chart" uri="{C3380CC4-5D6E-409C-BE32-E72D297353CC}">
                <c16:uniqueId val="{00000012-C86F-4DF0-AB68-7782C13EFE9A}"/>
              </c:ext>
            </c:extLst>
          </c:dPt>
          <c:dPt>
            <c:idx val="1"/>
            <c:bubble3D val="0"/>
            <c:spPr>
              <a:solidFill>
                <a:schemeClr val="accent2"/>
              </a:solidFill>
            </c:spPr>
            <c:extLst>
              <c:ext xmlns:c16="http://schemas.microsoft.com/office/drawing/2014/chart" uri="{C3380CC4-5D6E-409C-BE32-E72D297353CC}">
                <c16:uniqueId val="{00000014-C86F-4DF0-AB68-7782C13EFE9A}"/>
              </c:ext>
            </c:extLst>
          </c:dPt>
          <c:dPt>
            <c:idx val="2"/>
            <c:bubble3D val="0"/>
            <c:spPr>
              <a:solidFill>
                <a:schemeClr val="accent3"/>
              </a:solidFill>
            </c:spPr>
            <c:extLst>
              <c:ext xmlns:c16="http://schemas.microsoft.com/office/drawing/2014/chart" uri="{C3380CC4-5D6E-409C-BE32-E72D297353CC}">
                <c16:uniqueId val="{00000016-C86F-4DF0-AB68-7782C13EFE9A}"/>
              </c:ext>
            </c:extLst>
          </c:dPt>
          <c:dPt>
            <c:idx val="3"/>
            <c:bubble3D val="0"/>
            <c:spPr>
              <a:solidFill>
                <a:schemeClr val="accent4"/>
              </a:solidFill>
            </c:spPr>
            <c:extLst>
              <c:ext xmlns:c16="http://schemas.microsoft.com/office/drawing/2014/chart" uri="{C3380CC4-5D6E-409C-BE32-E72D297353CC}">
                <c16:uniqueId val="{00000018-C86F-4DF0-AB68-7782C13EFE9A}"/>
              </c:ext>
            </c:extLst>
          </c:dPt>
          <c:dPt>
            <c:idx val="4"/>
            <c:bubble3D val="0"/>
            <c:spPr>
              <a:solidFill>
                <a:schemeClr val="accent5"/>
              </a:solidFill>
            </c:spPr>
            <c:extLst>
              <c:ext xmlns:c16="http://schemas.microsoft.com/office/drawing/2014/chart" uri="{C3380CC4-5D6E-409C-BE32-E72D297353CC}">
                <c16:uniqueId val="{0000001A-C86F-4DF0-AB68-7782C13EFE9A}"/>
              </c:ext>
            </c:extLst>
          </c:dPt>
          <c:dPt>
            <c:idx val="5"/>
            <c:bubble3D val="0"/>
            <c:spPr>
              <a:solidFill>
                <a:schemeClr val="accent6"/>
              </a:solidFill>
            </c:spPr>
            <c:extLst>
              <c:ext xmlns:c16="http://schemas.microsoft.com/office/drawing/2014/chart" uri="{C3380CC4-5D6E-409C-BE32-E72D297353CC}">
                <c16:uniqueId val="{0000001C-C86F-4DF0-AB68-7782C13EFE9A}"/>
              </c:ext>
            </c:extLst>
          </c:dPt>
          <c:dPt>
            <c:idx val="6"/>
            <c:bubble3D val="0"/>
            <c:spPr>
              <a:solidFill>
                <a:srgbClr val="F0948F"/>
              </a:solidFill>
            </c:spPr>
            <c:extLst>
              <c:ext xmlns:c16="http://schemas.microsoft.com/office/drawing/2014/chart" uri="{C3380CC4-5D6E-409C-BE32-E72D297353CC}">
                <c16:uniqueId val="{0000001E-C86F-4DF0-AB68-7782C13EFE9A}"/>
              </c:ext>
            </c:extLst>
          </c:dPt>
          <c:dPt>
            <c:idx val="7"/>
            <c:bubble3D val="0"/>
            <c:spPr>
              <a:solidFill>
                <a:srgbClr val="F7C9C7"/>
              </a:solidFill>
            </c:spPr>
            <c:extLst>
              <c:ext xmlns:c16="http://schemas.microsoft.com/office/drawing/2014/chart" uri="{C3380CC4-5D6E-409C-BE32-E72D297353CC}">
                <c16:uniqueId val="{00000020-C86F-4DF0-AB68-7782C13EFE9A}"/>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C86F-4DF0-AB68-7782C13EFE9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accent1"/>
                </a:solidFill>
              </a:rPr>
              <a:t>Podíl </a:t>
            </a:r>
            <a:r>
              <a:rPr lang="cs-CZ" sz="1000">
                <a:solidFill>
                  <a:schemeClr val="accent1"/>
                </a:solidFill>
              </a:rPr>
              <a:t>krajů ČR</a:t>
            </a:r>
            <a:r>
              <a:rPr lang="cs-CZ" sz="1000" baseline="0">
                <a:solidFill>
                  <a:schemeClr val="accent1"/>
                </a:solidFill>
              </a:rPr>
              <a:t> na </a:t>
            </a:r>
            <a:r>
              <a:rPr lang="cs-CZ" sz="1000">
                <a:solidFill>
                  <a:schemeClr val="accent1"/>
                </a:solidFill>
              </a:rPr>
              <a:t>dodávkách tepla</a:t>
            </a:r>
            <a:endParaRPr lang="en-US" sz="1000">
              <a:solidFill>
                <a:schemeClr val="accent1"/>
              </a:solidFill>
            </a:endParaRPr>
          </a:p>
        </c:rich>
      </c:tx>
      <c:layout>
        <c:manualLayout>
          <c:xMode val="edge"/>
          <c:yMode val="edge"/>
          <c:x val="2.1699430658502519E-2"/>
          <c:y val="1.7054375505371498E-2"/>
        </c:manualLayout>
      </c:layout>
      <c:overlay val="0"/>
      <c:spPr>
        <a:solidFill>
          <a:sysClr val="window" lastClr="FFFFFF"/>
        </a:solidFill>
      </c:spPr>
    </c:title>
    <c:autoTitleDeleted val="0"/>
    <c:plotArea>
      <c:layout>
        <c:manualLayout>
          <c:layoutTarget val="inner"/>
          <c:xMode val="edge"/>
          <c:yMode val="edge"/>
          <c:x val="0.11888706547475116"/>
          <c:y val="0.11085016350600201"/>
          <c:w val="0.84366886529688589"/>
          <c:h val="0.77304275453448856"/>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C-DE1A-44E4-AEB6-A3524CFE6F2B}"/>
              </c:ext>
            </c:extLst>
          </c:dPt>
          <c:dPt>
            <c:idx val="1"/>
            <c:bubble3D val="0"/>
            <c:spPr>
              <a:solidFill>
                <a:schemeClr val="accent2"/>
              </a:solidFill>
            </c:spPr>
            <c:extLst>
              <c:ext xmlns:c16="http://schemas.microsoft.com/office/drawing/2014/chart" uri="{C3380CC4-5D6E-409C-BE32-E72D297353CC}">
                <c16:uniqueId val="{0000000B-DE1A-44E4-AEB6-A3524CFE6F2B}"/>
              </c:ext>
            </c:extLst>
          </c:dPt>
          <c:dPt>
            <c:idx val="2"/>
            <c:bubble3D val="0"/>
            <c:spPr>
              <a:solidFill>
                <a:schemeClr val="accent3"/>
              </a:solidFill>
            </c:spPr>
            <c:extLst>
              <c:ext xmlns:c16="http://schemas.microsoft.com/office/drawing/2014/chart" uri="{C3380CC4-5D6E-409C-BE32-E72D297353CC}">
                <c16:uniqueId val="{0000000A-DE1A-44E4-AEB6-A3524CFE6F2B}"/>
              </c:ext>
            </c:extLst>
          </c:dPt>
          <c:dPt>
            <c:idx val="3"/>
            <c:bubble3D val="0"/>
            <c:spPr>
              <a:solidFill>
                <a:schemeClr val="accent4"/>
              </a:solidFill>
            </c:spPr>
            <c:extLst>
              <c:ext xmlns:c16="http://schemas.microsoft.com/office/drawing/2014/chart" uri="{C3380CC4-5D6E-409C-BE32-E72D297353CC}">
                <c16:uniqueId val="{00000009-DE1A-44E4-AEB6-A3524CFE6F2B}"/>
              </c:ext>
            </c:extLst>
          </c:dPt>
          <c:dPt>
            <c:idx val="4"/>
            <c:bubble3D val="0"/>
            <c:spPr>
              <a:solidFill>
                <a:schemeClr val="accent5"/>
              </a:solidFill>
            </c:spPr>
            <c:extLst>
              <c:ext xmlns:c16="http://schemas.microsoft.com/office/drawing/2014/chart" uri="{C3380CC4-5D6E-409C-BE32-E72D297353CC}">
                <c16:uniqueId val="{00000008-DE1A-44E4-AEB6-A3524CFE6F2B}"/>
              </c:ext>
            </c:extLst>
          </c:dPt>
          <c:dPt>
            <c:idx val="5"/>
            <c:bubble3D val="0"/>
            <c:spPr>
              <a:solidFill>
                <a:schemeClr val="accent6"/>
              </a:solidFill>
            </c:spPr>
            <c:extLst>
              <c:ext xmlns:c16="http://schemas.microsoft.com/office/drawing/2014/chart" uri="{C3380CC4-5D6E-409C-BE32-E72D297353CC}">
                <c16:uniqueId val="{00000000-58CD-40D8-A955-463567CFDADD}"/>
              </c:ext>
            </c:extLst>
          </c:dPt>
          <c:dPt>
            <c:idx val="6"/>
            <c:bubble3D val="0"/>
            <c:spPr>
              <a:solidFill>
                <a:srgbClr val="F0948F"/>
              </a:solidFill>
            </c:spPr>
            <c:extLst>
              <c:ext xmlns:c16="http://schemas.microsoft.com/office/drawing/2014/chart" uri="{C3380CC4-5D6E-409C-BE32-E72D297353CC}">
                <c16:uniqueId val="{00000007-DE1A-44E4-AEB6-A3524CFE6F2B}"/>
              </c:ext>
            </c:extLst>
          </c:dPt>
          <c:dPt>
            <c:idx val="7"/>
            <c:bubble3D val="0"/>
            <c:spPr>
              <a:solidFill>
                <a:srgbClr val="F7C9C7"/>
              </a:solidFill>
            </c:spPr>
            <c:extLst>
              <c:ext xmlns:c16="http://schemas.microsoft.com/office/drawing/2014/chart" uri="{C3380CC4-5D6E-409C-BE32-E72D297353CC}">
                <c16:uniqueId val="{00000001-58CD-40D8-A955-463567CFDADD}"/>
              </c:ext>
            </c:extLst>
          </c:dPt>
          <c:dPt>
            <c:idx val="8"/>
            <c:bubble3D val="0"/>
            <c:spPr>
              <a:solidFill>
                <a:schemeClr val="tx1"/>
              </a:solidFill>
            </c:spPr>
            <c:extLst>
              <c:ext xmlns:c16="http://schemas.microsoft.com/office/drawing/2014/chart" uri="{C3380CC4-5D6E-409C-BE32-E72D297353CC}">
                <c16:uniqueId val="{00000002-BBDD-4778-8908-D00B076481BE}"/>
              </c:ext>
            </c:extLst>
          </c:dPt>
          <c:dPt>
            <c:idx val="9"/>
            <c:bubble3D val="0"/>
            <c:spPr>
              <a:solidFill>
                <a:srgbClr val="646363"/>
              </a:solidFill>
            </c:spPr>
            <c:extLst>
              <c:ext xmlns:c16="http://schemas.microsoft.com/office/drawing/2014/chart" uri="{C3380CC4-5D6E-409C-BE32-E72D297353CC}">
                <c16:uniqueId val="{00000006-DE1A-44E4-AEB6-A3524CFE6F2B}"/>
              </c:ext>
            </c:extLst>
          </c:dPt>
          <c:dPt>
            <c:idx val="10"/>
            <c:bubble3D val="0"/>
            <c:spPr>
              <a:solidFill>
                <a:srgbClr val="9D9D9C"/>
              </a:solidFill>
            </c:spPr>
            <c:extLst>
              <c:ext xmlns:c16="http://schemas.microsoft.com/office/drawing/2014/chart" uri="{C3380CC4-5D6E-409C-BE32-E72D297353CC}">
                <c16:uniqueId val="{00000005-DE1A-44E4-AEB6-A3524CFE6F2B}"/>
              </c:ext>
            </c:extLst>
          </c:dPt>
          <c:dPt>
            <c:idx val="11"/>
            <c:bubble3D val="0"/>
            <c:spPr>
              <a:solidFill>
                <a:srgbClr val="D0D0D0"/>
              </a:solidFill>
            </c:spPr>
            <c:extLst>
              <c:ext xmlns:c16="http://schemas.microsoft.com/office/drawing/2014/chart" uri="{C3380CC4-5D6E-409C-BE32-E72D297353CC}">
                <c16:uniqueId val="{00000004-DE1A-44E4-AEB6-A3524CFE6F2B}"/>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3-DE1A-44E4-AEB6-A3524CFE6F2B}"/>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2-DE1A-44E4-AEB6-A3524CFE6F2B}"/>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BBDD-4778-8908-D00B076481BE}"/>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DE1A-44E4-AEB6-A3524CFE6F2B}"/>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DE1A-44E4-AEB6-A3524CFE6F2B}"/>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 ##0.0</c:formatCode>
                <c:ptCount val="14"/>
                <c:pt idx="0">
                  <c:v>1076.026519</c:v>
                </c:pt>
                <c:pt idx="1">
                  <c:v>1280.1531629999993</c:v>
                </c:pt>
                <c:pt idx="2">
                  <c:v>1561.476568</c:v>
                </c:pt>
                <c:pt idx="3">
                  <c:v>1001.8301710000001</c:v>
                </c:pt>
                <c:pt idx="4">
                  <c:v>488.23481300000014</c:v>
                </c:pt>
                <c:pt idx="5">
                  <c:v>841.0968240000002</c:v>
                </c:pt>
                <c:pt idx="6">
                  <c:v>598.01552709569341</c:v>
                </c:pt>
                <c:pt idx="7">
                  <c:v>3841.2596650000005</c:v>
                </c:pt>
                <c:pt idx="8">
                  <c:v>970.33613799999989</c:v>
                </c:pt>
                <c:pt idx="9">
                  <c:v>1249.6796919999997</c:v>
                </c:pt>
                <c:pt idx="10">
                  <c:v>1241.6973080000002</c:v>
                </c:pt>
                <c:pt idx="11">
                  <c:v>5374.5041709999987</c:v>
                </c:pt>
                <c:pt idx="12">
                  <c:v>3230.8730180000011</c:v>
                </c:pt>
                <c:pt idx="13">
                  <c:v>1001.7292390000001</c:v>
                </c:pt>
              </c:numCache>
            </c:numRef>
          </c:val>
          <c:extLst>
            <c:ext xmlns:c16="http://schemas.microsoft.com/office/drawing/2014/chart" uri="{C3380CC4-5D6E-409C-BE32-E72D297353CC}">
              <c16:uniqueId val="{00000003-58CD-40D8-A955-463567CFDADD}"/>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B64-4BEB-9793-3957C5444001}"/>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B64-4BEB-9793-3957C5444001}"/>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B64-4BEB-9793-3957C5444001}"/>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B64-4BEB-9793-3957C5444001}"/>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B64-4BEB-9793-3957C5444001}"/>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B64-4BEB-9793-3957C5444001}"/>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B64-4BEB-9793-3957C5444001}"/>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B64-4BEB-9793-3957C5444001}"/>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B64-4BEB-9793-3957C5444001}"/>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B64-4BEB-9793-3957C5444001}"/>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B64-4BEB-9793-3957C5444001}"/>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B64-4BEB-9793-3957C5444001}"/>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B64-4BEB-9793-3957C5444001}"/>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B64-4BEB-9793-3957C5444001}"/>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B64-4BEB-9793-3957C5444001}"/>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CB64-4BEB-9793-3957C5444001}"/>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9457994814478463E-4"/>
          <c:y val="1.3259962702358308E-3"/>
        </c:manualLayout>
      </c:layout>
      <c:overlay val="0"/>
    </c:title>
    <c:autoTitleDeleted val="0"/>
    <c:plotArea>
      <c:layout>
        <c:manualLayout>
          <c:layoutTarget val="inner"/>
          <c:xMode val="edge"/>
          <c:yMode val="edge"/>
          <c:x val="7.4097119597625161E-2"/>
          <c:y val="0.25384901537268989"/>
          <c:w val="0.63463183778965071"/>
          <c:h val="0.54600802815502403"/>
        </c:manualLayout>
      </c:layout>
      <c:barChart>
        <c:barDir val="col"/>
        <c:grouping val="stacked"/>
        <c:varyColors val="0"/>
        <c:ser>
          <c:idx val="0"/>
          <c:order val="0"/>
          <c:tx>
            <c:strRef>
              <c:f>'8.9'!$A$27</c:f>
              <c:strCache>
                <c:ptCount val="1"/>
                <c:pt idx="0">
                  <c:v>Průmysl</c:v>
                </c:pt>
              </c:strCache>
            </c:strRef>
          </c:tx>
          <c:invertIfNegative val="0"/>
          <c:cat>
            <c:strRef>
              <c:f>'8.9'!$C$38:$E$38</c:f>
              <c:strCache>
                <c:ptCount val="3"/>
                <c:pt idx="0">
                  <c:v>Říjen</c:v>
                </c:pt>
                <c:pt idx="1">
                  <c:v>Listopad</c:v>
                </c:pt>
                <c:pt idx="2">
                  <c:v>Prosinec</c:v>
                </c:pt>
              </c:strCache>
            </c:strRef>
          </c:cat>
          <c:val>
            <c:numRef>
              <c:f>('8.9'!$B$27,'8.9'!$D$27,'8.9'!$F$27)</c:f>
              <c:numCache>
                <c:formatCode>#\ ##0.0</c:formatCode>
                <c:ptCount val="3"/>
                <c:pt idx="0">
                  <c:v>26208.231</c:v>
                </c:pt>
                <c:pt idx="1">
                  <c:v>46680.158000000003</c:v>
                </c:pt>
                <c:pt idx="2">
                  <c:v>57339.059000000001</c:v>
                </c:pt>
              </c:numCache>
            </c:numRef>
          </c:val>
          <c:extLst>
            <c:ext xmlns:c16="http://schemas.microsoft.com/office/drawing/2014/chart" uri="{C3380CC4-5D6E-409C-BE32-E72D297353CC}">
              <c16:uniqueId val="{00000000-0F87-474C-83B6-66F9D6E7D10B}"/>
            </c:ext>
          </c:extLst>
        </c:ser>
        <c:ser>
          <c:idx val="1"/>
          <c:order val="1"/>
          <c:tx>
            <c:strRef>
              <c:f>'8.9'!$A$28</c:f>
              <c:strCache>
                <c:ptCount val="1"/>
                <c:pt idx="0">
                  <c:v>Energetika</c:v>
                </c:pt>
              </c:strCache>
            </c:strRef>
          </c:tx>
          <c:invertIfNegative val="0"/>
          <c:cat>
            <c:strRef>
              <c:f>'8.9'!$C$38:$E$38</c:f>
              <c:strCache>
                <c:ptCount val="3"/>
                <c:pt idx="0">
                  <c:v>Říjen</c:v>
                </c:pt>
                <c:pt idx="1">
                  <c:v>Listopad</c:v>
                </c:pt>
                <c:pt idx="2">
                  <c:v>Prosinec</c:v>
                </c:pt>
              </c:strCache>
            </c:strRef>
          </c:cat>
          <c:val>
            <c:numRef>
              <c:f>('8.9'!$B$28,'8.9'!$D$28,'8.9'!$F$28)</c:f>
              <c:numCache>
                <c:formatCode>#\ ##0.0</c:formatCode>
                <c:ptCount val="3"/>
                <c:pt idx="0">
                  <c:v>761.22800000000007</c:v>
                </c:pt>
                <c:pt idx="1">
                  <c:v>5721.8710000000001</c:v>
                </c:pt>
                <c:pt idx="2">
                  <c:v>8200.0600000000013</c:v>
                </c:pt>
              </c:numCache>
            </c:numRef>
          </c:val>
          <c:extLst>
            <c:ext xmlns:c16="http://schemas.microsoft.com/office/drawing/2014/chart" uri="{C3380CC4-5D6E-409C-BE32-E72D297353CC}">
              <c16:uniqueId val="{00000001-0F87-474C-83B6-66F9D6E7D10B}"/>
            </c:ext>
          </c:extLst>
        </c:ser>
        <c:ser>
          <c:idx val="2"/>
          <c:order val="2"/>
          <c:tx>
            <c:strRef>
              <c:f>'8.9'!$A$29</c:f>
              <c:strCache>
                <c:ptCount val="1"/>
                <c:pt idx="0">
                  <c:v>Doprava</c:v>
                </c:pt>
              </c:strCache>
            </c:strRef>
          </c:tx>
          <c:invertIfNegative val="0"/>
          <c:cat>
            <c:strRef>
              <c:f>'8.9'!$C$38:$E$38</c:f>
              <c:strCache>
                <c:ptCount val="3"/>
                <c:pt idx="0">
                  <c:v>Říjen</c:v>
                </c:pt>
                <c:pt idx="1">
                  <c:v>Listopad</c:v>
                </c:pt>
                <c:pt idx="2">
                  <c:v>Prosinec</c:v>
                </c:pt>
              </c:strCache>
            </c:strRef>
          </c:cat>
          <c:val>
            <c:numRef>
              <c:f>('8.9'!$B$29,'8.9'!$D$29,'8.9'!$F$29)</c:f>
              <c:numCache>
                <c:formatCode>#\ ##0.0</c:formatCode>
                <c:ptCount val="3"/>
                <c:pt idx="0">
                  <c:v>54.3</c:v>
                </c:pt>
                <c:pt idx="1">
                  <c:v>130.80000000000001</c:v>
                </c:pt>
                <c:pt idx="2">
                  <c:v>186</c:v>
                </c:pt>
              </c:numCache>
            </c:numRef>
          </c:val>
          <c:extLst>
            <c:ext xmlns:c16="http://schemas.microsoft.com/office/drawing/2014/chart" uri="{C3380CC4-5D6E-409C-BE32-E72D297353CC}">
              <c16:uniqueId val="{00000002-0F87-474C-83B6-66F9D6E7D10B}"/>
            </c:ext>
          </c:extLst>
        </c:ser>
        <c:ser>
          <c:idx val="3"/>
          <c:order val="3"/>
          <c:tx>
            <c:strRef>
              <c:f>'8.9'!$A$30</c:f>
              <c:strCache>
                <c:ptCount val="1"/>
                <c:pt idx="0">
                  <c:v>Stavebnictví</c:v>
                </c:pt>
              </c:strCache>
            </c:strRef>
          </c:tx>
          <c:invertIfNegative val="0"/>
          <c:cat>
            <c:strRef>
              <c:f>'8.9'!$C$38:$E$38</c:f>
              <c:strCache>
                <c:ptCount val="3"/>
                <c:pt idx="0">
                  <c:v>Říjen</c:v>
                </c:pt>
                <c:pt idx="1">
                  <c:v>Listopad</c:v>
                </c:pt>
                <c:pt idx="2">
                  <c:v>Prosinec</c:v>
                </c:pt>
              </c:strCache>
            </c:strRef>
          </c:cat>
          <c:val>
            <c:numRef>
              <c:f>('8.9'!$B$30,'8.9'!$D$30,'8.9'!$F$30)</c:f>
              <c:numCache>
                <c:formatCode>#\ ##0.0</c:formatCode>
                <c:ptCount val="3"/>
                <c:pt idx="0">
                  <c:v>448.84199999999998</c:v>
                </c:pt>
                <c:pt idx="1">
                  <c:v>2819.654</c:v>
                </c:pt>
                <c:pt idx="2">
                  <c:v>4217.9799999999996</c:v>
                </c:pt>
              </c:numCache>
            </c:numRef>
          </c:val>
          <c:extLst>
            <c:ext xmlns:c16="http://schemas.microsoft.com/office/drawing/2014/chart" uri="{C3380CC4-5D6E-409C-BE32-E72D297353CC}">
              <c16:uniqueId val="{00000003-0F87-474C-83B6-66F9D6E7D10B}"/>
            </c:ext>
          </c:extLst>
        </c:ser>
        <c:ser>
          <c:idx val="4"/>
          <c:order val="4"/>
          <c:tx>
            <c:strRef>
              <c:f>'8.9'!$A$31</c:f>
              <c:strCache>
                <c:ptCount val="1"/>
                <c:pt idx="0">
                  <c:v>Zemědělství a lesnictví</c:v>
                </c:pt>
              </c:strCache>
            </c:strRef>
          </c:tx>
          <c:invertIfNegative val="0"/>
          <c:cat>
            <c:strRef>
              <c:f>'8.9'!$C$38:$E$38</c:f>
              <c:strCache>
                <c:ptCount val="3"/>
                <c:pt idx="0">
                  <c:v>Říjen</c:v>
                </c:pt>
                <c:pt idx="1">
                  <c:v>Listopad</c:v>
                </c:pt>
                <c:pt idx="2">
                  <c:v>Prosinec</c:v>
                </c:pt>
              </c:strCache>
            </c:strRef>
          </c:cat>
          <c:val>
            <c:numRef>
              <c:f>('8.9'!$B$31,'8.9'!$D$31,'8.9'!$F$31)</c:f>
              <c:numCache>
                <c:formatCode>#\ ##0.0</c:formatCode>
                <c:ptCount val="3"/>
                <c:pt idx="0">
                  <c:v>1100.8679999999999</c:v>
                </c:pt>
                <c:pt idx="1">
                  <c:v>1079.769</c:v>
                </c:pt>
                <c:pt idx="2">
                  <c:v>1208.4560000000001</c:v>
                </c:pt>
              </c:numCache>
            </c:numRef>
          </c:val>
          <c:extLst>
            <c:ext xmlns:c16="http://schemas.microsoft.com/office/drawing/2014/chart" uri="{C3380CC4-5D6E-409C-BE32-E72D297353CC}">
              <c16:uniqueId val="{00000004-0F87-474C-83B6-66F9D6E7D10B}"/>
            </c:ext>
          </c:extLst>
        </c:ser>
        <c:ser>
          <c:idx val="5"/>
          <c:order val="5"/>
          <c:tx>
            <c:strRef>
              <c:f>'8.9'!$A$32</c:f>
              <c:strCache>
                <c:ptCount val="1"/>
                <c:pt idx="0">
                  <c:v>Domácnosti</c:v>
                </c:pt>
              </c:strCache>
            </c:strRef>
          </c:tx>
          <c:spPr>
            <a:solidFill>
              <a:schemeClr val="accent6"/>
            </a:solidFill>
          </c:spPr>
          <c:invertIfNegative val="0"/>
          <c:cat>
            <c:strRef>
              <c:f>'8.9'!$C$38:$E$38</c:f>
              <c:strCache>
                <c:ptCount val="3"/>
                <c:pt idx="0">
                  <c:v>Říjen</c:v>
                </c:pt>
                <c:pt idx="1">
                  <c:v>Listopad</c:v>
                </c:pt>
                <c:pt idx="2">
                  <c:v>Prosinec</c:v>
                </c:pt>
              </c:strCache>
            </c:strRef>
          </c:cat>
          <c:val>
            <c:numRef>
              <c:f>('8.9'!$B$32,'8.9'!$D$32,'8.9'!$F$32)</c:f>
              <c:numCache>
                <c:formatCode>#\ ##0.0</c:formatCode>
                <c:ptCount val="3"/>
                <c:pt idx="0">
                  <c:v>87766.901999999987</c:v>
                </c:pt>
                <c:pt idx="1">
                  <c:v>169201.62999999998</c:v>
                </c:pt>
                <c:pt idx="2">
                  <c:v>213825.568</c:v>
                </c:pt>
              </c:numCache>
            </c:numRef>
          </c:val>
          <c:extLst>
            <c:ext xmlns:c16="http://schemas.microsoft.com/office/drawing/2014/chart" uri="{C3380CC4-5D6E-409C-BE32-E72D297353CC}">
              <c16:uniqueId val="{00000005-0F87-474C-83B6-66F9D6E7D10B}"/>
            </c:ext>
          </c:extLst>
        </c:ser>
        <c:ser>
          <c:idx val="6"/>
          <c:order val="6"/>
          <c:tx>
            <c:strRef>
              <c:f>'8.9'!$A$33</c:f>
              <c:strCache>
                <c:ptCount val="1"/>
                <c:pt idx="0">
                  <c:v>Obchod, služby, školství, zdravotnictví</c:v>
                </c:pt>
              </c:strCache>
            </c:strRef>
          </c:tx>
          <c:spPr>
            <a:solidFill>
              <a:srgbClr val="F0948F"/>
            </a:solidFill>
          </c:spPr>
          <c:invertIfNegative val="0"/>
          <c:cat>
            <c:strRef>
              <c:f>'8.9'!$C$38:$E$38</c:f>
              <c:strCache>
                <c:ptCount val="3"/>
                <c:pt idx="0">
                  <c:v>Říjen</c:v>
                </c:pt>
                <c:pt idx="1">
                  <c:v>Listopad</c:v>
                </c:pt>
                <c:pt idx="2">
                  <c:v>Prosinec</c:v>
                </c:pt>
              </c:strCache>
            </c:strRef>
          </c:cat>
          <c:val>
            <c:numRef>
              <c:f>('8.9'!$B$33,'8.9'!$D$33,'8.9'!$F$33)</c:f>
              <c:numCache>
                <c:formatCode>#\ ##0.0</c:formatCode>
                <c:ptCount val="3"/>
                <c:pt idx="0">
                  <c:v>54335.319999999985</c:v>
                </c:pt>
                <c:pt idx="1">
                  <c:v>95507.410000000033</c:v>
                </c:pt>
                <c:pt idx="2">
                  <c:v>123005.86</c:v>
                </c:pt>
              </c:numCache>
            </c:numRef>
          </c:val>
          <c:extLst>
            <c:ext xmlns:c16="http://schemas.microsoft.com/office/drawing/2014/chart" uri="{C3380CC4-5D6E-409C-BE32-E72D297353CC}">
              <c16:uniqueId val="{00000006-0F87-474C-83B6-66F9D6E7D10B}"/>
            </c:ext>
          </c:extLst>
        </c:ser>
        <c:ser>
          <c:idx val="7"/>
          <c:order val="7"/>
          <c:tx>
            <c:strRef>
              <c:f>'8.9'!$A$34</c:f>
              <c:strCache>
                <c:ptCount val="1"/>
                <c:pt idx="0">
                  <c:v>Ostatní</c:v>
                </c:pt>
              </c:strCache>
            </c:strRef>
          </c:tx>
          <c:spPr>
            <a:solidFill>
              <a:srgbClr val="F7C9C7"/>
            </a:solidFill>
          </c:spPr>
          <c:invertIfNegative val="0"/>
          <c:cat>
            <c:strRef>
              <c:f>'8.9'!$C$38:$E$38</c:f>
              <c:strCache>
                <c:ptCount val="3"/>
                <c:pt idx="0">
                  <c:v>Říjen</c:v>
                </c:pt>
                <c:pt idx="1">
                  <c:v>Listopad</c:v>
                </c:pt>
                <c:pt idx="2">
                  <c:v>Prosinec</c:v>
                </c:pt>
              </c:strCache>
            </c:strRef>
          </c:cat>
          <c:val>
            <c:numRef>
              <c:f>('8.9'!$B$34,'8.9'!$D$34,'8.9'!$F$34)</c:f>
              <c:numCache>
                <c:formatCode>#\ ##0.0</c:formatCode>
                <c:ptCount val="3"/>
                <c:pt idx="0">
                  <c:v>1055.079</c:v>
                </c:pt>
                <c:pt idx="1">
                  <c:v>1799.4290000000001</c:v>
                </c:pt>
                <c:pt idx="2">
                  <c:v>2366.7759999999998</c:v>
                </c:pt>
              </c:numCache>
            </c:numRef>
          </c:val>
          <c:extLst>
            <c:ext xmlns:c16="http://schemas.microsoft.com/office/drawing/2014/chart" uri="{C3380CC4-5D6E-409C-BE32-E72D297353CC}">
              <c16:uniqueId val="{00000007-0F87-474C-83B6-66F9D6E7D10B}"/>
            </c:ext>
          </c:extLst>
        </c:ser>
        <c:dLbls>
          <c:showLegendKey val="0"/>
          <c:showVal val="0"/>
          <c:showCatName val="0"/>
          <c:showSerName val="0"/>
          <c:showPercent val="0"/>
          <c:showBubbleSize val="0"/>
        </c:dLbls>
        <c:gapWidth val="50"/>
        <c:overlap val="100"/>
        <c:axId val="199536640"/>
        <c:axId val="199538176"/>
      </c:barChart>
      <c:catAx>
        <c:axId val="1995366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538176"/>
        <c:crosses val="autoZero"/>
        <c:auto val="1"/>
        <c:lblAlgn val="ctr"/>
        <c:lblOffset val="100"/>
        <c:noMultiLvlLbl val="0"/>
      </c:catAx>
      <c:valAx>
        <c:axId val="1995381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5366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'8.9'!$A$38</c:f>
              <c:strCache>
                <c:ptCount val="1"/>
                <c:pt idx="0">
                  <c:v>Instalovaný výkon</c:v>
                </c:pt>
              </c:strCache>
            </c:strRef>
          </c:tx>
          <c:invertIfNegative val="0"/>
          <c:val>
            <c:numRef>
              <c:f>'8.9'!$B$38</c:f>
              <c:numCache>
                <c:formatCode>0.0%</c:formatCode>
                <c:ptCount val="1"/>
                <c:pt idx="0">
                  <c:v>3.5415379141408271E-2</c:v>
                </c:pt>
              </c:numCache>
            </c:numRef>
          </c:val>
          <c:extLst>
            <c:ext xmlns:c16="http://schemas.microsoft.com/office/drawing/2014/chart" uri="{C3380CC4-5D6E-409C-BE32-E72D297353CC}">
              <c16:uniqueId val="{00000000-5561-40B9-86E9-FCC4A9713A4F}"/>
            </c:ext>
          </c:extLst>
        </c:ser>
        <c:ser>
          <c:idx val="1"/>
          <c:order val="1"/>
          <c:tx>
            <c:strRef>
              <c:f>'8.9'!$A$39</c:f>
              <c:strCache>
                <c:ptCount val="1"/>
                <c:pt idx="0">
                  <c:v>Výroba tepla brutto</c:v>
                </c:pt>
              </c:strCache>
            </c:strRef>
          </c:tx>
          <c:invertIfNegative val="0"/>
          <c:val>
            <c:numRef>
              <c:f>'8.9'!$B$39</c:f>
              <c:numCache>
                <c:formatCode>0.0%</c:formatCode>
                <c:ptCount val="1"/>
                <c:pt idx="0">
                  <c:v>4.9010805315066498E-2</c:v>
                </c:pt>
              </c:numCache>
            </c:numRef>
          </c:val>
          <c:extLst>
            <c:ext xmlns:c16="http://schemas.microsoft.com/office/drawing/2014/chart" uri="{C3380CC4-5D6E-409C-BE32-E72D297353CC}">
              <c16:uniqueId val="{00000001-5561-40B9-86E9-FCC4A9713A4F}"/>
            </c:ext>
          </c:extLst>
        </c:ser>
        <c:ser>
          <c:idx val="2"/>
          <c:order val="2"/>
          <c:tx>
            <c:strRef>
              <c:f>'8.9'!$A$40</c:f>
              <c:strCache>
                <c:ptCount val="1"/>
                <c:pt idx="0">
                  <c:v>Dodávky tepla</c:v>
                </c:pt>
              </c:strCache>
            </c:strRef>
          </c:tx>
          <c:invertIfNegative val="0"/>
          <c:val>
            <c:numRef>
              <c:f>'8.9'!$B$40</c:f>
              <c:numCache>
                <c:formatCode>0.0%</c:formatCode>
                <c:ptCount val="1"/>
                <c:pt idx="0">
                  <c:v>4.0844376011549291E-2</c:v>
                </c:pt>
              </c:numCache>
            </c:numRef>
          </c:val>
          <c:extLst>
            <c:ext xmlns:c16="http://schemas.microsoft.com/office/drawing/2014/chart" uri="{C3380CC4-5D6E-409C-BE32-E72D297353CC}">
              <c16:uniqueId val="{00000002-5561-40B9-86E9-FCC4A9713A4F}"/>
            </c:ext>
          </c:extLst>
        </c:ser>
        <c:dLbls>
          <c:showLegendKey val="0"/>
          <c:showVal val="0"/>
          <c:showCatName val="0"/>
          <c:showSerName val="0"/>
          <c:showPercent val="0"/>
          <c:showBubbleSize val="0"/>
        </c:dLbls>
        <c:gapWidth val="150"/>
        <c:axId val="288329728"/>
        <c:axId val="288331264"/>
      </c:barChart>
      <c:catAx>
        <c:axId val="288329728"/>
        <c:scaling>
          <c:orientation val="maxMin"/>
        </c:scaling>
        <c:delete val="0"/>
        <c:axPos val="l"/>
        <c:numFmt formatCode="General" sourceLinked="1"/>
        <c:majorTickMark val="none"/>
        <c:minorTickMark val="none"/>
        <c:tickLblPos val="none"/>
        <c:crossAx val="288331264"/>
        <c:crosses val="autoZero"/>
        <c:auto val="1"/>
        <c:lblAlgn val="ctr"/>
        <c:lblOffset val="100"/>
        <c:noMultiLvlLbl val="0"/>
      </c:catAx>
      <c:valAx>
        <c:axId val="288331264"/>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8329728"/>
        <c:crosses val="max"/>
        <c:crossBetween val="between"/>
        <c:majorUnit val="0.1"/>
      </c:valAx>
    </c:plotArea>
    <c:legend>
      <c:legendPos val="b"/>
      <c:layout>
        <c:manualLayout>
          <c:xMode val="edge"/>
          <c:yMode val="edge"/>
          <c:x val="6.9444444444444441E-3"/>
          <c:y val="0.71354583342734568"/>
          <c:w val="0.69889982502187231"/>
          <c:h val="0.2782670358396482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baseline="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5.1063114008915024E-4"/>
          <c:y val="1.9249449835677793E-2"/>
        </c:manualLayout>
      </c:layout>
      <c:overlay val="0"/>
    </c:title>
    <c:autoTitleDeleted val="0"/>
    <c:plotArea>
      <c:layout/>
      <c:barChart>
        <c:barDir val="col"/>
        <c:grouping val="stacked"/>
        <c:varyColors val="0"/>
        <c:ser>
          <c:idx val="0"/>
          <c:order val="0"/>
          <c:tx>
            <c:strRef>
              <c:f>'8.9'!$A$10</c:f>
              <c:strCache>
                <c:ptCount val="1"/>
                <c:pt idx="0">
                  <c:v>Biomasa</c:v>
                </c:pt>
              </c:strCache>
            </c:strRef>
          </c:tx>
          <c:spPr>
            <a:solidFill>
              <a:srgbClr val="23315F"/>
            </a:solidFill>
          </c:spPr>
          <c:invertIfNegative val="0"/>
          <c:cat>
            <c:strRef>
              <c:f>'8.9'!$C$38:$E$38</c:f>
              <c:strCache>
                <c:ptCount val="3"/>
                <c:pt idx="0">
                  <c:v>Říjen</c:v>
                </c:pt>
                <c:pt idx="1">
                  <c:v>Listopad</c:v>
                </c:pt>
                <c:pt idx="2">
                  <c:v>Prosinec</c:v>
                </c:pt>
              </c:strCache>
            </c:strRef>
          </c:cat>
          <c:val>
            <c:numRef>
              <c:f>('8.9'!$B$10,'8.9'!$D$10,'8.9'!$F$10)</c:f>
              <c:numCache>
                <c:formatCode>#\ ##0.0</c:formatCode>
                <c:ptCount val="3"/>
                <c:pt idx="0">
                  <c:v>15356.955</c:v>
                </c:pt>
                <c:pt idx="1">
                  <c:v>16893.221999999998</c:v>
                </c:pt>
                <c:pt idx="2">
                  <c:v>24722.130999999998</c:v>
                </c:pt>
              </c:numCache>
            </c:numRef>
          </c:val>
          <c:extLst>
            <c:ext xmlns:c16="http://schemas.microsoft.com/office/drawing/2014/chart" uri="{C3380CC4-5D6E-409C-BE32-E72D297353CC}">
              <c16:uniqueId val="{00000000-16F9-49E0-B9F8-A65835EE11A6}"/>
            </c:ext>
          </c:extLst>
        </c:ser>
        <c:ser>
          <c:idx val="1"/>
          <c:order val="1"/>
          <c:tx>
            <c:strRef>
              <c:f>'8.9'!$A$11</c:f>
              <c:strCache>
                <c:ptCount val="1"/>
                <c:pt idx="0">
                  <c:v>Bioplyn</c:v>
                </c:pt>
              </c:strCache>
            </c:strRef>
          </c:tx>
          <c:spPr>
            <a:solidFill>
              <a:srgbClr val="5A6588"/>
            </a:solidFill>
          </c:spPr>
          <c:invertIfNegative val="0"/>
          <c:cat>
            <c:strRef>
              <c:f>'8.9'!$C$38:$E$38</c:f>
              <c:strCache>
                <c:ptCount val="3"/>
                <c:pt idx="0">
                  <c:v>Říjen</c:v>
                </c:pt>
                <c:pt idx="1">
                  <c:v>Listopad</c:v>
                </c:pt>
                <c:pt idx="2">
                  <c:v>Prosinec</c:v>
                </c:pt>
              </c:strCache>
            </c:strRef>
          </c:cat>
          <c:val>
            <c:numRef>
              <c:f>('8.9'!$B$11,'8.9'!$D$11,'8.9'!$F$11)</c:f>
              <c:numCache>
                <c:formatCode>#\ ##0.0</c:formatCode>
                <c:ptCount val="3"/>
                <c:pt idx="0">
                  <c:v>2785.6989999999996</c:v>
                </c:pt>
                <c:pt idx="1">
                  <c:v>3729.6509999999998</c:v>
                </c:pt>
                <c:pt idx="2">
                  <c:v>4795.393</c:v>
                </c:pt>
              </c:numCache>
            </c:numRef>
          </c:val>
          <c:extLst>
            <c:ext xmlns:c16="http://schemas.microsoft.com/office/drawing/2014/chart" uri="{C3380CC4-5D6E-409C-BE32-E72D297353CC}">
              <c16:uniqueId val="{00000001-16F9-49E0-B9F8-A65835EE11A6}"/>
            </c:ext>
          </c:extLst>
        </c:ser>
        <c:ser>
          <c:idx val="2"/>
          <c:order val="2"/>
          <c:tx>
            <c:strRef>
              <c:f>'8.9'!$A$12</c:f>
              <c:strCache>
                <c:ptCount val="1"/>
                <c:pt idx="0">
                  <c:v>Černé uhlí</c:v>
                </c:pt>
              </c:strCache>
            </c:strRef>
          </c:tx>
          <c:spPr>
            <a:solidFill>
              <a:srgbClr val="9198B0"/>
            </a:solidFill>
          </c:spPr>
          <c:invertIfNegative val="0"/>
          <c:cat>
            <c:strRef>
              <c:f>'8.9'!$C$38:$E$38</c:f>
              <c:strCache>
                <c:ptCount val="3"/>
                <c:pt idx="0">
                  <c:v>Říjen</c:v>
                </c:pt>
                <c:pt idx="1">
                  <c:v>Listopad</c:v>
                </c:pt>
                <c:pt idx="2">
                  <c:v>Prosinec</c:v>
                </c:pt>
              </c:strCache>
            </c:strRef>
          </c:cat>
          <c:val>
            <c:numRef>
              <c:f>('8.9'!$B$12,'8.9'!$D$12,'8.9'!$F$12)</c:f>
              <c:numCache>
                <c:formatCode>#\ ##0.0</c:formatCode>
                <c:ptCount val="3"/>
                <c:pt idx="0">
                  <c:v>0</c:v>
                </c:pt>
                <c:pt idx="1">
                  <c:v>0</c:v>
                </c:pt>
                <c:pt idx="2">
                  <c:v>0</c:v>
                </c:pt>
              </c:numCache>
            </c:numRef>
          </c:val>
          <c:extLst>
            <c:ext xmlns:c16="http://schemas.microsoft.com/office/drawing/2014/chart" uri="{C3380CC4-5D6E-409C-BE32-E72D297353CC}">
              <c16:uniqueId val="{00000002-16F9-49E0-B9F8-A65835EE11A6}"/>
            </c:ext>
          </c:extLst>
        </c:ser>
        <c:ser>
          <c:idx val="3"/>
          <c:order val="3"/>
          <c:tx>
            <c:strRef>
              <c:f>'8.9'!$A$13</c:f>
              <c:strCache>
                <c:ptCount val="1"/>
                <c:pt idx="0">
                  <c:v>Elektrická energie</c:v>
                </c:pt>
              </c:strCache>
            </c:strRef>
          </c:tx>
          <c:spPr>
            <a:solidFill>
              <a:srgbClr val="C8CBD7"/>
            </a:solidFill>
          </c:spPr>
          <c:invertIfNegative val="0"/>
          <c:cat>
            <c:strRef>
              <c:f>'8.9'!$C$38:$E$38</c:f>
              <c:strCache>
                <c:ptCount val="3"/>
                <c:pt idx="0">
                  <c:v>Říjen</c:v>
                </c:pt>
                <c:pt idx="1">
                  <c:v>Listopad</c:v>
                </c:pt>
                <c:pt idx="2">
                  <c:v>Prosinec</c:v>
                </c:pt>
              </c:strCache>
            </c:strRef>
          </c:cat>
          <c:val>
            <c:numRef>
              <c:f>('8.9'!$B$13,'8.9'!$D$13,'8.9'!$F$13)</c:f>
              <c:numCache>
                <c:formatCode>#\ ##0.0</c:formatCode>
                <c:ptCount val="3"/>
                <c:pt idx="0">
                  <c:v>7.6580000000000004</c:v>
                </c:pt>
                <c:pt idx="1">
                  <c:v>0</c:v>
                </c:pt>
                <c:pt idx="2">
                  <c:v>0</c:v>
                </c:pt>
              </c:numCache>
            </c:numRef>
          </c:val>
          <c:extLst>
            <c:ext xmlns:c16="http://schemas.microsoft.com/office/drawing/2014/chart" uri="{C3380CC4-5D6E-409C-BE32-E72D297353CC}">
              <c16:uniqueId val="{00000003-16F9-49E0-B9F8-A65835EE11A6}"/>
            </c:ext>
          </c:extLst>
        </c:ser>
        <c:ser>
          <c:idx val="4"/>
          <c:order val="4"/>
          <c:tx>
            <c:strRef>
              <c:f>'8.9'!$A$14</c:f>
              <c:strCache>
                <c:ptCount val="1"/>
                <c:pt idx="0">
                  <c:v>Energie prostředí (tepelné čerpadlo)</c:v>
                </c:pt>
              </c:strCache>
            </c:strRef>
          </c:tx>
          <c:spPr>
            <a:solidFill>
              <a:srgbClr val="E02C1F"/>
            </a:solidFill>
          </c:spPr>
          <c:invertIfNegative val="0"/>
          <c:cat>
            <c:strRef>
              <c:f>'8.9'!$C$38:$E$38</c:f>
              <c:strCache>
                <c:ptCount val="3"/>
                <c:pt idx="0">
                  <c:v>Říjen</c:v>
                </c:pt>
                <c:pt idx="1">
                  <c:v>Listopad</c:v>
                </c:pt>
                <c:pt idx="2">
                  <c:v>Prosinec</c:v>
                </c:pt>
              </c:strCache>
            </c:strRef>
          </c:cat>
          <c:val>
            <c:numRef>
              <c:f>('8.9'!$B$14,'8.9'!$D$14,'8.9'!$F$14)</c:f>
              <c:numCache>
                <c:formatCode>#\ ##0.0</c:formatCode>
                <c:ptCount val="3"/>
                <c:pt idx="0">
                  <c:v>0</c:v>
                </c:pt>
                <c:pt idx="1">
                  <c:v>0</c:v>
                </c:pt>
                <c:pt idx="2">
                  <c:v>0</c:v>
                </c:pt>
              </c:numCache>
            </c:numRef>
          </c:val>
          <c:extLst>
            <c:ext xmlns:c16="http://schemas.microsoft.com/office/drawing/2014/chart" uri="{C3380CC4-5D6E-409C-BE32-E72D297353CC}">
              <c16:uniqueId val="{00000004-16F9-49E0-B9F8-A65835EE11A6}"/>
            </c:ext>
          </c:extLst>
        </c:ser>
        <c:ser>
          <c:idx val="5"/>
          <c:order val="5"/>
          <c:tx>
            <c:strRef>
              <c:f>'8.9'!$A$15</c:f>
              <c:strCache>
                <c:ptCount val="1"/>
                <c:pt idx="0">
                  <c:v>Energie Slunce (solární kolektor)</c:v>
                </c:pt>
              </c:strCache>
            </c:strRef>
          </c:tx>
          <c:spPr>
            <a:solidFill>
              <a:srgbClr val="E86158"/>
            </a:solidFill>
          </c:spPr>
          <c:invertIfNegative val="0"/>
          <c:cat>
            <c:strRef>
              <c:f>'8.9'!$C$38:$E$38</c:f>
              <c:strCache>
                <c:ptCount val="3"/>
                <c:pt idx="0">
                  <c:v>Říjen</c:v>
                </c:pt>
                <c:pt idx="1">
                  <c:v>Listopad</c:v>
                </c:pt>
                <c:pt idx="2">
                  <c:v>Prosinec</c:v>
                </c:pt>
              </c:strCache>
            </c:strRef>
          </c:cat>
          <c:val>
            <c:numRef>
              <c:f>('8.9'!$B$15,'8.9'!$D$15,'8.9'!$F$15)</c:f>
              <c:numCache>
                <c:formatCode>#\ ##0.0</c:formatCode>
                <c:ptCount val="3"/>
                <c:pt idx="0">
                  <c:v>0</c:v>
                </c:pt>
                <c:pt idx="1">
                  <c:v>0</c:v>
                </c:pt>
                <c:pt idx="2">
                  <c:v>0</c:v>
                </c:pt>
              </c:numCache>
            </c:numRef>
          </c:val>
          <c:extLst>
            <c:ext xmlns:c16="http://schemas.microsoft.com/office/drawing/2014/chart" uri="{C3380CC4-5D6E-409C-BE32-E72D297353CC}">
              <c16:uniqueId val="{00000005-16F9-49E0-B9F8-A65835EE11A6}"/>
            </c:ext>
          </c:extLst>
        </c:ser>
        <c:ser>
          <c:idx val="6"/>
          <c:order val="6"/>
          <c:tx>
            <c:strRef>
              <c:f>'8.9'!$A$16</c:f>
              <c:strCache>
                <c:ptCount val="1"/>
                <c:pt idx="0">
                  <c:v>Hnědé uhlí</c:v>
                </c:pt>
              </c:strCache>
            </c:strRef>
          </c:tx>
          <c:spPr>
            <a:solidFill>
              <a:srgbClr val="F0948F"/>
            </a:solidFill>
          </c:spPr>
          <c:invertIfNegative val="0"/>
          <c:cat>
            <c:strRef>
              <c:f>'8.9'!$C$38:$E$38</c:f>
              <c:strCache>
                <c:ptCount val="3"/>
                <c:pt idx="0">
                  <c:v>Říjen</c:v>
                </c:pt>
                <c:pt idx="1">
                  <c:v>Listopad</c:v>
                </c:pt>
                <c:pt idx="2">
                  <c:v>Prosinec</c:v>
                </c:pt>
              </c:strCache>
            </c:strRef>
          </c:cat>
          <c:val>
            <c:numRef>
              <c:f>('8.9'!$B$16,'8.9'!$D$16,'8.9'!$F$16)</c:f>
              <c:numCache>
                <c:formatCode>#\ ##0.0</c:formatCode>
                <c:ptCount val="3"/>
                <c:pt idx="0">
                  <c:v>85390.505000000005</c:v>
                </c:pt>
                <c:pt idx="1">
                  <c:v>142969.67200000002</c:v>
                </c:pt>
                <c:pt idx="2">
                  <c:v>171500.935</c:v>
                </c:pt>
              </c:numCache>
            </c:numRef>
          </c:val>
          <c:extLst>
            <c:ext xmlns:c16="http://schemas.microsoft.com/office/drawing/2014/chart" uri="{C3380CC4-5D6E-409C-BE32-E72D297353CC}">
              <c16:uniqueId val="{00000006-16F9-49E0-B9F8-A65835EE11A6}"/>
            </c:ext>
          </c:extLst>
        </c:ser>
        <c:ser>
          <c:idx val="7"/>
          <c:order val="7"/>
          <c:tx>
            <c:strRef>
              <c:f>'8.9'!$A$17</c:f>
              <c:strCache>
                <c:ptCount val="1"/>
                <c:pt idx="0">
                  <c:v>Jaderné palivo</c:v>
                </c:pt>
              </c:strCache>
            </c:strRef>
          </c:tx>
          <c:spPr>
            <a:solidFill>
              <a:srgbClr val="F7C9C7"/>
            </a:solidFill>
          </c:spPr>
          <c:invertIfNegative val="0"/>
          <c:cat>
            <c:strRef>
              <c:f>'8.9'!$C$38:$E$38</c:f>
              <c:strCache>
                <c:ptCount val="3"/>
                <c:pt idx="0">
                  <c:v>Říjen</c:v>
                </c:pt>
                <c:pt idx="1">
                  <c:v>Listopad</c:v>
                </c:pt>
                <c:pt idx="2">
                  <c:v>Prosinec</c:v>
                </c:pt>
              </c:strCache>
            </c:strRef>
          </c:cat>
          <c:val>
            <c:numRef>
              <c:f>('8.9'!$B$17,'8.9'!$D$17,'8.9'!$F$17)</c:f>
              <c:numCache>
                <c:formatCode>#\ ##0.0</c:formatCode>
                <c:ptCount val="3"/>
                <c:pt idx="0">
                  <c:v>0</c:v>
                </c:pt>
                <c:pt idx="1">
                  <c:v>0</c:v>
                </c:pt>
                <c:pt idx="2">
                  <c:v>0</c:v>
                </c:pt>
              </c:numCache>
            </c:numRef>
          </c:val>
          <c:extLst>
            <c:ext xmlns:c16="http://schemas.microsoft.com/office/drawing/2014/chart" uri="{C3380CC4-5D6E-409C-BE32-E72D297353CC}">
              <c16:uniqueId val="{00000007-16F9-49E0-B9F8-A65835EE11A6}"/>
            </c:ext>
          </c:extLst>
        </c:ser>
        <c:ser>
          <c:idx val="8"/>
          <c:order val="8"/>
          <c:tx>
            <c:strRef>
              <c:f>'8.9'!$A$18</c:f>
              <c:strCache>
                <c:ptCount val="1"/>
                <c:pt idx="0">
                  <c:v>Koks</c:v>
                </c:pt>
              </c:strCache>
            </c:strRef>
          </c:tx>
          <c:spPr>
            <a:solidFill>
              <a:srgbClr val="262626"/>
            </a:solidFill>
          </c:spPr>
          <c:invertIfNegative val="0"/>
          <c:cat>
            <c:strRef>
              <c:f>'8.9'!$C$38:$E$38</c:f>
              <c:strCache>
                <c:ptCount val="3"/>
                <c:pt idx="0">
                  <c:v>Říjen</c:v>
                </c:pt>
                <c:pt idx="1">
                  <c:v>Listopad</c:v>
                </c:pt>
                <c:pt idx="2">
                  <c:v>Prosinec</c:v>
                </c:pt>
              </c:strCache>
            </c:strRef>
          </c:cat>
          <c:val>
            <c:numRef>
              <c:f>('8.9'!$B$18,'8.9'!$D$18,'8.9'!$F$18)</c:f>
              <c:numCache>
                <c:formatCode>#\ ##0.0</c:formatCode>
                <c:ptCount val="3"/>
                <c:pt idx="0">
                  <c:v>0</c:v>
                </c:pt>
                <c:pt idx="1">
                  <c:v>0</c:v>
                </c:pt>
                <c:pt idx="2">
                  <c:v>0</c:v>
                </c:pt>
              </c:numCache>
            </c:numRef>
          </c:val>
          <c:extLst>
            <c:ext xmlns:c16="http://schemas.microsoft.com/office/drawing/2014/chart" uri="{C3380CC4-5D6E-409C-BE32-E72D297353CC}">
              <c16:uniqueId val="{00000008-16F9-49E0-B9F8-A65835EE11A6}"/>
            </c:ext>
          </c:extLst>
        </c:ser>
        <c:ser>
          <c:idx val="9"/>
          <c:order val="9"/>
          <c:tx>
            <c:strRef>
              <c:f>'8.9'!$A$19</c:f>
              <c:strCache>
                <c:ptCount val="1"/>
                <c:pt idx="0">
                  <c:v>Odpadní teplo</c:v>
                </c:pt>
              </c:strCache>
            </c:strRef>
          </c:tx>
          <c:spPr>
            <a:solidFill>
              <a:srgbClr val="646363"/>
            </a:solidFill>
          </c:spPr>
          <c:invertIfNegative val="0"/>
          <c:cat>
            <c:strRef>
              <c:f>'8.9'!$C$38:$E$38</c:f>
              <c:strCache>
                <c:ptCount val="3"/>
                <c:pt idx="0">
                  <c:v>Říjen</c:v>
                </c:pt>
                <c:pt idx="1">
                  <c:v>Listopad</c:v>
                </c:pt>
                <c:pt idx="2">
                  <c:v>Prosinec</c:v>
                </c:pt>
              </c:strCache>
            </c:strRef>
          </c:cat>
          <c:val>
            <c:numRef>
              <c:f>('8.9'!$B$19,'8.9'!$D$19,'8.9'!$F$19)</c:f>
              <c:numCache>
                <c:formatCode>#\ ##0.0</c:formatCode>
                <c:ptCount val="3"/>
                <c:pt idx="0">
                  <c:v>0</c:v>
                </c:pt>
                <c:pt idx="1">
                  <c:v>0</c:v>
                </c:pt>
                <c:pt idx="2">
                  <c:v>0</c:v>
                </c:pt>
              </c:numCache>
            </c:numRef>
          </c:val>
          <c:extLst>
            <c:ext xmlns:c16="http://schemas.microsoft.com/office/drawing/2014/chart" uri="{C3380CC4-5D6E-409C-BE32-E72D297353CC}">
              <c16:uniqueId val="{00000009-16F9-49E0-B9F8-A65835EE11A6}"/>
            </c:ext>
          </c:extLst>
        </c:ser>
        <c:ser>
          <c:idx val="10"/>
          <c:order val="10"/>
          <c:tx>
            <c:strRef>
              <c:f>'8.9'!$A$20</c:f>
              <c:strCache>
                <c:ptCount val="1"/>
                <c:pt idx="0">
                  <c:v>Ostatní kapalná paliva</c:v>
                </c:pt>
              </c:strCache>
            </c:strRef>
          </c:tx>
          <c:spPr>
            <a:solidFill>
              <a:srgbClr val="9D9D9C"/>
            </a:solidFill>
          </c:spPr>
          <c:invertIfNegative val="0"/>
          <c:cat>
            <c:strRef>
              <c:f>'8.9'!$C$38:$E$38</c:f>
              <c:strCache>
                <c:ptCount val="3"/>
                <c:pt idx="0">
                  <c:v>Říjen</c:v>
                </c:pt>
                <c:pt idx="1">
                  <c:v>Listopad</c:v>
                </c:pt>
                <c:pt idx="2">
                  <c:v>Prosinec</c:v>
                </c:pt>
              </c:strCache>
            </c:strRef>
          </c:cat>
          <c:val>
            <c:numRef>
              <c:f>('8.9'!$B$20,'8.9'!$D$20,'8.9'!$F$20)</c:f>
              <c:numCache>
                <c:formatCode>#\ ##0.0</c:formatCode>
                <c:ptCount val="3"/>
                <c:pt idx="0">
                  <c:v>0</c:v>
                </c:pt>
                <c:pt idx="1">
                  <c:v>0</c:v>
                </c:pt>
                <c:pt idx="2">
                  <c:v>0</c:v>
                </c:pt>
              </c:numCache>
            </c:numRef>
          </c:val>
          <c:extLst>
            <c:ext xmlns:c16="http://schemas.microsoft.com/office/drawing/2014/chart" uri="{C3380CC4-5D6E-409C-BE32-E72D297353CC}">
              <c16:uniqueId val="{0000000A-16F9-49E0-B9F8-A65835EE11A6}"/>
            </c:ext>
          </c:extLst>
        </c:ser>
        <c:ser>
          <c:idx val="11"/>
          <c:order val="11"/>
          <c:tx>
            <c:strRef>
              <c:f>'8.9'!$A$21</c:f>
              <c:strCache>
                <c:ptCount val="1"/>
                <c:pt idx="0">
                  <c:v>Ostatní pevná paliva</c:v>
                </c:pt>
              </c:strCache>
            </c:strRef>
          </c:tx>
          <c:spPr>
            <a:solidFill>
              <a:srgbClr val="D0D0D0"/>
            </a:solidFill>
          </c:spPr>
          <c:invertIfNegative val="0"/>
          <c:cat>
            <c:strRef>
              <c:f>'8.9'!$C$38:$E$38</c:f>
              <c:strCache>
                <c:ptCount val="3"/>
                <c:pt idx="0">
                  <c:v>Říjen</c:v>
                </c:pt>
                <c:pt idx="1">
                  <c:v>Listopad</c:v>
                </c:pt>
                <c:pt idx="2">
                  <c:v>Prosinec</c:v>
                </c:pt>
              </c:strCache>
            </c:strRef>
          </c:cat>
          <c:val>
            <c:numRef>
              <c:f>('8.9'!$B$21,'8.9'!$D$21,'8.9'!$F$21)</c:f>
              <c:numCache>
                <c:formatCode>#\ ##0.0</c:formatCode>
                <c:ptCount val="3"/>
                <c:pt idx="0">
                  <c:v>24099.886999999999</c:v>
                </c:pt>
                <c:pt idx="1">
                  <c:v>23437.64</c:v>
                </c:pt>
                <c:pt idx="2">
                  <c:v>45005.432000000001</c:v>
                </c:pt>
              </c:numCache>
            </c:numRef>
          </c:val>
          <c:extLst>
            <c:ext xmlns:c16="http://schemas.microsoft.com/office/drawing/2014/chart" uri="{C3380CC4-5D6E-409C-BE32-E72D297353CC}">
              <c16:uniqueId val="{0000000B-16F9-49E0-B9F8-A65835EE11A6}"/>
            </c:ext>
          </c:extLst>
        </c:ser>
        <c:ser>
          <c:idx val="12"/>
          <c:order val="12"/>
          <c:tx>
            <c:strRef>
              <c:f>'8.9'!$A$22</c:f>
              <c:strCache>
                <c:ptCount val="1"/>
                <c:pt idx="0">
                  <c:v>Ostatní plyny</c:v>
                </c:pt>
              </c:strCache>
            </c:strRef>
          </c:tx>
          <c:spPr>
            <a:pattFill prst="ltUpDiag">
              <a:fgClr>
                <a:srgbClr val="23315F"/>
              </a:fgClr>
              <a:bgClr>
                <a:sysClr val="window" lastClr="FFFFFF"/>
              </a:bgClr>
            </a:pattFill>
          </c:spPr>
          <c:invertIfNegative val="0"/>
          <c:cat>
            <c:strRef>
              <c:f>'8.9'!$C$38:$E$38</c:f>
              <c:strCache>
                <c:ptCount val="3"/>
                <c:pt idx="0">
                  <c:v>Říjen</c:v>
                </c:pt>
                <c:pt idx="1">
                  <c:v>Listopad</c:v>
                </c:pt>
                <c:pt idx="2">
                  <c:v>Prosinec</c:v>
                </c:pt>
              </c:strCache>
            </c:strRef>
          </c:cat>
          <c:val>
            <c:numRef>
              <c:f>('8.9'!$B$22,'8.9'!$D$22,'8.9'!$F$22)</c:f>
              <c:numCache>
                <c:formatCode>#\ ##0.0</c:formatCode>
                <c:ptCount val="3"/>
                <c:pt idx="0">
                  <c:v>0</c:v>
                </c:pt>
                <c:pt idx="1">
                  <c:v>0</c:v>
                </c:pt>
                <c:pt idx="2">
                  <c:v>0</c:v>
                </c:pt>
              </c:numCache>
            </c:numRef>
          </c:val>
          <c:extLst>
            <c:ext xmlns:c16="http://schemas.microsoft.com/office/drawing/2014/chart" uri="{C3380CC4-5D6E-409C-BE32-E72D297353CC}">
              <c16:uniqueId val="{0000000C-16F9-49E0-B9F8-A65835EE11A6}"/>
            </c:ext>
          </c:extLst>
        </c:ser>
        <c:ser>
          <c:idx val="13"/>
          <c:order val="13"/>
          <c:tx>
            <c:strRef>
              <c:f>'8.9'!$A$23</c:f>
              <c:strCache>
                <c:ptCount val="1"/>
                <c:pt idx="0">
                  <c:v>Ostatní</c:v>
                </c:pt>
              </c:strCache>
            </c:strRef>
          </c:tx>
          <c:spPr>
            <a:pattFill prst="ltUpDiag">
              <a:fgClr>
                <a:srgbClr val="E02C1F"/>
              </a:fgClr>
              <a:bgClr>
                <a:sysClr val="window" lastClr="FFFFFF"/>
              </a:bgClr>
            </a:pattFill>
          </c:spPr>
          <c:invertIfNegative val="0"/>
          <c:cat>
            <c:strRef>
              <c:f>'8.9'!$C$38:$E$38</c:f>
              <c:strCache>
                <c:ptCount val="3"/>
                <c:pt idx="0">
                  <c:v>Říjen</c:v>
                </c:pt>
                <c:pt idx="1">
                  <c:v>Listopad</c:v>
                </c:pt>
                <c:pt idx="2">
                  <c:v>Prosinec</c:v>
                </c:pt>
              </c:strCache>
            </c:strRef>
          </c:cat>
          <c:val>
            <c:numRef>
              <c:f>('8.9'!$B$23,'8.9'!$D$23,'8.9'!$F$23)</c:f>
              <c:numCache>
                <c:formatCode>#\ ##0.0</c:formatCode>
                <c:ptCount val="3"/>
                <c:pt idx="0">
                  <c:v>0</c:v>
                </c:pt>
                <c:pt idx="1">
                  <c:v>0</c:v>
                </c:pt>
                <c:pt idx="2">
                  <c:v>0</c:v>
                </c:pt>
              </c:numCache>
            </c:numRef>
          </c:val>
          <c:extLst>
            <c:ext xmlns:c16="http://schemas.microsoft.com/office/drawing/2014/chart" uri="{C3380CC4-5D6E-409C-BE32-E72D297353CC}">
              <c16:uniqueId val="{0000000D-16F9-49E0-B9F8-A65835EE11A6}"/>
            </c:ext>
          </c:extLst>
        </c:ser>
        <c:ser>
          <c:idx val="14"/>
          <c:order val="14"/>
          <c:tx>
            <c:strRef>
              <c:f>'8.9'!$A$24</c:f>
              <c:strCache>
                <c:ptCount val="1"/>
                <c:pt idx="0">
                  <c:v>Topné oleje</c:v>
                </c:pt>
              </c:strCache>
            </c:strRef>
          </c:tx>
          <c:spPr>
            <a:pattFill prst="ltUpDiag">
              <a:fgClr>
                <a:srgbClr val="23315F"/>
              </a:fgClr>
              <a:bgClr>
                <a:sysClr val="window" lastClr="FFFFFF"/>
              </a:bgClr>
            </a:pattFill>
          </c:spPr>
          <c:invertIfNegative val="0"/>
          <c:cat>
            <c:strRef>
              <c:f>'8.9'!$C$38:$E$38</c:f>
              <c:strCache>
                <c:ptCount val="3"/>
                <c:pt idx="0">
                  <c:v>Říjen</c:v>
                </c:pt>
                <c:pt idx="1">
                  <c:v>Listopad</c:v>
                </c:pt>
                <c:pt idx="2">
                  <c:v>Prosinec</c:v>
                </c:pt>
              </c:strCache>
            </c:strRef>
          </c:cat>
          <c:val>
            <c:numRef>
              <c:f>('8.9'!$B$24,'8.9'!$D$24,'8.9'!$F$24)</c:f>
              <c:numCache>
                <c:formatCode>#\ ##0.0</c:formatCode>
                <c:ptCount val="3"/>
                <c:pt idx="0">
                  <c:v>897</c:v>
                </c:pt>
                <c:pt idx="1">
                  <c:v>9429.9369999999999</c:v>
                </c:pt>
                <c:pt idx="2">
                  <c:v>29436.87</c:v>
                </c:pt>
              </c:numCache>
            </c:numRef>
          </c:val>
          <c:extLst>
            <c:ext xmlns:c16="http://schemas.microsoft.com/office/drawing/2014/chart" uri="{C3380CC4-5D6E-409C-BE32-E72D297353CC}">
              <c16:uniqueId val="{0000000E-16F9-49E0-B9F8-A65835EE11A6}"/>
            </c:ext>
          </c:extLst>
        </c:ser>
        <c:ser>
          <c:idx val="15"/>
          <c:order val="15"/>
          <c:tx>
            <c:strRef>
              <c:f>'8.9'!$A$25</c:f>
              <c:strCache>
                <c:ptCount val="1"/>
                <c:pt idx="0">
                  <c:v>Zemní plyn</c:v>
                </c:pt>
              </c:strCache>
            </c:strRef>
          </c:tx>
          <c:spPr>
            <a:pattFill prst="ltUpDiag">
              <a:fgClr>
                <a:srgbClr val="E86158"/>
              </a:fgClr>
              <a:bgClr>
                <a:sysClr val="window" lastClr="FFFFFF"/>
              </a:bgClr>
            </a:pattFill>
          </c:spPr>
          <c:invertIfNegative val="0"/>
          <c:cat>
            <c:strRef>
              <c:f>'8.9'!$C$38:$E$38</c:f>
              <c:strCache>
                <c:ptCount val="3"/>
                <c:pt idx="0">
                  <c:v>Říjen</c:v>
                </c:pt>
                <c:pt idx="1">
                  <c:v>Listopad</c:v>
                </c:pt>
                <c:pt idx="2">
                  <c:v>Prosinec</c:v>
                </c:pt>
              </c:strCache>
            </c:strRef>
          </c:cat>
          <c:val>
            <c:numRef>
              <c:f>('8.9'!$B$25,'8.9'!$D$25,'8.9'!$F$25)</c:f>
              <c:numCache>
                <c:formatCode>#\ ##0.0</c:formatCode>
                <c:ptCount val="3"/>
                <c:pt idx="0">
                  <c:v>63316.017999999989</c:v>
                </c:pt>
                <c:pt idx="1">
                  <c:v>148053.976</c:v>
                </c:pt>
                <c:pt idx="2">
                  <c:v>158507.557</c:v>
                </c:pt>
              </c:numCache>
            </c:numRef>
          </c:val>
          <c:extLst>
            <c:ext xmlns:c16="http://schemas.microsoft.com/office/drawing/2014/chart" uri="{C3380CC4-5D6E-409C-BE32-E72D297353CC}">
              <c16:uniqueId val="{0000000F-16F9-49E0-B9F8-A65835EE11A6}"/>
            </c:ext>
          </c:extLst>
        </c:ser>
        <c:dLbls>
          <c:showLegendKey val="0"/>
          <c:showVal val="0"/>
          <c:showCatName val="0"/>
          <c:showSerName val="0"/>
          <c:showPercent val="0"/>
          <c:showBubbleSize val="0"/>
        </c:dLbls>
        <c:gapWidth val="50"/>
        <c:overlap val="100"/>
        <c:axId val="289046528"/>
        <c:axId val="289048064"/>
      </c:barChart>
      <c:catAx>
        <c:axId val="289046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048064"/>
        <c:crosses val="autoZero"/>
        <c:auto val="1"/>
        <c:lblAlgn val="ctr"/>
        <c:lblOffset val="100"/>
        <c:noMultiLvlLbl val="0"/>
      </c:catAx>
      <c:valAx>
        <c:axId val="28904806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046528"/>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4086-4D7F-B1F4-DA43308C29EB}"/>
              </c:ext>
            </c:extLst>
          </c:dPt>
          <c:dPt>
            <c:idx val="1"/>
            <c:bubble3D val="0"/>
            <c:spPr>
              <a:solidFill>
                <a:schemeClr val="accent2"/>
              </a:solidFill>
            </c:spPr>
            <c:extLst>
              <c:ext xmlns:c16="http://schemas.microsoft.com/office/drawing/2014/chart" uri="{C3380CC4-5D6E-409C-BE32-E72D297353CC}">
                <c16:uniqueId val="{00000003-4086-4D7F-B1F4-DA43308C29EB}"/>
              </c:ext>
            </c:extLst>
          </c:dPt>
          <c:dPt>
            <c:idx val="2"/>
            <c:bubble3D val="0"/>
            <c:spPr>
              <a:solidFill>
                <a:schemeClr val="accent3"/>
              </a:solidFill>
            </c:spPr>
            <c:extLst>
              <c:ext xmlns:c16="http://schemas.microsoft.com/office/drawing/2014/chart" uri="{C3380CC4-5D6E-409C-BE32-E72D297353CC}">
                <c16:uniqueId val="{00000005-4086-4D7F-B1F4-DA43308C29EB}"/>
              </c:ext>
            </c:extLst>
          </c:dPt>
          <c:dPt>
            <c:idx val="3"/>
            <c:bubble3D val="0"/>
            <c:spPr>
              <a:solidFill>
                <a:schemeClr val="accent4"/>
              </a:solidFill>
            </c:spPr>
            <c:extLst>
              <c:ext xmlns:c16="http://schemas.microsoft.com/office/drawing/2014/chart" uri="{C3380CC4-5D6E-409C-BE32-E72D297353CC}">
                <c16:uniqueId val="{00000007-4086-4D7F-B1F4-DA43308C29EB}"/>
              </c:ext>
            </c:extLst>
          </c:dPt>
          <c:dPt>
            <c:idx val="4"/>
            <c:bubble3D val="0"/>
            <c:spPr>
              <a:solidFill>
                <a:schemeClr val="accent5"/>
              </a:solidFill>
            </c:spPr>
            <c:extLst>
              <c:ext xmlns:c16="http://schemas.microsoft.com/office/drawing/2014/chart" uri="{C3380CC4-5D6E-409C-BE32-E72D297353CC}">
                <c16:uniqueId val="{00000009-4086-4D7F-B1F4-DA43308C29EB}"/>
              </c:ext>
            </c:extLst>
          </c:dPt>
          <c:dPt>
            <c:idx val="5"/>
            <c:bubble3D val="0"/>
            <c:spPr>
              <a:solidFill>
                <a:schemeClr val="accent6"/>
              </a:solidFill>
            </c:spPr>
            <c:extLst>
              <c:ext xmlns:c16="http://schemas.microsoft.com/office/drawing/2014/chart" uri="{C3380CC4-5D6E-409C-BE32-E72D297353CC}">
                <c16:uniqueId val="{0000000B-4086-4D7F-B1F4-DA43308C29EB}"/>
              </c:ext>
            </c:extLst>
          </c:dPt>
          <c:dPt>
            <c:idx val="6"/>
            <c:bubble3D val="0"/>
            <c:spPr>
              <a:solidFill>
                <a:srgbClr val="F0948F"/>
              </a:solidFill>
            </c:spPr>
            <c:extLst>
              <c:ext xmlns:c16="http://schemas.microsoft.com/office/drawing/2014/chart" uri="{C3380CC4-5D6E-409C-BE32-E72D297353CC}">
                <c16:uniqueId val="{0000000D-4086-4D7F-B1F4-DA43308C29EB}"/>
              </c:ext>
            </c:extLst>
          </c:dPt>
          <c:dPt>
            <c:idx val="7"/>
            <c:bubble3D val="0"/>
            <c:spPr>
              <a:solidFill>
                <a:srgbClr val="F7C9C7"/>
              </a:solidFill>
            </c:spPr>
            <c:extLst>
              <c:ext xmlns:c16="http://schemas.microsoft.com/office/drawing/2014/chart" uri="{C3380CC4-5D6E-409C-BE32-E72D297353CC}">
                <c16:uniqueId val="{0000000F-4086-4D7F-B1F4-DA43308C29EB}"/>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4086-4D7F-B1F4-DA43308C29EB}"/>
            </c:ext>
          </c:extLst>
        </c:ser>
        <c:ser>
          <c:idx val="2"/>
          <c:order val="1"/>
          <c:dPt>
            <c:idx val="0"/>
            <c:bubble3D val="0"/>
            <c:spPr>
              <a:solidFill>
                <a:schemeClr val="accent1"/>
              </a:solidFill>
            </c:spPr>
            <c:extLst>
              <c:ext xmlns:c16="http://schemas.microsoft.com/office/drawing/2014/chart" uri="{C3380CC4-5D6E-409C-BE32-E72D297353CC}">
                <c16:uniqueId val="{00000012-4086-4D7F-B1F4-DA43308C29EB}"/>
              </c:ext>
            </c:extLst>
          </c:dPt>
          <c:dPt>
            <c:idx val="1"/>
            <c:bubble3D val="0"/>
            <c:spPr>
              <a:solidFill>
                <a:schemeClr val="accent2"/>
              </a:solidFill>
            </c:spPr>
            <c:extLst>
              <c:ext xmlns:c16="http://schemas.microsoft.com/office/drawing/2014/chart" uri="{C3380CC4-5D6E-409C-BE32-E72D297353CC}">
                <c16:uniqueId val="{00000014-4086-4D7F-B1F4-DA43308C29EB}"/>
              </c:ext>
            </c:extLst>
          </c:dPt>
          <c:dPt>
            <c:idx val="2"/>
            <c:bubble3D val="0"/>
            <c:spPr>
              <a:solidFill>
                <a:schemeClr val="accent3"/>
              </a:solidFill>
            </c:spPr>
            <c:extLst>
              <c:ext xmlns:c16="http://schemas.microsoft.com/office/drawing/2014/chart" uri="{C3380CC4-5D6E-409C-BE32-E72D297353CC}">
                <c16:uniqueId val="{00000016-4086-4D7F-B1F4-DA43308C29EB}"/>
              </c:ext>
            </c:extLst>
          </c:dPt>
          <c:dPt>
            <c:idx val="3"/>
            <c:bubble3D val="0"/>
            <c:spPr>
              <a:solidFill>
                <a:schemeClr val="accent4"/>
              </a:solidFill>
            </c:spPr>
            <c:extLst>
              <c:ext xmlns:c16="http://schemas.microsoft.com/office/drawing/2014/chart" uri="{C3380CC4-5D6E-409C-BE32-E72D297353CC}">
                <c16:uniqueId val="{00000018-4086-4D7F-B1F4-DA43308C29EB}"/>
              </c:ext>
            </c:extLst>
          </c:dPt>
          <c:dPt>
            <c:idx val="4"/>
            <c:bubble3D val="0"/>
            <c:spPr>
              <a:solidFill>
                <a:schemeClr val="accent5"/>
              </a:solidFill>
            </c:spPr>
            <c:extLst>
              <c:ext xmlns:c16="http://schemas.microsoft.com/office/drawing/2014/chart" uri="{C3380CC4-5D6E-409C-BE32-E72D297353CC}">
                <c16:uniqueId val="{0000001A-4086-4D7F-B1F4-DA43308C29EB}"/>
              </c:ext>
            </c:extLst>
          </c:dPt>
          <c:dPt>
            <c:idx val="5"/>
            <c:bubble3D val="0"/>
            <c:spPr>
              <a:solidFill>
                <a:schemeClr val="accent6"/>
              </a:solidFill>
            </c:spPr>
            <c:extLst>
              <c:ext xmlns:c16="http://schemas.microsoft.com/office/drawing/2014/chart" uri="{C3380CC4-5D6E-409C-BE32-E72D297353CC}">
                <c16:uniqueId val="{0000001C-4086-4D7F-B1F4-DA43308C29EB}"/>
              </c:ext>
            </c:extLst>
          </c:dPt>
          <c:dPt>
            <c:idx val="6"/>
            <c:bubble3D val="0"/>
            <c:spPr>
              <a:solidFill>
                <a:srgbClr val="F0948F"/>
              </a:solidFill>
            </c:spPr>
            <c:extLst>
              <c:ext xmlns:c16="http://schemas.microsoft.com/office/drawing/2014/chart" uri="{C3380CC4-5D6E-409C-BE32-E72D297353CC}">
                <c16:uniqueId val="{0000001E-4086-4D7F-B1F4-DA43308C29EB}"/>
              </c:ext>
            </c:extLst>
          </c:dPt>
          <c:dPt>
            <c:idx val="7"/>
            <c:bubble3D val="0"/>
            <c:spPr>
              <a:solidFill>
                <a:srgbClr val="F7C9C7"/>
              </a:solidFill>
            </c:spPr>
            <c:extLst>
              <c:ext xmlns:c16="http://schemas.microsoft.com/office/drawing/2014/chart" uri="{C3380CC4-5D6E-409C-BE32-E72D297353CC}">
                <c16:uniqueId val="{00000020-4086-4D7F-B1F4-DA43308C29EB}"/>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4086-4D7F-B1F4-DA43308C29EB}"/>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B79-47F7-90AB-429F41054E43}"/>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B79-47F7-90AB-429F41054E43}"/>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B79-47F7-90AB-429F41054E43}"/>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B79-47F7-90AB-429F41054E43}"/>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B79-47F7-90AB-429F41054E43}"/>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B79-47F7-90AB-429F41054E43}"/>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B79-47F7-90AB-429F41054E43}"/>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B79-47F7-90AB-429F41054E43}"/>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B79-47F7-90AB-429F41054E43}"/>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B79-47F7-90AB-429F41054E43}"/>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B79-47F7-90AB-429F41054E43}"/>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B79-47F7-90AB-429F41054E43}"/>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B79-47F7-90AB-429F41054E43}"/>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B79-47F7-90AB-429F41054E43}"/>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B79-47F7-90AB-429F41054E43}"/>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EB79-47F7-90AB-429F41054E43}"/>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0726692511942471E-3"/>
          <c:y val="0"/>
        </c:manualLayout>
      </c:layout>
      <c:overlay val="0"/>
    </c:title>
    <c:autoTitleDeleted val="0"/>
    <c:plotArea>
      <c:layout>
        <c:manualLayout>
          <c:layoutTarget val="inner"/>
          <c:xMode val="edge"/>
          <c:yMode val="edge"/>
          <c:x val="7.5531919219025079E-2"/>
          <c:y val="0.25777366064536045"/>
          <c:w val="0.6353664721138359"/>
          <c:h val="0.54330228329301977"/>
        </c:manualLayout>
      </c:layout>
      <c:barChart>
        <c:barDir val="col"/>
        <c:grouping val="stacked"/>
        <c:varyColors val="0"/>
        <c:ser>
          <c:idx val="0"/>
          <c:order val="0"/>
          <c:tx>
            <c:strRef>
              <c:f>'8.10'!$A$28</c:f>
              <c:strCache>
                <c:ptCount val="1"/>
                <c:pt idx="0">
                  <c:v>Průmysl</c:v>
                </c:pt>
              </c:strCache>
            </c:strRef>
          </c:tx>
          <c:invertIfNegative val="0"/>
          <c:cat>
            <c:strRef>
              <c:f>'8.10'!$C$38:$E$38</c:f>
              <c:strCache>
                <c:ptCount val="3"/>
                <c:pt idx="0">
                  <c:v>Říjen</c:v>
                </c:pt>
                <c:pt idx="1">
                  <c:v>Listopad</c:v>
                </c:pt>
                <c:pt idx="2">
                  <c:v>Prosinec</c:v>
                </c:pt>
              </c:strCache>
            </c:strRef>
          </c:cat>
          <c:val>
            <c:numRef>
              <c:f>('8.10'!$B$28,'8.10'!$D$28,'8.10'!$F$28)</c:f>
              <c:numCache>
                <c:formatCode>#\ ##0.0</c:formatCode>
                <c:ptCount val="3"/>
                <c:pt idx="0">
                  <c:v>22019.022000000001</c:v>
                </c:pt>
                <c:pt idx="1">
                  <c:v>43881.139000000003</c:v>
                </c:pt>
                <c:pt idx="2">
                  <c:v>58786.589</c:v>
                </c:pt>
              </c:numCache>
            </c:numRef>
          </c:val>
          <c:extLst>
            <c:ext xmlns:c16="http://schemas.microsoft.com/office/drawing/2014/chart" uri="{C3380CC4-5D6E-409C-BE32-E72D297353CC}">
              <c16:uniqueId val="{00000000-7D39-477E-9522-6A9F2FCCFBB0}"/>
            </c:ext>
          </c:extLst>
        </c:ser>
        <c:ser>
          <c:idx val="1"/>
          <c:order val="1"/>
          <c:tx>
            <c:strRef>
              <c:f>'8.10'!$A$29</c:f>
              <c:strCache>
                <c:ptCount val="1"/>
                <c:pt idx="0">
                  <c:v>Energetika</c:v>
                </c:pt>
              </c:strCache>
            </c:strRef>
          </c:tx>
          <c:invertIfNegative val="0"/>
          <c:cat>
            <c:strRef>
              <c:f>'8.10'!$C$38:$E$38</c:f>
              <c:strCache>
                <c:ptCount val="3"/>
                <c:pt idx="0">
                  <c:v>Říjen</c:v>
                </c:pt>
                <c:pt idx="1">
                  <c:v>Listopad</c:v>
                </c:pt>
                <c:pt idx="2">
                  <c:v>Prosinec</c:v>
                </c:pt>
              </c:strCache>
            </c:strRef>
          </c:cat>
          <c:val>
            <c:numRef>
              <c:f>('8.10'!$B$29,'8.10'!$D$29,'8.10'!$F$29)</c:f>
              <c:numCache>
                <c:formatCode>#\ ##0.0</c:formatCode>
                <c:ptCount val="3"/>
                <c:pt idx="0">
                  <c:v>1016</c:v>
                </c:pt>
                <c:pt idx="1">
                  <c:v>2069</c:v>
                </c:pt>
                <c:pt idx="2">
                  <c:v>2652.8050000000003</c:v>
                </c:pt>
              </c:numCache>
            </c:numRef>
          </c:val>
          <c:extLst>
            <c:ext xmlns:c16="http://schemas.microsoft.com/office/drawing/2014/chart" uri="{C3380CC4-5D6E-409C-BE32-E72D297353CC}">
              <c16:uniqueId val="{00000001-7D39-477E-9522-6A9F2FCCFBB0}"/>
            </c:ext>
          </c:extLst>
        </c:ser>
        <c:ser>
          <c:idx val="2"/>
          <c:order val="2"/>
          <c:tx>
            <c:strRef>
              <c:f>'8.10'!$A$30</c:f>
              <c:strCache>
                <c:ptCount val="1"/>
                <c:pt idx="0">
                  <c:v>Doprava</c:v>
                </c:pt>
              </c:strCache>
            </c:strRef>
          </c:tx>
          <c:invertIfNegative val="0"/>
          <c:cat>
            <c:strRef>
              <c:f>'8.10'!$C$38:$E$38</c:f>
              <c:strCache>
                <c:ptCount val="3"/>
                <c:pt idx="0">
                  <c:v>Říjen</c:v>
                </c:pt>
                <c:pt idx="1">
                  <c:v>Listopad</c:v>
                </c:pt>
                <c:pt idx="2">
                  <c:v>Prosinec</c:v>
                </c:pt>
              </c:strCache>
            </c:strRef>
          </c:cat>
          <c:val>
            <c:numRef>
              <c:f>('8.10'!$B$30,'8.10'!$D$30,'8.10'!$F$30)</c:f>
              <c:numCache>
                <c:formatCode>#\ ##0.0</c:formatCode>
                <c:ptCount val="3"/>
                <c:pt idx="0">
                  <c:v>2759.4</c:v>
                </c:pt>
                <c:pt idx="1">
                  <c:v>7352.4009999999998</c:v>
                </c:pt>
                <c:pt idx="2">
                  <c:v>9327.9519999999993</c:v>
                </c:pt>
              </c:numCache>
            </c:numRef>
          </c:val>
          <c:extLst>
            <c:ext xmlns:c16="http://schemas.microsoft.com/office/drawing/2014/chart" uri="{C3380CC4-5D6E-409C-BE32-E72D297353CC}">
              <c16:uniqueId val="{00000002-7D39-477E-9522-6A9F2FCCFBB0}"/>
            </c:ext>
          </c:extLst>
        </c:ser>
        <c:ser>
          <c:idx val="3"/>
          <c:order val="3"/>
          <c:tx>
            <c:strRef>
              <c:f>'8.10'!$A$31</c:f>
              <c:strCache>
                <c:ptCount val="1"/>
                <c:pt idx="0">
                  <c:v>Stavebnictví</c:v>
                </c:pt>
              </c:strCache>
            </c:strRef>
          </c:tx>
          <c:invertIfNegative val="0"/>
          <c:cat>
            <c:strRef>
              <c:f>'8.10'!$C$38:$E$38</c:f>
              <c:strCache>
                <c:ptCount val="3"/>
                <c:pt idx="0">
                  <c:v>Říjen</c:v>
                </c:pt>
                <c:pt idx="1">
                  <c:v>Listopad</c:v>
                </c:pt>
                <c:pt idx="2">
                  <c:v>Prosinec</c:v>
                </c:pt>
              </c:strCache>
            </c:strRef>
          </c:cat>
          <c:val>
            <c:numRef>
              <c:f>('8.10'!$B$31,'8.10'!$D$31,'8.10'!$F$31)</c:f>
              <c:numCache>
                <c:formatCode>#\ ##0.0</c:formatCode>
                <c:ptCount val="3"/>
                <c:pt idx="0">
                  <c:v>857.57799999999997</c:v>
                </c:pt>
                <c:pt idx="1">
                  <c:v>2583.9459999999999</c:v>
                </c:pt>
                <c:pt idx="2">
                  <c:v>3686.5819999999999</c:v>
                </c:pt>
              </c:numCache>
            </c:numRef>
          </c:val>
          <c:extLst>
            <c:ext xmlns:c16="http://schemas.microsoft.com/office/drawing/2014/chart" uri="{C3380CC4-5D6E-409C-BE32-E72D297353CC}">
              <c16:uniqueId val="{00000003-7D39-477E-9522-6A9F2FCCFBB0}"/>
            </c:ext>
          </c:extLst>
        </c:ser>
        <c:ser>
          <c:idx val="4"/>
          <c:order val="4"/>
          <c:tx>
            <c:strRef>
              <c:f>'8.10'!$A$32</c:f>
              <c:strCache>
                <c:ptCount val="1"/>
                <c:pt idx="0">
                  <c:v>Zemědělství a lesnictví</c:v>
                </c:pt>
              </c:strCache>
            </c:strRef>
          </c:tx>
          <c:invertIfNegative val="0"/>
          <c:cat>
            <c:strRef>
              <c:f>'8.10'!$C$38:$E$38</c:f>
              <c:strCache>
                <c:ptCount val="3"/>
                <c:pt idx="0">
                  <c:v>Říjen</c:v>
                </c:pt>
                <c:pt idx="1">
                  <c:v>Listopad</c:v>
                </c:pt>
                <c:pt idx="2">
                  <c:v>Prosinec</c:v>
                </c:pt>
              </c:strCache>
            </c:strRef>
          </c:cat>
          <c:val>
            <c:numRef>
              <c:f>('8.10'!$B$32,'8.10'!$D$32,'8.10'!$F$32)</c:f>
              <c:numCache>
                <c:formatCode>#\ ##0.0</c:formatCode>
                <c:ptCount val="3"/>
                <c:pt idx="0">
                  <c:v>3907.03</c:v>
                </c:pt>
                <c:pt idx="1">
                  <c:v>4893.9400000000005</c:v>
                </c:pt>
                <c:pt idx="2">
                  <c:v>5570.6100000000006</c:v>
                </c:pt>
              </c:numCache>
            </c:numRef>
          </c:val>
          <c:extLst>
            <c:ext xmlns:c16="http://schemas.microsoft.com/office/drawing/2014/chart" uri="{C3380CC4-5D6E-409C-BE32-E72D297353CC}">
              <c16:uniqueId val="{00000004-7D39-477E-9522-6A9F2FCCFBB0}"/>
            </c:ext>
          </c:extLst>
        </c:ser>
        <c:ser>
          <c:idx val="5"/>
          <c:order val="5"/>
          <c:tx>
            <c:strRef>
              <c:f>'8.10'!$A$33</c:f>
              <c:strCache>
                <c:ptCount val="1"/>
                <c:pt idx="0">
                  <c:v>Domácnosti</c:v>
                </c:pt>
              </c:strCache>
            </c:strRef>
          </c:tx>
          <c:spPr>
            <a:solidFill>
              <a:schemeClr val="accent6"/>
            </a:solidFill>
          </c:spPr>
          <c:invertIfNegative val="0"/>
          <c:cat>
            <c:strRef>
              <c:f>'8.10'!$C$38:$E$38</c:f>
              <c:strCache>
                <c:ptCount val="3"/>
                <c:pt idx="0">
                  <c:v>Říjen</c:v>
                </c:pt>
                <c:pt idx="1">
                  <c:v>Listopad</c:v>
                </c:pt>
                <c:pt idx="2">
                  <c:v>Prosinec</c:v>
                </c:pt>
              </c:strCache>
            </c:strRef>
          </c:cat>
          <c:val>
            <c:numRef>
              <c:f>('8.10'!$B$33,'8.10'!$D$33,'8.10'!$F$33)</c:f>
              <c:numCache>
                <c:formatCode>#\ ##0.0</c:formatCode>
                <c:ptCount val="3"/>
                <c:pt idx="0">
                  <c:v>71332.459999999992</c:v>
                </c:pt>
                <c:pt idx="1">
                  <c:v>142346.511</c:v>
                </c:pt>
                <c:pt idx="2">
                  <c:v>179407.04800000001</c:v>
                </c:pt>
              </c:numCache>
            </c:numRef>
          </c:val>
          <c:extLst>
            <c:ext xmlns:c16="http://schemas.microsoft.com/office/drawing/2014/chart" uri="{C3380CC4-5D6E-409C-BE32-E72D297353CC}">
              <c16:uniqueId val="{00000005-7D39-477E-9522-6A9F2FCCFBB0}"/>
            </c:ext>
          </c:extLst>
        </c:ser>
        <c:ser>
          <c:idx val="6"/>
          <c:order val="6"/>
          <c:tx>
            <c:strRef>
              <c:f>'8.10'!$A$34</c:f>
              <c:strCache>
                <c:ptCount val="1"/>
                <c:pt idx="0">
                  <c:v>Obchod, služby, školství, zdravotnictví</c:v>
                </c:pt>
              </c:strCache>
            </c:strRef>
          </c:tx>
          <c:spPr>
            <a:solidFill>
              <a:srgbClr val="F0948F"/>
            </a:solidFill>
          </c:spPr>
          <c:invertIfNegative val="0"/>
          <c:cat>
            <c:strRef>
              <c:f>'8.10'!$C$38:$E$38</c:f>
              <c:strCache>
                <c:ptCount val="3"/>
                <c:pt idx="0">
                  <c:v>Říjen</c:v>
                </c:pt>
                <c:pt idx="1">
                  <c:v>Listopad</c:v>
                </c:pt>
                <c:pt idx="2">
                  <c:v>Prosinec</c:v>
                </c:pt>
              </c:strCache>
            </c:strRef>
          </c:cat>
          <c:val>
            <c:numRef>
              <c:f>('8.10'!$B$34,'8.10'!$D$34,'8.10'!$F$34)</c:f>
              <c:numCache>
                <c:formatCode>#\ ##0.0</c:formatCode>
                <c:ptCount val="3"/>
                <c:pt idx="0">
                  <c:v>39017.818000000007</c:v>
                </c:pt>
                <c:pt idx="1">
                  <c:v>84130.021000000008</c:v>
                </c:pt>
                <c:pt idx="2">
                  <c:v>117457.834</c:v>
                </c:pt>
              </c:numCache>
            </c:numRef>
          </c:val>
          <c:extLst>
            <c:ext xmlns:c16="http://schemas.microsoft.com/office/drawing/2014/chart" uri="{C3380CC4-5D6E-409C-BE32-E72D297353CC}">
              <c16:uniqueId val="{00000006-7D39-477E-9522-6A9F2FCCFBB0}"/>
            </c:ext>
          </c:extLst>
        </c:ser>
        <c:ser>
          <c:idx val="7"/>
          <c:order val="7"/>
          <c:tx>
            <c:strRef>
              <c:f>'8.10'!$A$35</c:f>
              <c:strCache>
                <c:ptCount val="1"/>
                <c:pt idx="0">
                  <c:v>Ostatní</c:v>
                </c:pt>
              </c:strCache>
            </c:strRef>
          </c:tx>
          <c:spPr>
            <a:solidFill>
              <a:srgbClr val="F7C9C7"/>
            </a:solidFill>
          </c:spPr>
          <c:invertIfNegative val="0"/>
          <c:cat>
            <c:strRef>
              <c:f>'8.10'!$C$38:$E$38</c:f>
              <c:strCache>
                <c:ptCount val="3"/>
                <c:pt idx="0">
                  <c:v>Říjen</c:v>
                </c:pt>
                <c:pt idx="1">
                  <c:v>Listopad</c:v>
                </c:pt>
                <c:pt idx="2">
                  <c:v>Prosinec</c:v>
                </c:pt>
              </c:strCache>
            </c:strRef>
          </c:cat>
          <c:val>
            <c:numRef>
              <c:f>('8.10'!$B$35,'8.10'!$D$35,'8.10'!$F$35)</c:f>
              <c:numCache>
                <c:formatCode>#\ ##0.0</c:formatCode>
                <c:ptCount val="3"/>
                <c:pt idx="0">
                  <c:v>9728.6670000000013</c:v>
                </c:pt>
                <c:pt idx="1">
                  <c:v>22956.008999999998</c:v>
                </c:pt>
                <c:pt idx="2">
                  <c:v>30321.701999999997</c:v>
                </c:pt>
              </c:numCache>
            </c:numRef>
          </c:val>
          <c:extLst>
            <c:ext xmlns:c16="http://schemas.microsoft.com/office/drawing/2014/chart" uri="{C3380CC4-5D6E-409C-BE32-E72D297353CC}">
              <c16:uniqueId val="{00000007-7D39-477E-9522-6A9F2FCCFBB0}"/>
            </c:ext>
          </c:extLst>
        </c:ser>
        <c:dLbls>
          <c:showLegendKey val="0"/>
          <c:showVal val="0"/>
          <c:showCatName val="0"/>
          <c:showSerName val="0"/>
          <c:showPercent val="0"/>
          <c:showBubbleSize val="0"/>
        </c:dLbls>
        <c:gapWidth val="50"/>
        <c:overlap val="100"/>
        <c:axId val="286475008"/>
        <c:axId val="286476544"/>
      </c:barChart>
      <c:catAx>
        <c:axId val="2864750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476544"/>
        <c:crosses val="autoZero"/>
        <c:auto val="1"/>
        <c:lblAlgn val="ctr"/>
        <c:lblOffset val="100"/>
        <c:noMultiLvlLbl val="0"/>
      </c:catAx>
      <c:valAx>
        <c:axId val="286476544"/>
        <c:scaling>
          <c:orientation val="minMax"/>
          <c:max val="6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475008"/>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Arial" panose="020B0604020202020204" pitchFamily="34" charset="0"/>
                <a:cs typeface="Arial" panose="020B0604020202020204" pitchFamily="34" charset="0"/>
              </a:defRPr>
            </a:pPr>
            <a:r>
              <a:rPr lang="cs-CZ" sz="1000">
                <a:solidFill>
                  <a:schemeClr val="tx2"/>
                </a:solidFill>
                <a:latin typeface="Arial" panose="020B0604020202020204" pitchFamily="34" charset="0"/>
                <a:cs typeface="Arial" panose="020B0604020202020204" pitchFamily="34" charset="0"/>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'8.10'!$A$38</c:f>
              <c:strCache>
                <c:ptCount val="1"/>
                <c:pt idx="0">
                  <c:v>Instalovaný výkon</c:v>
                </c:pt>
              </c:strCache>
            </c:strRef>
          </c:tx>
          <c:invertIfNegative val="0"/>
          <c:val>
            <c:numRef>
              <c:f>'8.10'!$B$38</c:f>
              <c:numCache>
                <c:formatCode>0.0%</c:formatCode>
                <c:ptCount val="1"/>
                <c:pt idx="0">
                  <c:v>9.277786190527991E-2</c:v>
                </c:pt>
              </c:numCache>
            </c:numRef>
          </c:val>
          <c:extLst>
            <c:ext xmlns:c16="http://schemas.microsoft.com/office/drawing/2014/chart" uri="{C3380CC4-5D6E-409C-BE32-E72D297353CC}">
              <c16:uniqueId val="{00000000-95AD-442C-B4FC-8CD6B342584C}"/>
            </c:ext>
          </c:extLst>
        </c:ser>
        <c:ser>
          <c:idx val="1"/>
          <c:order val="1"/>
          <c:tx>
            <c:strRef>
              <c:f>'8.10'!$A$39</c:f>
              <c:strCache>
                <c:ptCount val="1"/>
                <c:pt idx="0">
                  <c:v>Výroba tepla brutto</c:v>
                </c:pt>
              </c:strCache>
            </c:strRef>
          </c:tx>
          <c:invertIfNegative val="0"/>
          <c:val>
            <c:numRef>
              <c:f>'8.10'!$B$39</c:f>
              <c:numCache>
                <c:formatCode>0.0%</c:formatCode>
                <c:ptCount val="1"/>
                <c:pt idx="0">
                  <c:v>4.515746317374441E-2</c:v>
                </c:pt>
              </c:numCache>
            </c:numRef>
          </c:val>
          <c:extLst>
            <c:ext xmlns:c16="http://schemas.microsoft.com/office/drawing/2014/chart" uri="{C3380CC4-5D6E-409C-BE32-E72D297353CC}">
              <c16:uniqueId val="{00000001-95AD-442C-B4FC-8CD6B342584C}"/>
            </c:ext>
          </c:extLst>
        </c:ser>
        <c:ser>
          <c:idx val="2"/>
          <c:order val="2"/>
          <c:tx>
            <c:strRef>
              <c:f>'8.10'!$A$40</c:f>
              <c:strCache>
                <c:ptCount val="1"/>
                <c:pt idx="0">
                  <c:v>Dodávky tepla</c:v>
                </c:pt>
              </c:strCache>
            </c:strRef>
          </c:tx>
          <c:invertIfNegative val="0"/>
          <c:val>
            <c:numRef>
              <c:f>'8.10'!$B$40</c:f>
              <c:numCache>
                <c:formatCode>0.0%</c:formatCode>
                <c:ptCount val="1"/>
                <c:pt idx="0">
                  <c:v>5.2602789111050416E-2</c:v>
                </c:pt>
              </c:numCache>
            </c:numRef>
          </c:val>
          <c:extLst>
            <c:ext xmlns:c16="http://schemas.microsoft.com/office/drawing/2014/chart" uri="{C3380CC4-5D6E-409C-BE32-E72D297353CC}">
              <c16:uniqueId val="{00000002-95AD-442C-B4FC-8CD6B342584C}"/>
            </c:ext>
          </c:extLst>
        </c:ser>
        <c:dLbls>
          <c:showLegendKey val="0"/>
          <c:showVal val="0"/>
          <c:showCatName val="0"/>
          <c:showSerName val="0"/>
          <c:showPercent val="0"/>
          <c:showBubbleSize val="0"/>
        </c:dLbls>
        <c:gapWidth val="150"/>
        <c:axId val="286511872"/>
        <c:axId val="286513408"/>
      </c:barChart>
      <c:catAx>
        <c:axId val="286511872"/>
        <c:scaling>
          <c:orientation val="maxMin"/>
        </c:scaling>
        <c:delete val="0"/>
        <c:axPos val="l"/>
        <c:numFmt formatCode="General" sourceLinked="1"/>
        <c:majorTickMark val="none"/>
        <c:minorTickMark val="none"/>
        <c:tickLblPos val="none"/>
        <c:crossAx val="286513408"/>
        <c:crosses val="autoZero"/>
        <c:auto val="1"/>
        <c:lblAlgn val="ctr"/>
        <c:lblOffset val="100"/>
        <c:noMultiLvlLbl val="0"/>
      </c:catAx>
      <c:valAx>
        <c:axId val="286513408"/>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511872"/>
        <c:crosses val="max"/>
        <c:crossBetween val="between"/>
        <c:majorUnit val="0.1"/>
      </c:valAx>
    </c:plotArea>
    <c:legend>
      <c:legendPos val="b"/>
      <c:layout>
        <c:manualLayout>
          <c:xMode val="edge"/>
          <c:yMode val="edge"/>
          <c:x val="1.5162396231415507E-3"/>
          <c:y val="0.73213894374448296"/>
          <c:w val="0.63981933730364926"/>
          <c:h val="0.26786109725220048"/>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a:solidFill>
                  <a:schemeClr val="tx2"/>
                </a:solidFill>
                <a:latin typeface="+mn-lt"/>
              </a:defRPr>
            </a:pPr>
            <a:r>
              <a:rPr lang="cs-CZ" sz="1000" baseline="0">
                <a:solidFill>
                  <a:srgbClr val="233060"/>
                </a:solidFill>
                <a:latin typeface="Arial" panose="020B0604020202020204" pitchFamily="34" charset="0"/>
              </a:rPr>
              <a:t>Dodávky tepla podle paliv (GJ)</a:t>
            </a:r>
          </a:p>
        </c:rich>
      </c:tx>
      <c:layout>
        <c:manualLayout>
          <c:xMode val="edge"/>
          <c:yMode val="edge"/>
          <c:x val="1.1007654639433836E-3"/>
          <c:y val="0"/>
        </c:manualLayout>
      </c:layout>
      <c:overlay val="0"/>
    </c:title>
    <c:autoTitleDeleted val="0"/>
    <c:plotArea>
      <c:layout/>
      <c:barChart>
        <c:barDir val="col"/>
        <c:grouping val="stacked"/>
        <c:varyColors val="0"/>
        <c:ser>
          <c:idx val="0"/>
          <c:order val="0"/>
          <c:tx>
            <c:strRef>
              <c:f>'8.10'!$A$10</c:f>
              <c:strCache>
                <c:ptCount val="1"/>
                <c:pt idx="0">
                  <c:v>Biomasa</c:v>
                </c:pt>
              </c:strCache>
            </c:strRef>
          </c:tx>
          <c:spPr>
            <a:solidFill>
              <a:srgbClr val="23315F"/>
            </a:solidFill>
          </c:spPr>
          <c:invertIfNegative val="0"/>
          <c:cat>
            <c:strRef>
              <c:f>'8.10'!$C$38:$E$38</c:f>
              <c:strCache>
                <c:ptCount val="3"/>
                <c:pt idx="0">
                  <c:v>Říjen</c:v>
                </c:pt>
                <c:pt idx="1">
                  <c:v>Listopad</c:v>
                </c:pt>
                <c:pt idx="2">
                  <c:v>Prosinec</c:v>
                </c:pt>
              </c:strCache>
            </c:strRef>
          </c:cat>
          <c:val>
            <c:numRef>
              <c:f>('8.10'!$B$10,'8.10'!$D$10,'8.10'!$F$10)</c:f>
              <c:numCache>
                <c:formatCode>#\ ##0.0</c:formatCode>
                <c:ptCount val="3"/>
                <c:pt idx="0">
                  <c:v>3116.7560000000003</c:v>
                </c:pt>
                <c:pt idx="1">
                  <c:v>6235.7079999999996</c:v>
                </c:pt>
                <c:pt idx="2">
                  <c:v>7185.4380000000001</c:v>
                </c:pt>
              </c:numCache>
            </c:numRef>
          </c:val>
          <c:extLst>
            <c:ext xmlns:c16="http://schemas.microsoft.com/office/drawing/2014/chart" uri="{C3380CC4-5D6E-409C-BE32-E72D297353CC}">
              <c16:uniqueId val="{00000000-DCC5-4F4A-A54D-47D52AA346C4}"/>
            </c:ext>
          </c:extLst>
        </c:ser>
        <c:ser>
          <c:idx val="1"/>
          <c:order val="1"/>
          <c:tx>
            <c:strRef>
              <c:f>'8.10'!$A$11</c:f>
              <c:strCache>
                <c:ptCount val="1"/>
                <c:pt idx="0">
                  <c:v>Bioplyn</c:v>
                </c:pt>
              </c:strCache>
            </c:strRef>
          </c:tx>
          <c:spPr>
            <a:solidFill>
              <a:srgbClr val="5A6588"/>
            </a:solidFill>
          </c:spPr>
          <c:invertIfNegative val="0"/>
          <c:cat>
            <c:strRef>
              <c:f>'8.10'!$C$38:$E$38</c:f>
              <c:strCache>
                <c:ptCount val="3"/>
                <c:pt idx="0">
                  <c:v>Říjen</c:v>
                </c:pt>
                <c:pt idx="1">
                  <c:v>Listopad</c:v>
                </c:pt>
                <c:pt idx="2">
                  <c:v>Prosinec</c:v>
                </c:pt>
              </c:strCache>
            </c:strRef>
          </c:cat>
          <c:val>
            <c:numRef>
              <c:f>('8.10'!$B$11,'8.10'!$D$11,'8.10'!$F$11)</c:f>
              <c:numCache>
                <c:formatCode>#\ ##0.0</c:formatCode>
                <c:ptCount val="3"/>
                <c:pt idx="0">
                  <c:v>4377.655999999999</c:v>
                </c:pt>
                <c:pt idx="1">
                  <c:v>5570.9920000000002</c:v>
                </c:pt>
                <c:pt idx="2">
                  <c:v>5945.4920000000011</c:v>
                </c:pt>
              </c:numCache>
            </c:numRef>
          </c:val>
          <c:extLst>
            <c:ext xmlns:c16="http://schemas.microsoft.com/office/drawing/2014/chart" uri="{C3380CC4-5D6E-409C-BE32-E72D297353CC}">
              <c16:uniqueId val="{00000001-DCC5-4F4A-A54D-47D52AA346C4}"/>
            </c:ext>
          </c:extLst>
        </c:ser>
        <c:ser>
          <c:idx val="2"/>
          <c:order val="2"/>
          <c:tx>
            <c:strRef>
              <c:f>'8.10'!$A$12</c:f>
              <c:strCache>
                <c:ptCount val="1"/>
                <c:pt idx="0">
                  <c:v>Černé uhlí</c:v>
                </c:pt>
              </c:strCache>
            </c:strRef>
          </c:tx>
          <c:spPr>
            <a:solidFill>
              <a:srgbClr val="9198B0"/>
            </a:solidFill>
          </c:spPr>
          <c:invertIfNegative val="0"/>
          <c:cat>
            <c:strRef>
              <c:f>'8.10'!$C$38:$E$38</c:f>
              <c:strCache>
                <c:ptCount val="3"/>
                <c:pt idx="0">
                  <c:v>Říjen</c:v>
                </c:pt>
                <c:pt idx="1">
                  <c:v>Listopad</c:v>
                </c:pt>
                <c:pt idx="2">
                  <c:v>Prosinec</c:v>
                </c:pt>
              </c:strCache>
            </c:strRef>
          </c:cat>
          <c:val>
            <c:numRef>
              <c:f>('8.10'!$B$12,'8.10'!$D$12,'8.10'!$F$12)</c:f>
              <c:numCache>
                <c:formatCode>#\ ##0.0</c:formatCode>
                <c:ptCount val="3"/>
                <c:pt idx="0">
                  <c:v>0</c:v>
                </c:pt>
                <c:pt idx="1">
                  <c:v>0</c:v>
                </c:pt>
                <c:pt idx="2">
                  <c:v>0</c:v>
                </c:pt>
              </c:numCache>
            </c:numRef>
          </c:val>
          <c:extLst>
            <c:ext xmlns:c16="http://schemas.microsoft.com/office/drawing/2014/chart" uri="{C3380CC4-5D6E-409C-BE32-E72D297353CC}">
              <c16:uniqueId val="{00000002-DCC5-4F4A-A54D-47D52AA346C4}"/>
            </c:ext>
          </c:extLst>
        </c:ser>
        <c:ser>
          <c:idx val="3"/>
          <c:order val="3"/>
          <c:tx>
            <c:strRef>
              <c:f>'8.10'!$A$13</c:f>
              <c:strCache>
                <c:ptCount val="1"/>
                <c:pt idx="0">
                  <c:v>Elektrická energie</c:v>
                </c:pt>
              </c:strCache>
            </c:strRef>
          </c:tx>
          <c:spPr>
            <a:solidFill>
              <a:srgbClr val="C8CBD7"/>
            </a:solidFill>
          </c:spPr>
          <c:invertIfNegative val="0"/>
          <c:cat>
            <c:strRef>
              <c:f>'8.10'!$C$38:$E$38</c:f>
              <c:strCache>
                <c:ptCount val="3"/>
                <c:pt idx="0">
                  <c:v>Říjen</c:v>
                </c:pt>
                <c:pt idx="1">
                  <c:v>Listopad</c:v>
                </c:pt>
                <c:pt idx="2">
                  <c:v>Prosinec</c:v>
                </c:pt>
              </c:strCache>
            </c:strRef>
          </c:cat>
          <c:val>
            <c:numRef>
              <c:f>('8.10'!$B$13,'8.10'!$D$13,'8.10'!$F$13)</c:f>
              <c:numCache>
                <c:formatCode>#\ ##0.0</c:formatCode>
                <c:ptCount val="3"/>
                <c:pt idx="0">
                  <c:v>2668</c:v>
                </c:pt>
                <c:pt idx="1">
                  <c:v>2347</c:v>
                </c:pt>
                <c:pt idx="2">
                  <c:v>2244</c:v>
                </c:pt>
              </c:numCache>
            </c:numRef>
          </c:val>
          <c:extLst>
            <c:ext xmlns:c16="http://schemas.microsoft.com/office/drawing/2014/chart" uri="{C3380CC4-5D6E-409C-BE32-E72D297353CC}">
              <c16:uniqueId val="{00000003-DCC5-4F4A-A54D-47D52AA346C4}"/>
            </c:ext>
          </c:extLst>
        </c:ser>
        <c:ser>
          <c:idx val="4"/>
          <c:order val="4"/>
          <c:tx>
            <c:strRef>
              <c:f>'8.10'!$A$14</c:f>
              <c:strCache>
                <c:ptCount val="1"/>
                <c:pt idx="0">
                  <c:v>Energie prostředí (tepelné čerpadlo)</c:v>
                </c:pt>
              </c:strCache>
            </c:strRef>
          </c:tx>
          <c:spPr>
            <a:solidFill>
              <a:srgbClr val="E02C1F"/>
            </a:solidFill>
          </c:spPr>
          <c:invertIfNegative val="0"/>
          <c:cat>
            <c:strRef>
              <c:f>'8.10'!$C$38:$E$38</c:f>
              <c:strCache>
                <c:ptCount val="3"/>
                <c:pt idx="0">
                  <c:v>Říjen</c:v>
                </c:pt>
                <c:pt idx="1">
                  <c:v>Listopad</c:v>
                </c:pt>
                <c:pt idx="2">
                  <c:v>Prosinec</c:v>
                </c:pt>
              </c:strCache>
            </c:strRef>
          </c:cat>
          <c:val>
            <c:numRef>
              <c:f>('8.10'!$B$14,'8.10'!$D$14,'8.10'!$F$14)</c:f>
              <c:numCache>
                <c:formatCode>#\ ##0.0</c:formatCode>
                <c:ptCount val="3"/>
                <c:pt idx="0">
                  <c:v>0</c:v>
                </c:pt>
                <c:pt idx="1">
                  <c:v>0</c:v>
                </c:pt>
                <c:pt idx="2">
                  <c:v>0</c:v>
                </c:pt>
              </c:numCache>
            </c:numRef>
          </c:val>
          <c:extLst>
            <c:ext xmlns:c16="http://schemas.microsoft.com/office/drawing/2014/chart" uri="{C3380CC4-5D6E-409C-BE32-E72D297353CC}">
              <c16:uniqueId val="{00000004-DCC5-4F4A-A54D-47D52AA346C4}"/>
            </c:ext>
          </c:extLst>
        </c:ser>
        <c:ser>
          <c:idx val="5"/>
          <c:order val="5"/>
          <c:tx>
            <c:strRef>
              <c:f>'8.10'!$A$15</c:f>
              <c:strCache>
                <c:ptCount val="1"/>
                <c:pt idx="0">
                  <c:v>Energie Slunce (solární kolektor)</c:v>
                </c:pt>
              </c:strCache>
            </c:strRef>
          </c:tx>
          <c:spPr>
            <a:solidFill>
              <a:srgbClr val="E86158"/>
            </a:solidFill>
          </c:spPr>
          <c:invertIfNegative val="0"/>
          <c:cat>
            <c:strRef>
              <c:f>'8.10'!$C$38:$E$38</c:f>
              <c:strCache>
                <c:ptCount val="3"/>
                <c:pt idx="0">
                  <c:v>Říjen</c:v>
                </c:pt>
                <c:pt idx="1">
                  <c:v>Listopad</c:v>
                </c:pt>
                <c:pt idx="2">
                  <c:v>Prosinec</c:v>
                </c:pt>
              </c:strCache>
            </c:strRef>
          </c:cat>
          <c:val>
            <c:numRef>
              <c:f>('8.10'!$B$15,'8.10'!$D$15,'8.10'!$F$15)</c:f>
              <c:numCache>
                <c:formatCode>#\ ##0.0</c:formatCode>
                <c:ptCount val="3"/>
                <c:pt idx="0">
                  <c:v>0</c:v>
                </c:pt>
                <c:pt idx="1">
                  <c:v>0</c:v>
                </c:pt>
                <c:pt idx="2">
                  <c:v>0</c:v>
                </c:pt>
              </c:numCache>
            </c:numRef>
          </c:val>
          <c:extLst>
            <c:ext xmlns:c16="http://schemas.microsoft.com/office/drawing/2014/chart" uri="{C3380CC4-5D6E-409C-BE32-E72D297353CC}">
              <c16:uniqueId val="{00000005-DCC5-4F4A-A54D-47D52AA346C4}"/>
            </c:ext>
          </c:extLst>
        </c:ser>
        <c:ser>
          <c:idx val="6"/>
          <c:order val="6"/>
          <c:tx>
            <c:strRef>
              <c:f>'8.10'!$A$16</c:f>
              <c:strCache>
                <c:ptCount val="1"/>
                <c:pt idx="0">
                  <c:v>Hnědé uhlí</c:v>
                </c:pt>
              </c:strCache>
            </c:strRef>
          </c:tx>
          <c:spPr>
            <a:solidFill>
              <a:srgbClr val="F0948F"/>
            </a:solidFill>
          </c:spPr>
          <c:invertIfNegative val="0"/>
          <c:cat>
            <c:strRef>
              <c:f>'8.10'!$C$38:$E$38</c:f>
              <c:strCache>
                <c:ptCount val="3"/>
                <c:pt idx="0">
                  <c:v>Říjen</c:v>
                </c:pt>
                <c:pt idx="1">
                  <c:v>Listopad</c:v>
                </c:pt>
                <c:pt idx="2">
                  <c:v>Prosinec</c:v>
                </c:pt>
              </c:strCache>
            </c:strRef>
          </c:cat>
          <c:val>
            <c:numRef>
              <c:f>('8.10'!$B$16,'8.10'!$D$16,'8.10'!$F$16)</c:f>
              <c:numCache>
                <c:formatCode>#\ ##0.0</c:formatCode>
                <c:ptCount val="3"/>
                <c:pt idx="0">
                  <c:v>191434.08</c:v>
                </c:pt>
                <c:pt idx="1">
                  <c:v>383919.99800000002</c:v>
                </c:pt>
                <c:pt idx="2">
                  <c:v>494678.99699999997</c:v>
                </c:pt>
              </c:numCache>
            </c:numRef>
          </c:val>
          <c:extLst>
            <c:ext xmlns:c16="http://schemas.microsoft.com/office/drawing/2014/chart" uri="{C3380CC4-5D6E-409C-BE32-E72D297353CC}">
              <c16:uniqueId val="{00000006-DCC5-4F4A-A54D-47D52AA346C4}"/>
            </c:ext>
          </c:extLst>
        </c:ser>
        <c:ser>
          <c:idx val="7"/>
          <c:order val="7"/>
          <c:tx>
            <c:strRef>
              <c:f>'8.10'!$A$17</c:f>
              <c:strCache>
                <c:ptCount val="1"/>
                <c:pt idx="0">
                  <c:v>Jaderné palivo</c:v>
                </c:pt>
              </c:strCache>
            </c:strRef>
          </c:tx>
          <c:spPr>
            <a:solidFill>
              <a:srgbClr val="F7C9C7"/>
            </a:solidFill>
          </c:spPr>
          <c:invertIfNegative val="0"/>
          <c:cat>
            <c:strRef>
              <c:f>'8.10'!$C$38:$E$38</c:f>
              <c:strCache>
                <c:ptCount val="3"/>
                <c:pt idx="0">
                  <c:v>Říjen</c:v>
                </c:pt>
                <c:pt idx="1">
                  <c:v>Listopad</c:v>
                </c:pt>
                <c:pt idx="2">
                  <c:v>Prosinec</c:v>
                </c:pt>
              </c:strCache>
            </c:strRef>
          </c:cat>
          <c:val>
            <c:numRef>
              <c:f>('8.10'!$B$17,'8.10'!$D$17,'8.10'!$F$17)</c:f>
              <c:numCache>
                <c:formatCode>#\ ##0.0</c:formatCode>
                <c:ptCount val="3"/>
                <c:pt idx="0">
                  <c:v>0</c:v>
                </c:pt>
                <c:pt idx="1">
                  <c:v>0</c:v>
                </c:pt>
                <c:pt idx="2">
                  <c:v>0</c:v>
                </c:pt>
              </c:numCache>
            </c:numRef>
          </c:val>
          <c:extLst>
            <c:ext xmlns:c16="http://schemas.microsoft.com/office/drawing/2014/chart" uri="{C3380CC4-5D6E-409C-BE32-E72D297353CC}">
              <c16:uniqueId val="{00000007-DCC5-4F4A-A54D-47D52AA346C4}"/>
            </c:ext>
          </c:extLst>
        </c:ser>
        <c:ser>
          <c:idx val="8"/>
          <c:order val="8"/>
          <c:tx>
            <c:strRef>
              <c:f>'8.10'!$A$18</c:f>
              <c:strCache>
                <c:ptCount val="1"/>
                <c:pt idx="0">
                  <c:v>Koks</c:v>
                </c:pt>
              </c:strCache>
            </c:strRef>
          </c:tx>
          <c:spPr>
            <a:solidFill>
              <a:srgbClr val="262626"/>
            </a:solidFill>
          </c:spPr>
          <c:invertIfNegative val="0"/>
          <c:cat>
            <c:strRef>
              <c:f>'8.10'!$C$38:$E$38</c:f>
              <c:strCache>
                <c:ptCount val="3"/>
                <c:pt idx="0">
                  <c:v>Říjen</c:v>
                </c:pt>
                <c:pt idx="1">
                  <c:v>Listopad</c:v>
                </c:pt>
                <c:pt idx="2">
                  <c:v>Prosinec</c:v>
                </c:pt>
              </c:strCache>
            </c:strRef>
          </c:cat>
          <c:val>
            <c:numRef>
              <c:f>('8.10'!$B$18,'8.10'!$D$18,'8.10'!$F$18)</c:f>
              <c:numCache>
                <c:formatCode>#\ ##0.0</c:formatCode>
                <c:ptCount val="3"/>
                <c:pt idx="0">
                  <c:v>0</c:v>
                </c:pt>
                <c:pt idx="1">
                  <c:v>0</c:v>
                </c:pt>
                <c:pt idx="2">
                  <c:v>0</c:v>
                </c:pt>
              </c:numCache>
            </c:numRef>
          </c:val>
          <c:extLst>
            <c:ext xmlns:c16="http://schemas.microsoft.com/office/drawing/2014/chart" uri="{C3380CC4-5D6E-409C-BE32-E72D297353CC}">
              <c16:uniqueId val="{00000008-DCC5-4F4A-A54D-47D52AA346C4}"/>
            </c:ext>
          </c:extLst>
        </c:ser>
        <c:ser>
          <c:idx val="9"/>
          <c:order val="9"/>
          <c:tx>
            <c:strRef>
              <c:f>'8.10'!$A$19</c:f>
              <c:strCache>
                <c:ptCount val="1"/>
                <c:pt idx="0">
                  <c:v>Odpadní teplo</c:v>
                </c:pt>
              </c:strCache>
            </c:strRef>
          </c:tx>
          <c:spPr>
            <a:solidFill>
              <a:srgbClr val="646363"/>
            </a:solidFill>
          </c:spPr>
          <c:invertIfNegative val="0"/>
          <c:cat>
            <c:strRef>
              <c:f>'8.10'!$C$38:$E$38</c:f>
              <c:strCache>
                <c:ptCount val="3"/>
                <c:pt idx="0">
                  <c:v>Říjen</c:v>
                </c:pt>
                <c:pt idx="1">
                  <c:v>Listopad</c:v>
                </c:pt>
                <c:pt idx="2">
                  <c:v>Prosinec</c:v>
                </c:pt>
              </c:strCache>
            </c:strRef>
          </c:cat>
          <c:val>
            <c:numRef>
              <c:f>('8.10'!$B$19,'8.10'!$D$19,'8.10'!$F$19)</c:f>
              <c:numCache>
                <c:formatCode>#\ ##0.0</c:formatCode>
                <c:ptCount val="3"/>
                <c:pt idx="0">
                  <c:v>1012</c:v>
                </c:pt>
                <c:pt idx="1">
                  <c:v>1972</c:v>
                </c:pt>
                <c:pt idx="2">
                  <c:v>3757</c:v>
                </c:pt>
              </c:numCache>
            </c:numRef>
          </c:val>
          <c:extLst>
            <c:ext xmlns:c16="http://schemas.microsoft.com/office/drawing/2014/chart" uri="{C3380CC4-5D6E-409C-BE32-E72D297353CC}">
              <c16:uniqueId val="{00000009-DCC5-4F4A-A54D-47D52AA346C4}"/>
            </c:ext>
          </c:extLst>
        </c:ser>
        <c:ser>
          <c:idx val="10"/>
          <c:order val="10"/>
          <c:tx>
            <c:strRef>
              <c:f>'8.10'!$A$20</c:f>
              <c:strCache>
                <c:ptCount val="1"/>
                <c:pt idx="0">
                  <c:v>Ostatní kapalná paliva</c:v>
                </c:pt>
              </c:strCache>
            </c:strRef>
          </c:tx>
          <c:spPr>
            <a:solidFill>
              <a:srgbClr val="9D9D9C"/>
            </a:solidFill>
          </c:spPr>
          <c:invertIfNegative val="0"/>
          <c:cat>
            <c:strRef>
              <c:f>'8.10'!$C$38:$E$38</c:f>
              <c:strCache>
                <c:ptCount val="3"/>
                <c:pt idx="0">
                  <c:v>Říjen</c:v>
                </c:pt>
                <c:pt idx="1">
                  <c:v>Listopad</c:v>
                </c:pt>
                <c:pt idx="2">
                  <c:v>Prosinec</c:v>
                </c:pt>
              </c:strCache>
            </c:strRef>
          </c:cat>
          <c:val>
            <c:numRef>
              <c:f>('8.10'!$B$20,'8.10'!$D$20,'8.10'!$F$20)</c:f>
              <c:numCache>
                <c:formatCode>#\ ##0.0</c:formatCode>
                <c:ptCount val="3"/>
                <c:pt idx="0">
                  <c:v>0</c:v>
                </c:pt>
                <c:pt idx="1">
                  <c:v>0</c:v>
                </c:pt>
                <c:pt idx="2">
                  <c:v>0</c:v>
                </c:pt>
              </c:numCache>
            </c:numRef>
          </c:val>
          <c:extLst>
            <c:ext xmlns:c16="http://schemas.microsoft.com/office/drawing/2014/chart" uri="{C3380CC4-5D6E-409C-BE32-E72D297353CC}">
              <c16:uniqueId val="{0000000A-DCC5-4F4A-A54D-47D52AA346C4}"/>
            </c:ext>
          </c:extLst>
        </c:ser>
        <c:ser>
          <c:idx val="11"/>
          <c:order val="11"/>
          <c:tx>
            <c:strRef>
              <c:f>'8.10'!$A$21</c:f>
              <c:strCache>
                <c:ptCount val="1"/>
                <c:pt idx="0">
                  <c:v>Ostatní pevná paliva</c:v>
                </c:pt>
              </c:strCache>
            </c:strRef>
          </c:tx>
          <c:spPr>
            <a:solidFill>
              <a:srgbClr val="D0D0D0"/>
            </a:solidFill>
          </c:spPr>
          <c:invertIfNegative val="0"/>
          <c:cat>
            <c:strRef>
              <c:f>'8.10'!$C$38:$E$38</c:f>
              <c:strCache>
                <c:ptCount val="3"/>
                <c:pt idx="0">
                  <c:v>Říjen</c:v>
                </c:pt>
                <c:pt idx="1">
                  <c:v>Listopad</c:v>
                </c:pt>
                <c:pt idx="2">
                  <c:v>Prosinec</c:v>
                </c:pt>
              </c:strCache>
            </c:strRef>
          </c:cat>
          <c:val>
            <c:numRef>
              <c:f>('8.10'!$B$21,'8.10'!$D$21,'8.10'!$F$21)</c:f>
              <c:numCache>
                <c:formatCode>#\ ##0.0</c:formatCode>
                <c:ptCount val="3"/>
                <c:pt idx="0">
                  <c:v>0</c:v>
                </c:pt>
                <c:pt idx="1">
                  <c:v>0</c:v>
                </c:pt>
                <c:pt idx="2">
                  <c:v>0</c:v>
                </c:pt>
              </c:numCache>
            </c:numRef>
          </c:val>
          <c:extLst>
            <c:ext xmlns:c16="http://schemas.microsoft.com/office/drawing/2014/chart" uri="{C3380CC4-5D6E-409C-BE32-E72D297353CC}">
              <c16:uniqueId val="{0000000B-DCC5-4F4A-A54D-47D52AA346C4}"/>
            </c:ext>
          </c:extLst>
        </c:ser>
        <c:ser>
          <c:idx val="12"/>
          <c:order val="12"/>
          <c:tx>
            <c:strRef>
              <c:f>'8.10'!$A$22</c:f>
              <c:strCache>
                <c:ptCount val="1"/>
                <c:pt idx="0">
                  <c:v>Ostatní plyny</c:v>
                </c:pt>
              </c:strCache>
            </c:strRef>
          </c:tx>
          <c:spPr>
            <a:pattFill prst="ltUpDiag">
              <a:fgClr>
                <a:srgbClr val="23315F"/>
              </a:fgClr>
              <a:bgClr>
                <a:sysClr val="window" lastClr="FFFFFF"/>
              </a:bgClr>
            </a:pattFill>
          </c:spPr>
          <c:invertIfNegative val="0"/>
          <c:cat>
            <c:strRef>
              <c:f>'8.10'!$C$38:$E$38</c:f>
              <c:strCache>
                <c:ptCount val="3"/>
                <c:pt idx="0">
                  <c:v>Říjen</c:v>
                </c:pt>
                <c:pt idx="1">
                  <c:v>Listopad</c:v>
                </c:pt>
                <c:pt idx="2">
                  <c:v>Prosinec</c:v>
                </c:pt>
              </c:strCache>
            </c:strRef>
          </c:cat>
          <c:val>
            <c:numRef>
              <c:f>('8.10'!$B$22,'8.10'!$D$22,'8.10'!$F$22)</c:f>
              <c:numCache>
                <c:formatCode>#\ ##0.0</c:formatCode>
                <c:ptCount val="3"/>
                <c:pt idx="0">
                  <c:v>0</c:v>
                </c:pt>
                <c:pt idx="1">
                  <c:v>0</c:v>
                </c:pt>
                <c:pt idx="2">
                  <c:v>0</c:v>
                </c:pt>
              </c:numCache>
            </c:numRef>
          </c:val>
          <c:extLst>
            <c:ext xmlns:c16="http://schemas.microsoft.com/office/drawing/2014/chart" uri="{C3380CC4-5D6E-409C-BE32-E72D297353CC}">
              <c16:uniqueId val="{0000000C-DCC5-4F4A-A54D-47D52AA346C4}"/>
            </c:ext>
          </c:extLst>
        </c:ser>
        <c:ser>
          <c:idx val="13"/>
          <c:order val="13"/>
          <c:tx>
            <c:strRef>
              <c:f>'8.10'!$A$23</c:f>
              <c:strCache>
                <c:ptCount val="1"/>
                <c:pt idx="0">
                  <c:v>Ostatní</c:v>
                </c:pt>
              </c:strCache>
            </c:strRef>
          </c:tx>
          <c:spPr>
            <a:pattFill prst="ltUpDiag">
              <a:fgClr>
                <a:srgbClr val="E02C1F"/>
              </a:fgClr>
              <a:bgClr>
                <a:sysClr val="window" lastClr="FFFFFF"/>
              </a:bgClr>
            </a:pattFill>
          </c:spPr>
          <c:invertIfNegative val="0"/>
          <c:cat>
            <c:strRef>
              <c:f>'8.10'!$C$38:$E$38</c:f>
              <c:strCache>
                <c:ptCount val="3"/>
                <c:pt idx="0">
                  <c:v>Říjen</c:v>
                </c:pt>
                <c:pt idx="1">
                  <c:v>Listopad</c:v>
                </c:pt>
                <c:pt idx="2">
                  <c:v>Prosinec</c:v>
                </c:pt>
              </c:strCache>
            </c:strRef>
          </c:cat>
          <c:val>
            <c:numRef>
              <c:f>('8.10'!$B$23,'8.10'!$D$23,'8.10'!$F$23)</c:f>
              <c:numCache>
                <c:formatCode>#\ ##0.0</c:formatCode>
                <c:ptCount val="3"/>
                <c:pt idx="0">
                  <c:v>0</c:v>
                </c:pt>
                <c:pt idx="1">
                  <c:v>0</c:v>
                </c:pt>
                <c:pt idx="2">
                  <c:v>0</c:v>
                </c:pt>
              </c:numCache>
            </c:numRef>
          </c:val>
          <c:extLst>
            <c:ext xmlns:c16="http://schemas.microsoft.com/office/drawing/2014/chart" uri="{C3380CC4-5D6E-409C-BE32-E72D297353CC}">
              <c16:uniqueId val="{0000000D-DCC5-4F4A-A54D-47D52AA346C4}"/>
            </c:ext>
          </c:extLst>
        </c:ser>
        <c:ser>
          <c:idx val="14"/>
          <c:order val="14"/>
          <c:tx>
            <c:strRef>
              <c:f>'8.10'!$A$24</c:f>
              <c:strCache>
                <c:ptCount val="1"/>
                <c:pt idx="0">
                  <c:v>Topné oleje</c:v>
                </c:pt>
              </c:strCache>
            </c:strRef>
          </c:tx>
          <c:spPr>
            <a:pattFill prst="ltUpDiag">
              <a:fgClr>
                <a:srgbClr val="5A6588"/>
              </a:fgClr>
              <a:bgClr>
                <a:sysClr val="window" lastClr="FFFFFF"/>
              </a:bgClr>
            </a:pattFill>
          </c:spPr>
          <c:invertIfNegative val="0"/>
          <c:cat>
            <c:strRef>
              <c:f>'8.10'!$C$38:$E$38</c:f>
              <c:strCache>
                <c:ptCount val="3"/>
                <c:pt idx="0">
                  <c:v>Říjen</c:v>
                </c:pt>
                <c:pt idx="1">
                  <c:v>Listopad</c:v>
                </c:pt>
                <c:pt idx="2">
                  <c:v>Prosinec</c:v>
                </c:pt>
              </c:strCache>
            </c:strRef>
          </c:cat>
          <c:val>
            <c:numRef>
              <c:f>('8.10'!$B$24,'8.10'!$D$24,'8.10'!$F$24)</c:f>
              <c:numCache>
                <c:formatCode>#\ ##0.0</c:formatCode>
                <c:ptCount val="3"/>
                <c:pt idx="0">
                  <c:v>28.268999999999998</c:v>
                </c:pt>
                <c:pt idx="1">
                  <c:v>32.645000000000003</c:v>
                </c:pt>
                <c:pt idx="2">
                  <c:v>34.753999999999998</c:v>
                </c:pt>
              </c:numCache>
            </c:numRef>
          </c:val>
          <c:extLst>
            <c:ext xmlns:c16="http://schemas.microsoft.com/office/drawing/2014/chart" uri="{C3380CC4-5D6E-409C-BE32-E72D297353CC}">
              <c16:uniqueId val="{0000000E-DCC5-4F4A-A54D-47D52AA346C4}"/>
            </c:ext>
          </c:extLst>
        </c:ser>
        <c:ser>
          <c:idx val="15"/>
          <c:order val="15"/>
          <c:tx>
            <c:strRef>
              <c:f>'8.10'!$A$25</c:f>
              <c:strCache>
                <c:ptCount val="1"/>
                <c:pt idx="0">
                  <c:v>Zemní plyn</c:v>
                </c:pt>
              </c:strCache>
            </c:strRef>
          </c:tx>
          <c:spPr>
            <a:pattFill prst="ltUpDiag">
              <a:fgClr>
                <a:srgbClr val="E86158"/>
              </a:fgClr>
              <a:bgClr>
                <a:sysClr val="window" lastClr="FFFFFF"/>
              </a:bgClr>
            </a:pattFill>
          </c:spPr>
          <c:invertIfNegative val="0"/>
          <c:cat>
            <c:strRef>
              <c:f>'8.10'!$C$38:$E$38</c:f>
              <c:strCache>
                <c:ptCount val="3"/>
                <c:pt idx="0">
                  <c:v>Říjen</c:v>
                </c:pt>
                <c:pt idx="1">
                  <c:v>Listopad</c:v>
                </c:pt>
                <c:pt idx="2">
                  <c:v>Prosinec</c:v>
                </c:pt>
              </c:strCache>
            </c:strRef>
          </c:cat>
          <c:val>
            <c:numRef>
              <c:f>('8.10'!$B$25,'8.10'!$D$25,'8.10'!$F$25)</c:f>
              <c:numCache>
                <c:formatCode>#\ ##0.0</c:formatCode>
                <c:ptCount val="3"/>
                <c:pt idx="0">
                  <c:v>24347.136000000002</c:v>
                </c:pt>
                <c:pt idx="1">
                  <c:v>46748.940999999999</c:v>
                </c:pt>
                <c:pt idx="2">
                  <c:v>62022.829999999994</c:v>
                </c:pt>
              </c:numCache>
            </c:numRef>
          </c:val>
          <c:extLst>
            <c:ext xmlns:c16="http://schemas.microsoft.com/office/drawing/2014/chart" uri="{C3380CC4-5D6E-409C-BE32-E72D297353CC}">
              <c16:uniqueId val="{0000000F-DCC5-4F4A-A54D-47D52AA346C4}"/>
            </c:ext>
          </c:extLst>
        </c:ser>
        <c:dLbls>
          <c:showLegendKey val="0"/>
          <c:showVal val="0"/>
          <c:showCatName val="0"/>
          <c:showSerName val="0"/>
          <c:showPercent val="0"/>
          <c:showBubbleSize val="0"/>
        </c:dLbls>
        <c:gapWidth val="50"/>
        <c:overlap val="100"/>
        <c:axId val="288781056"/>
        <c:axId val="288782592"/>
      </c:barChart>
      <c:catAx>
        <c:axId val="28878105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782592"/>
        <c:crosses val="autoZero"/>
        <c:auto val="1"/>
        <c:lblAlgn val="ctr"/>
        <c:lblOffset val="100"/>
        <c:noMultiLvlLbl val="0"/>
      </c:catAx>
      <c:valAx>
        <c:axId val="288782592"/>
        <c:scaling>
          <c:orientation val="minMax"/>
          <c:max val="6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781056"/>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0CE-4878-9BBB-E2DE627D7DA4}"/>
              </c:ext>
            </c:extLst>
          </c:dPt>
          <c:dPt>
            <c:idx val="1"/>
            <c:bubble3D val="0"/>
            <c:spPr>
              <a:solidFill>
                <a:schemeClr val="accent2"/>
              </a:solidFill>
            </c:spPr>
            <c:extLst>
              <c:ext xmlns:c16="http://schemas.microsoft.com/office/drawing/2014/chart" uri="{C3380CC4-5D6E-409C-BE32-E72D297353CC}">
                <c16:uniqueId val="{00000003-10CE-4878-9BBB-E2DE627D7DA4}"/>
              </c:ext>
            </c:extLst>
          </c:dPt>
          <c:dPt>
            <c:idx val="2"/>
            <c:bubble3D val="0"/>
            <c:spPr>
              <a:solidFill>
                <a:schemeClr val="accent3"/>
              </a:solidFill>
            </c:spPr>
            <c:extLst>
              <c:ext xmlns:c16="http://schemas.microsoft.com/office/drawing/2014/chart" uri="{C3380CC4-5D6E-409C-BE32-E72D297353CC}">
                <c16:uniqueId val="{00000005-10CE-4878-9BBB-E2DE627D7DA4}"/>
              </c:ext>
            </c:extLst>
          </c:dPt>
          <c:dPt>
            <c:idx val="3"/>
            <c:bubble3D val="0"/>
            <c:spPr>
              <a:solidFill>
                <a:schemeClr val="accent4"/>
              </a:solidFill>
            </c:spPr>
            <c:extLst>
              <c:ext xmlns:c16="http://schemas.microsoft.com/office/drawing/2014/chart" uri="{C3380CC4-5D6E-409C-BE32-E72D297353CC}">
                <c16:uniqueId val="{00000007-10CE-4878-9BBB-E2DE627D7DA4}"/>
              </c:ext>
            </c:extLst>
          </c:dPt>
          <c:dPt>
            <c:idx val="4"/>
            <c:bubble3D val="0"/>
            <c:spPr>
              <a:solidFill>
                <a:schemeClr val="accent5"/>
              </a:solidFill>
            </c:spPr>
            <c:extLst>
              <c:ext xmlns:c16="http://schemas.microsoft.com/office/drawing/2014/chart" uri="{C3380CC4-5D6E-409C-BE32-E72D297353CC}">
                <c16:uniqueId val="{00000009-10CE-4878-9BBB-E2DE627D7DA4}"/>
              </c:ext>
            </c:extLst>
          </c:dPt>
          <c:dPt>
            <c:idx val="5"/>
            <c:bubble3D val="0"/>
            <c:spPr>
              <a:solidFill>
                <a:schemeClr val="accent6"/>
              </a:solidFill>
            </c:spPr>
            <c:extLst>
              <c:ext xmlns:c16="http://schemas.microsoft.com/office/drawing/2014/chart" uri="{C3380CC4-5D6E-409C-BE32-E72D297353CC}">
                <c16:uniqueId val="{0000000B-10CE-4878-9BBB-E2DE627D7DA4}"/>
              </c:ext>
            </c:extLst>
          </c:dPt>
          <c:dPt>
            <c:idx val="6"/>
            <c:bubble3D val="0"/>
            <c:spPr>
              <a:solidFill>
                <a:srgbClr val="F0948F"/>
              </a:solidFill>
            </c:spPr>
            <c:extLst>
              <c:ext xmlns:c16="http://schemas.microsoft.com/office/drawing/2014/chart" uri="{C3380CC4-5D6E-409C-BE32-E72D297353CC}">
                <c16:uniqueId val="{0000000D-10CE-4878-9BBB-E2DE627D7DA4}"/>
              </c:ext>
            </c:extLst>
          </c:dPt>
          <c:dPt>
            <c:idx val="7"/>
            <c:bubble3D val="0"/>
            <c:spPr>
              <a:solidFill>
                <a:srgbClr val="F7C9C7"/>
              </a:solidFill>
            </c:spPr>
            <c:extLst>
              <c:ext xmlns:c16="http://schemas.microsoft.com/office/drawing/2014/chart" uri="{C3380CC4-5D6E-409C-BE32-E72D297353CC}">
                <c16:uniqueId val="{0000000F-10CE-4878-9BBB-E2DE627D7DA4}"/>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10CE-4878-9BBB-E2DE627D7DA4}"/>
            </c:ext>
          </c:extLst>
        </c:ser>
        <c:ser>
          <c:idx val="2"/>
          <c:order val="1"/>
          <c:dPt>
            <c:idx val="0"/>
            <c:bubble3D val="0"/>
            <c:spPr>
              <a:solidFill>
                <a:schemeClr val="accent1"/>
              </a:solidFill>
            </c:spPr>
            <c:extLst>
              <c:ext xmlns:c16="http://schemas.microsoft.com/office/drawing/2014/chart" uri="{C3380CC4-5D6E-409C-BE32-E72D297353CC}">
                <c16:uniqueId val="{00000012-10CE-4878-9BBB-E2DE627D7DA4}"/>
              </c:ext>
            </c:extLst>
          </c:dPt>
          <c:dPt>
            <c:idx val="1"/>
            <c:bubble3D val="0"/>
            <c:spPr>
              <a:solidFill>
                <a:schemeClr val="accent2"/>
              </a:solidFill>
            </c:spPr>
            <c:extLst>
              <c:ext xmlns:c16="http://schemas.microsoft.com/office/drawing/2014/chart" uri="{C3380CC4-5D6E-409C-BE32-E72D297353CC}">
                <c16:uniqueId val="{00000014-10CE-4878-9BBB-E2DE627D7DA4}"/>
              </c:ext>
            </c:extLst>
          </c:dPt>
          <c:dPt>
            <c:idx val="2"/>
            <c:bubble3D val="0"/>
            <c:spPr>
              <a:solidFill>
                <a:schemeClr val="accent3"/>
              </a:solidFill>
            </c:spPr>
            <c:extLst>
              <c:ext xmlns:c16="http://schemas.microsoft.com/office/drawing/2014/chart" uri="{C3380CC4-5D6E-409C-BE32-E72D297353CC}">
                <c16:uniqueId val="{00000016-10CE-4878-9BBB-E2DE627D7DA4}"/>
              </c:ext>
            </c:extLst>
          </c:dPt>
          <c:dPt>
            <c:idx val="3"/>
            <c:bubble3D val="0"/>
            <c:spPr>
              <a:solidFill>
                <a:schemeClr val="accent4"/>
              </a:solidFill>
            </c:spPr>
            <c:extLst>
              <c:ext xmlns:c16="http://schemas.microsoft.com/office/drawing/2014/chart" uri="{C3380CC4-5D6E-409C-BE32-E72D297353CC}">
                <c16:uniqueId val="{00000018-10CE-4878-9BBB-E2DE627D7DA4}"/>
              </c:ext>
            </c:extLst>
          </c:dPt>
          <c:dPt>
            <c:idx val="4"/>
            <c:bubble3D val="0"/>
            <c:spPr>
              <a:solidFill>
                <a:schemeClr val="accent5"/>
              </a:solidFill>
            </c:spPr>
            <c:extLst>
              <c:ext xmlns:c16="http://schemas.microsoft.com/office/drawing/2014/chart" uri="{C3380CC4-5D6E-409C-BE32-E72D297353CC}">
                <c16:uniqueId val="{0000001A-10CE-4878-9BBB-E2DE627D7DA4}"/>
              </c:ext>
            </c:extLst>
          </c:dPt>
          <c:dPt>
            <c:idx val="5"/>
            <c:bubble3D val="0"/>
            <c:spPr>
              <a:solidFill>
                <a:schemeClr val="accent6"/>
              </a:solidFill>
            </c:spPr>
            <c:extLst>
              <c:ext xmlns:c16="http://schemas.microsoft.com/office/drawing/2014/chart" uri="{C3380CC4-5D6E-409C-BE32-E72D297353CC}">
                <c16:uniqueId val="{0000001C-10CE-4878-9BBB-E2DE627D7DA4}"/>
              </c:ext>
            </c:extLst>
          </c:dPt>
          <c:dPt>
            <c:idx val="6"/>
            <c:bubble3D val="0"/>
            <c:spPr>
              <a:solidFill>
                <a:srgbClr val="F0948F"/>
              </a:solidFill>
            </c:spPr>
            <c:extLst>
              <c:ext xmlns:c16="http://schemas.microsoft.com/office/drawing/2014/chart" uri="{C3380CC4-5D6E-409C-BE32-E72D297353CC}">
                <c16:uniqueId val="{0000001E-10CE-4878-9BBB-E2DE627D7DA4}"/>
              </c:ext>
            </c:extLst>
          </c:dPt>
          <c:dPt>
            <c:idx val="7"/>
            <c:bubble3D val="0"/>
            <c:spPr>
              <a:solidFill>
                <a:srgbClr val="F7C9C7"/>
              </a:solidFill>
            </c:spPr>
            <c:extLst>
              <c:ext xmlns:c16="http://schemas.microsoft.com/office/drawing/2014/chart" uri="{C3380CC4-5D6E-409C-BE32-E72D297353CC}">
                <c16:uniqueId val="{00000020-10CE-4878-9BBB-E2DE627D7DA4}"/>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10CE-4878-9BBB-E2DE627D7DA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Dodávky tepla v</a:t>
            </a:r>
            <a:r>
              <a:rPr lang="en-US" sz="1000">
                <a:solidFill>
                  <a:schemeClr val="accent1"/>
                </a:solidFill>
              </a:rPr>
              <a:t> krajích ČR</a:t>
            </a:r>
            <a:r>
              <a:rPr lang="cs-CZ" sz="1000">
                <a:solidFill>
                  <a:schemeClr val="accent1"/>
                </a:solidFill>
              </a:rPr>
              <a:t>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1.6942894925858127E-3"/>
          <c:y val="2.4028834601521828E-2"/>
        </c:manualLayout>
      </c:layout>
      <c:overlay val="0"/>
      <c:spPr>
        <a:solidFill>
          <a:sysClr val="window" lastClr="FFFFFF"/>
        </a:solidFill>
      </c:spPr>
    </c:title>
    <c:autoTitleDeleted val="0"/>
    <c:plotArea>
      <c:layout>
        <c:manualLayout>
          <c:layoutTarget val="inner"/>
          <c:xMode val="edge"/>
          <c:yMode val="edge"/>
          <c:x val="7.8357197038349743E-2"/>
          <c:y val="0.11692046203475667"/>
          <c:w val="0.88754220620120694"/>
          <c:h val="0.79505390720833502"/>
        </c:manualLayout>
      </c:layout>
      <c:barChart>
        <c:barDir val="col"/>
        <c:grouping val="stacked"/>
        <c:varyColors val="0"/>
        <c:ser>
          <c:idx val="0"/>
          <c:order val="0"/>
          <c:tx>
            <c:strRef>
              <c:f>'5.2'!$A$7</c:f>
              <c:strCache>
                <c:ptCount val="1"/>
                <c:pt idx="0">
                  <c:v>Hlavní město Praha</c:v>
                </c:pt>
              </c:strCache>
            </c:strRef>
          </c:tx>
          <c:spPr>
            <a:solidFill>
              <a:schemeClr val="accent1"/>
            </a:solidFill>
          </c:spPr>
          <c:invertIfNegative val="0"/>
          <c:val>
            <c:numRef>
              <c:f>'5.2'!$B$7:$M$7</c:f>
              <c:numCache>
                <c:formatCode>#\ ##0.0</c:formatCode>
                <c:ptCount val="12"/>
                <c:pt idx="0">
                  <c:v>443.11325300000004</c:v>
                </c:pt>
                <c:pt idx="1">
                  <c:v>425.13118800000001</c:v>
                </c:pt>
                <c:pt idx="2">
                  <c:v>383.73451499999993</c:v>
                </c:pt>
                <c:pt idx="3">
                  <c:v>313.71001799999999</c:v>
                </c:pt>
                <c:pt idx="4">
                  <c:v>198.76573799999997</c:v>
                </c:pt>
                <c:pt idx="5">
                  <c:v>129.56956199999999</c:v>
                </c:pt>
                <c:pt idx="6">
                  <c:v>179.08312099999998</c:v>
                </c:pt>
                <c:pt idx="7">
                  <c:v>126.872719</c:v>
                </c:pt>
                <c:pt idx="8">
                  <c:v>106.32017900000001</c:v>
                </c:pt>
                <c:pt idx="9">
                  <c:v>209.96178899999995</c:v>
                </c:pt>
                <c:pt idx="10">
                  <c:v>394.00377400000008</c:v>
                </c:pt>
                <c:pt idx="11">
                  <c:v>472.06095599999992</c:v>
                </c:pt>
              </c:numCache>
            </c:numRef>
          </c:val>
          <c:extLst>
            <c:ext xmlns:c16="http://schemas.microsoft.com/office/drawing/2014/chart" uri="{C3380CC4-5D6E-409C-BE32-E72D297353CC}">
              <c16:uniqueId val="{00000000-FD66-47C3-BB64-4A2AA1CEB551}"/>
            </c:ext>
          </c:extLst>
        </c:ser>
        <c:ser>
          <c:idx val="1"/>
          <c:order val="1"/>
          <c:tx>
            <c:strRef>
              <c:f>'5.2'!$A$8</c:f>
              <c:strCache>
                <c:ptCount val="1"/>
                <c:pt idx="0">
                  <c:v>Jihočeský kraj</c:v>
                </c:pt>
              </c:strCache>
            </c:strRef>
          </c:tx>
          <c:spPr>
            <a:solidFill>
              <a:schemeClr val="accent2"/>
            </a:solidFill>
          </c:spPr>
          <c:invertIfNegative val="0"/>
          <c:val>
            <c:numRef>
              <c:f>'5.2'!$B$8:$M$8</c:f>
              <c:numCache>
                <c:formatCode>#\ ##0.0</c:formatCode>
                <c:ptCount val="12"/>
                <c:pt idx="0">
                  <c:v>592.92898700000001</c:v>
                </c:pt>
                <c:pt idx="1">
                  <c:v>561.28832399999976</c:v>
                </c:pt>
                <c:pt idx="2">
                  <c:v>500.92931499999986</c:v>
                </c:pt>
                <c:pt idx="3">
                  <c:v>428.43003200000004</c:v>
                </c:pt>
                <c:pt idx="4">
                  <c:v>259.89732600000008</c:v>
                </c:pt>
                <c:pt idx="5">
                  <c:v>169.48642600000002</c:v>
                </c:pt>
                <c:pt idx="6">
                  <c:v>163.49172399999998</c:v>
                </c:pt>
                <c:pt idx="7">
                  <c:v>136.48149699999999</c:v>
                </c:pt>
                <c:pt idx="8">
                  <c:v>129.22214799999998</c:v>
                </c:pt>
                <c:pt idx="9">
                  <c:v>264.03848299999987</c:v>
                </c:pt>
                <c:pt idx="10">
                  <c:v>452.2709109999999</c:v>
                </c:pt>
                <c:pt idx="11">
                  <c:v>563.8437689999995</c:v>
                </c:pt>
              </c:numCache>
            </c:numRef>
          </c:val>
          <c:extLst>
            <c:ext xmlns:c16="http://schemas.microsoft.com/office/drawing/2014/chart" uri="{C3380CC4-5D6E-409C-BE32-E72D297353CC}">
              <c16:uniqueId val="{00000001-FD66-47C3-BB64-4A2AA1CEB551}"/>
            </c:ext>
          </c:extLst>
        </c:ser>
        <c:ser>
          <c:idx val="2"/>
          <c:order val="2"/>
          <c:tx>
            <c:strRef>
              <c:f>'5.2'!$A$9</c:f>
              <c:strCache>
                <c:ptCount val="1"/>
                <c:pt idx="0">
                  <c:v>Jihomoravský kraj</c:v>
                </c:pt>
              </c:strCache>
            </c:strRef>
          </c:tx>
          <c:spPr>
            <a:solidFill>
              <a:schemeClr val="accent3"/>
            </a:solidFill>
          </c:spPr>
          <c:invertIfNegative val="0"/>
          <c:val>
            <c:numRef>
              <c:f>'5.2'!$B$9:$M$9</c:f>
              <c:numCache>
                <c:formatCode>#\ ##0.0</c:formatCode>
                <c:ptCount val="12"/>
                <c:pt idx="0">
                  <c:v>694.15052300000002</c:v>
                </c:pt>
                <c:pt idx="1">
                  <c:v>639.93824399999994</c:v>
                </c:pt>
                <c:pt idx="2">
                  <c:v>529.67232500000011</c:v>
                </c:pt>
                <c:pt idx="3">
                  <c:v>440.55469700000009</c:v>
                </c:pt>
                <c:pt idx="4">
                  <c:v>273.11403999999999</c:v>
                </c:pt>
                <c:pt idx="5">
                  <c:v>185.68857599999996</c:v>
                </c:pt>
                <c:pt idx="6">
                  <c:v>159.78670300000002</c:v>
                </c:pt>
                <c:pt idx="7">
                  <c:v>167.80210899999997</c:v>
                </c:pt>
                <c:pt idx="8">
                  <c:v>173.80480499999999</c:v>
                </c:pt>
                <c:pt idx="9">
                  <c:v>279.52416900000003</c:v>
                </c:pt>
                <c:pt idx="10">
                  <c:v>560.12312599999984</c:v>
                </c:pt>
                <c:pt idx="11">
                  <c:v>721.82927300000006</c:v>
                </c:pt>
              </c:numCache>
            </c:numRef>
          </c:val>
          <c:extLst>
            <c:ext xmlns:c16="http://schemas.microsoft.com/office/drawing/2014/chart" uri="{C3380CC4-5D6E-409C-BE32-E72D297353CC}">
              <c16:uniqueId val="{00000002-FD66-47C3-BB64-4A2AA1CEB551}"/>
            </c:ext>
          </c:extLst>
        </c:ser>
        <c:ser>
          <c:idx val="3"/>
          <c:order val="3"/>
          <c:tx>
            <c:strRef>
              <c:f>'5.2'!$A$10</c:f>
              <c:strCache>
                <c:ptCount val="1"/>
                <c:pt idx="0">
                  <c:v>Karlovarský kraj</c:v>
                </c:pt>
              </c:strCache>
            </c:strRef>
          </c:tx>
          <c:spPr>
            <a:solidFill>
              <a:schemeClr val="accent4"/>
            </a:solidFill>
          </c:spPr>
          <c:invertIfNegative val="0"/>
          <c:val>
            <c:numRef>
              <c:f>'5.2'!$B$10:$M$10</c:f>
              <c:numCache>
                <c:formatCode>#\ ##0.0</c:formatCode>
                <c:ptCount val="12"/>
                <c:pt idx="0">
                  <c:v>443.25566699999996</c:v>
                </c:pt>
                <c:pt idx="1">
                  <c:v>426.04375900000002</c:v>
                </c:pt>
                <c:pt idx="2">
                  <c:v>399.98987599999992</c:v>
                </c:pt>
                <c:pt idx="3">
                  <c:v>321.65598900000003</c:v>
                </c:pt>
                <c:pt idx="4">
                  <c:v>205.35147699999999</c:v>
                </c:pt>
                <c:pt idx="5">
                  <c:v>112.84132399999997</c:v>
                </c:pt>
                <c:pt idx="6">
                  <c:v>98.316119000000015</c:v>
                </c:pt>
                <c:pt idx="7">
                  <c:v>106.39279399999999</c:v>
                </c:pt>
                <c:pt idx="8">
                  <c:v>116.48904400000002</c:v>
                </c:pt>
                <c:pt idx="9">
                  <c:v>236.25134000000003</c:v>
                </c:pt>
                <c:pt idx="10">
                  <c:v>346.61092400000001</c:v>
                </c:pt>
                <c:pt idx="11">
                  <c:v>418.96790700000003</c:v>
                </c:pt>
              </c:numCache>
            </c:numRef>
          </c:val>
          <c:extLst>
            <c:ext xmlns:c16="http://schemas.microsoft.com/office/drawing/2014/chart" uri="{C3380CC4-5D6E-409C-BE32-E72D297353CC}">
              <c16:uniqueId val="{00000003-FD66-47C3-BB64-4A2AA1CEB551}"/>
            </c:ext>
          </c:extLst>
        </c:ser>
        <c:ser>
          <c:idx val="4"/>
          <c:order val="4"/>
          <c:tx>
            <c:strRef>
              <c:f>'5.2'!$A$11</c:f>
              <c:strCache>
                <c:ptCount val="1"/>
                <c:pt idx="0">
                  <c:v>Kraj Vysočina</c:v>
                </c:pt>
              </c:strCache>
            </c:strRef>
          </c:tx>
          <c:spPr>
            <a:solidFill>
              <a:schemeClr val="accent5"/>
            </a:solidFill>
          </c:spPr>
          <c:invertIfNegative val="0"/>
          <c:val>
            <c:numRef>
              <c:f>'5.2'!$B$11:$M$11</c:f>
              <c:numCache>
                <c:formatCode>#\ ##0.0</c:formatCode>
                <c:ptCount val="12"/>
                <c:pt idx="0">
                  <c:v>214.13320600000003</c:v>
                </c:pt>
                <c:pt idx="1">
                  <c:v>200.32550899999998</c:v>
                </c:pt>
                <c:pt idx="2">
                  <c:v>173.59454100000002</c:v>
                </c:pt>
                <c:pt idx="3">
                  <c:v>142.42173400000004</c:v>
                </c:pt>
                <c:pt idx="4">
                  <c:v>80.426304000000002</c:v>
                </c:pt>
                <c:pt idx="5">
                  <c:v>45.256399000000002</c:v>
                </c:pt>
                <c:pt idx="6">
                  <c:v>38.731063999999982</c:v>
                </c:pt>
                <c:pt idx="7">
                  <c:v>39.882415999999999</c:v>
                </c:pt>
                <c:pt idx="8">
                  <c:v>39.863285999999988</c:v>
                </c:pt>
                <c:pt idx="9">
                  <c:v>96.21853000000003</c:v>
                </c:pt>
                <c:pt idx="10">
                  <c:v>176.61209600000009</c:v>
                </c:pt>
                <c:pt idx="11">
                  <c:v>215.40418700000001</c:v>
                </c:pt>
              </c:numCache>
            </c:numRef>
          </c:val>
          <c:extLst>
            <c:ext xmlns:c16="http://schemas.microsoft.com/office/drawing/2014/chart" uri="{C3380CC4-5D6E-409C-BE32-E72D297353CC}">
              <c16:uniqueId val="{00000004-FD66-47C3-BB64-4A2AA1CEB551}"/>
            </c:ext>
          </c:extLst>
        </c:ser>
        <c:ser>
          <c:idx val="5"/>
          <c:order val="5"/>
          <c:tx>
            <c:strRef>
              <c:f>'5.2'!$A$12</c:f>
              <c:strCache>
                <c:ptCount val="1"/>
                <c:pt idx="0">
                  <c:v>Královéhradecký kraj</c:v>
                </c:pt>
              </c:strCache>
            </c:strRef>
          </c:tx>
          <c:spPr>
            <a:solidFill>
              <a:schemeClr val="accent6"/>
            </a:solidFill>
          </c:spPr>
          <c:invertIfNegative val="0"/>
          <c:val>
            <c:numRef>
              <c:f>'5.2'!$B$12:$M$12</c:f>
              <c:numCache>
                <c:formatCode>#\ ##0.0</c:formatCode>
                <c:ptCount val="12"/>
                <c:pt idx="0">
                  <c:v>348.14191399999999</c:v>
                </c:pt>
                <c:pt idx="1">
                  <c:v>345.62513600000005</c:v>
                </c:pt>
                <c:pt idx="2">
                  <c:v>300.49998199999993</c:v>
                </c:pt>
                <c:pt idx="3">
                  <c:v>250.97468300000003</c:v>
                </c:pt>
                <c:pt idx="4">
                  <c:v>172.04874399999997</c:v>
                </c:pt>
                <c:pt idx="5">
                  <c:v>118.824155</c:v>
                </c:pt>
                <c:pt idx="6">
                  <c:v>92.598787999999985</c:v>
                </c:pt>
                <c:pt idx="7">
                  <c:v>94.403625000000019</c:v>
                </c:pt>
                <c:pt idx="8">
                  <c:v>109.84951099999998</c:v>
                </c:pt>
                <c:pt idx="9">
                  <c:v>201.03726800000001</c:v>
                </c:pt>
                <c:pt idx="10">
                  <c:v>296.07815600000004</c:v>
                </c:pt>
                <c:pt idx="11">
                  <c:v>343.98140000000006</c:v>
                </c:pt>
              </c:numCache>
            </c:numRef>
          </c:val>
          <c:extLst>
            <c:ext xmlns:c16="http://schemas.microsoft.com/office/drawing/2014/chart" uri="{C3380CC4-5D6E-409C-BE32-E72D297353CC}">
              <c16:uniqueId val="{00000005-FD66-47C3-BB64-4A2AA1CEB551}"/>
            </c:ext>
          </c:extLst>
        </c:ser>
        <c:ser>
          <c:idx val="6"/>
          <c:order val="6"/>
          <c:tx>
            <c:strRef>
              <c:f>'5.2'!$A$13</c:f>
              <c:strCache>
                <c:ptCount val="1"/>
                <c:pt idx="0">
                  <c:v>Liberecký kraj</c:v>
                </c:pt>
              </c:strCache>
            </c:strRef>
          </c:tx>
          <c:spPr>
            <a:solidFill>
              <a:srgbClr val="F0948F"/>
            </a:solidFill>
          </c:spPr>
          <c:invertIfNegative val="0"/>
          <c:val>
            <c:numRef>
              <c:f>'5.2'!$B$13:$M$13</c:f>
              <c:numCache>
                <c:formatCode>#\ ##0.0</c:formatCode>
                <c:ptCount val="12"/>
                <c:pt idx="0">
                  <c:v>256.04123536968405</c:v>
                </c:pt>
                <c:pt idx="1">
                  <c:v>244.57414061546726</c:v>
                </c:pt>
                <c:pt idx="2">
                  <c:v>225.47055240020029</c:v>
                </c:pt>
                <c:pt idx="3">
                  <c:v>177.60477765520994</c:v>
                </c:pt>
                <c:pt idx="4">
                  <c:v>102.18657018156007</c:v>
                </c:pt>
                <c:pt idx="5">
                  <c:v>59.968883540467061</c:v>
                </c:pt>
                <c:pt idx="6">
                  <c:v>57.930859000000012</c:v>
                </c:pt>
                <c:pt idx="7">
                  <c:v>59.860352999999996</c:v>
                </c:pt>
                <c:pt idx="8">
                  <c:v>61.282927999999998</c:v>
                </c:pt>
                <c:pt idx="9">
                  <c:v>126.81862392967555</c:v>
                </c:pt>
                <c:pt idx="10">
                  <c:v>212.47553823336557</c:v>
                </c:pt>
                <c:pt idx="11">
                  <c:v>258.72136493265225</c:v>
                </c:pt>
              </c:numCache>
            </c:numRef>
          </c:val>
          <c:extLst>
            <c:ext xmlns:c16="http://schemas.microsoft.com/office/drawing/2014/chart" uri="{C3380CC4-5D6E-409C-BE32-E72D297353CC}">
              <c16:uniqueId val="{00000006-FD66-47C3-BB64-4A2AA1CEB551}"/>
            </c:ext>
          </c:extLst>
        </c:ser>
        <c:ser>
          <c:idx val="7"/>
          <c:order val="7"/>
          <c:tx>
            <c:strRef>
              <c:f>'5.2'!$A$14</c:f>
              <c:strCache>
                <c:ptCount val="1"/>
                <c:pt idx="0">
                  <c:v>Moravskoslezský kraj</c:v>
                </c:pt>
              </c:strCache>
            </c:strRef>
          </c:tx>
          <c:spPr>
            <a:solidFill>
              <a:srgbClr val="F7C9C7"/>
            </a:solidFill>
          </c:spPr>
          <c:invertIfNegative val="0"/>
          <c:val>
            <c:numRef>
              <c:f>'5.2'!$B$14:$M$14</c:f>
              <c:numCache>
                <c:formatCode>#\ ##0.0</c:formatCode>
                <c:ptCount val="12"/>
                <c:pt idx="0">
                  <c:v>1794.2502130000014</c:v>
                </c:pt>
                <c:pt idx="1">
                  <c:v>1759.787853000001</c:v>
                </c:pt>
                <c:pt idx="2">
                  <c:v>1531.0540829999998</c:v>
                </c:pt>
                <c:pt idx="3">
                  <c:v>1220.5997400000008</c:v>
                </c:pt>
                <c:pt idx="4">
                  <c:v>724.42454500000019</c:v>
                </c:pt>
                <c:pt idx="5">
                  <c:v>442.25519200000002</c:v>
                </c:pt>
                <c:pt idx="6">
                  <c:v>414.34030799999999</c:v>
                </c:pt>
                <c:pt idx="7">
                  <c:v>391.78098000000006</c:v>
                </c:pt>
                <c:pt idx="8">
                  <c:v>404.81464099999994</c:v>
                </c:pt>
                <c:pt idx="9">
                  <c:v>771.09359599999982</c:v>
                </c:pt>
                <c:pt idx="10">
                  <c:v>1380.9235790000007</c:v>
                </c:pt>
                <c:pt idx="11">
                  <c:v>1689.2424900000003</c:v>
                </c:pt>
              </c:numCache>
            </c:numRef>
          </c:val>
          <c:extLst>
            <c:ext xmlns:c16="http://schemas.microsoft.com/office/drawing/2014/chart" uri="{C3380CC4-5D6E-409C-BE32-E72D297353CC}">
              <c16:uniqueId val="{00000007-FD66-47C3-BB64-4A2AA1CEB551}"/>
            </c:ext>
          </c:extLst>
        </c:ser>
        <c:ser>
          <c:idx val="8"/>
          <c:order val="8"/>
          <c:tx>
            <c:strRef>
              <c:f>'5.2'!$A$15</c:f>
              <c:strCache>
                <c:ptCount val="1"/>
                <c:pt idx="0">
                  <c:v>Olomoucký kraj</c:v>
                </c:pt>
              </c:strCache>
            </c:strRef>
          </c:tx>
          <c:spPr>
            <a:solidFill>
              <a:schemeClr val="tx1"/>
            </a:solidFill>
          </c:spPr>
          <c:invertIfNegative val="0"/>
          <c:val>
            <c:numRef>
              <c:f>'5.2'!$B$15:$M$15</c:f>
              <c:numCache>
                <c:formatCode>#\ ##0.0</c:formatCode>
                <c:ptCount val="12"/>
                <c:pt idx="0">
                  <c:v>422.46911100000005</c:v>
                </c:pt>
                <c:pt idx="1">
                  <c:v>399.87894499999999</c:v>
                </c:pt>
                <c:pt idx="2">
                  <c:v>337.27463700000004</c:v>
                </c:pt>
                <c:pt idx="3">
                  <c:v>269.54866499999997</c:v>
                </c:pt>
                <c:pt idx="4">
                  <c:v>162.14586699999995</c:v>
                </c:pt>
                <c:pt idx="5">
                  <c:v>116.16010399999999</c:v>
                </c:pt>
                <c:pt idx="6">
                  <c:v>105.44758900000001</c:v>
                </c:pt>
                <c:pt idx="7">
                  <c:v>98.373448999999994</c:v>
                </c:pt>
                <c:pt idx="8">
                  <c:v>120.59003499999999</c:v>
                </c:pt>
                <c:pt idx="9">
                  <c:v>191.85372199999995</c:v>
                </c:pt>
                <c:pt idx="10">
                  <c:v>344.51409799999993</c:v>
                </c:pt>
                <c:pt idx="11">
                  <c:v>433.96831800000001</c:v>
                </c:pt>
              </c:numCache>
            </c:numRef>
          </c:val>
          <c:extLst>
            <c:ext xmlns:c16="http://schemas.microsoft.com/office/drawing/2014/chart" uri="{C3380CC4-5D6E-409C-BE32-E72D297353CC}">
              <c16:uniqueId val="{00000008-FD66-47C3-BB64-4A2AA1CEB551}"/>
            </c:ext>
          </c:extLst>
        </c:ser>
        <c:ser>
          <c:idx val="9"/>
          <c:order val="9"/>
          <c:tx>
            <c:strRef>
              <c:f>'5.2'!$A$16</c:f>
              <c:strCache>
                <c:ptCount val="1"/>
                <c:pt idx="0">
                  <c:v>Pardubický kraj</c:v>
                </c:pt>
              </c:strCache>
            </c:strRef>
          </c:tx>
          <c:spPr>
            <a:solidFill>
              <a:srgbClr val="646363"/>
            </a:solidFill>
          </c:spPr>
          <c:invertIfNegative val="0"/>
          <c:val>
            <c:numRef>
              <c:f>'5.2'!$B$16:$M$16</c:f>
              <c:numCache>
                <c:formatCode>#\ ##0.0</c:formatCode>
                <c:ptCount val="12"/>
                <c:pt idx="0">
                  <c:v>558.32267200000001</c:v>
                </c:pt>
                <c:pt idx="1">
                  <c:v>537.91927899999996</c:v>
                </c:pt>
                <c:pt idx="2">
                  <c:v>463.730752</c:v>
                </c:pt>
                <c:pt idx="3">
                  <c:v>353.44936700000005</c:v>
                </c:pt>
                <c:pt idx="4">
                  <c:v>173.06669600000001</c:v>
                </c:pt>
                <c:pt idx="5">
                  <c:v>87.885674000000009</c:v>
                </c:pt>
                <c:pt idx="6">
                  <c:v>76.064869000000002</c:v>
                </c:pt>
                <c:pt idx="7">
                  <c:v>78.950206000000009</c:v>
                </c:pt>
                <c:pt idx="8">
                  <c:v>83.181872999999996</c:v>
                </c:pt>
                <c:pt idx="9">
                  <c:v>226.98389699999998</c:v>
                </c:pt>
                <c:pt idx="10">
                  <c:v>446.82728399999996</c:v>
                </c:pt>
                <c:pt idx="11">
                  <c:v>575.8685109999999</c:v>
                </c:pt>
              </c:numCache>
            </c:numRef>
          </c:val>
          <c:extLst>
            <c:ext xmlns:c16="http://schemas.microsoft.com/office/drawing/2014/chart" uri="{C3380CC4-5D6E-409C-BE32-E72D297353CC}">
              <c16:uniqueId val="{00000009-FD66-47C3-BB64-4A2AA1CEB551}"/>
            </c:ext>
          </c:extLst>
        </c:ser>
        <c:ser>
          <c:idx val="10"/>
          <c:order val="10"/>
          <c:tx>
            <c:strRef>
              <c:f>'5.2'!$A$17</c:f>
              <c:strCache>
                <c:ptCount val="1"/>
                <c:pt idx="0">
                  <c:v>Plzeňský kraj</c:v>
                </c:pt>
              </c:strCache>
            </c:strRef>
          </c:tx>
          <c:spPr>
            <a:solidFill>
              <a:srgbClr val="9D9D9C"/>
            </a:solidFill>
          </c:spPr>
          <c:invertIfNegative val="0"/>
          <c:val>
            <c:numRef>
              <c:f>'5.2'!$B$17:$M$17</c:f>
              <c:numCache>
                <c:formatCode>#\ ##0.0</c:formatCode>
                <c:ptCount val="12"/>
                <c:pt idx="0">
                  <c:v>514.8866210000001</c:v>
                </c:pt>
                <c:pt idx="1">
                  <c:v>508.48581899999994</c:v>
                </c:pt>
                <c:pt idx="2">
                  <c:v>456.15720500000009</c:v>
                </c:pt>
                <c:pt idx="3">
                  <c:v>356.3599890000001</c:v>
                </c:pt>
                <c:pt idx="4">
                  <c:v>215.319255</c:v>
                </c:pt>
                <c:pt idx="5">
                  <c:v>119.35615399999999</c:v>
                </c:pt>
                <c:pt idx="6">
                  <c:v>106.41235300000002</c:v>
                </c:pt>
                <c:pt idx="7">
                  <c:v>96.428885999999963</c:v>
                </c:pt>
                <c:pt idx="8">
                  <c:v>105.55515599999997</c:v>
                </c:pt>
                <c:pt idx="9">
                  <c:v>251.774069</c:v>
                </c:pt>
                <c:pt idx="10">
                  <c:v>431.44422399999996</c:v>
                </c:pt>
                <c:pt idx="11">
                  <c:v>558.47901500000023</c:v>
                </c:pt>
              </c:numCache>
            </c:numRef>
          </c:val>
          <c:extLst>
            <c:ext xmlns:c16="http://schemas.microsoft.com/office/drawing/2014/chart" uri="{C3380CC4-5D6E-409C-BE32-E72D297353CC}">
              <c16:uniqueId val="{0000000A-FD66-47C3-BB64-4A2AA1CEB551}"/>
            </c:ext>
          </c:extLst>
        </c:ser>
        <c:ser>
          <c:idx val="11"/>
          <c:order val="11"/>
          <c:tx>
            <c:strRef>
              <c:f>'5.2'!$A$18</c:f>
              <c:strCache>
                <c:ptCount val="1"/>
                <c:pt idx="0">
                  <c:v>Středočeský kraj</c:v>
                </c:pt>
              </c:strCache>
            </c:strRef>
          </c:tx>
          <c:spPr>
            <a:solidFill>
              <a:srgbClr val="D0D0D0"/>
            </a:solidFill>
          </c:spPr>
          <c:invertIfNegative val="0"/>
          <c:val>
            <c:numRef>
              <c:f>'5.2'!$B$18:$M$18</c:f>
              <c:numCache>
                <c:formatCode>#\ ##0.0</c:formatCode>
                <c:ptCount val="12"/>
                <c:pt idx="0">
                  <c:v>2328.5263320000004</c:v>
                </c:pt>
                <c:pt idx="1">
                  <c:v>2181.6754759999999</c:v>
                </c:pt>
                <c:pt idx="2">
                  <c:v>2055.5235249999996</c:v>
                </c:pt>
                <c:pt idx="3">
                  <c:v>1680.4006360000003</c:v>
                </c:pt>
                <c:pt idx="4">
                  <c:v>849.96261400000003</c:v>
                </c:pt>
                <c:pt idx="5">
                  <c:v>591.8352900000001</c:v>
                </c:pt>
                <c:pt idx="6">
                  <c:v>536.35312099999999</c:v>
                </c:pt>
                <c:pt idx="7">
                  <c:v>638.62713499999984</c:v>
                </c:pt>
                <c:pt idx="8">
                  <c:v>696.92320600000016</c:v>
                </c:pt>
                <c:pt idx="9">
                  <c:v>1170.2042260000001</c:v>
                </c:pt>
                <c:pt idx="10">
                  <c:v>1894.5272029999996</c:v>
                </c:pt>
                <c:pt idx="11">
                  <c:v>2309.7727419999997</c:v>
                </c:pt>
              </c:numCache>
            </c:numRef>
          </c:val>
          <c:extLst>
            <c:ext xmlns:c16="http://schemas.microsoft.com/office/drawing/2014/chart" uri="{C3380CC4-5D6E-409C-BE32-E72D297353CC}">
              <c16:uniqueId val="{0000000B-FD66-47C3-BB64-4A2AA1CEB551}"/>
            </c:ext>
          </c:extLst>
        </c:ser>
        <c:ser>
          <c:idx val="12"/>
          <c:order val="12"/>
          <c:tx>
            <c:strRef>
              <c:f>'5.2'!$A$19</c:f>
              <c:strCache>
                <c:ptCount val="1"/>
                <c:pt idx="0">
                  <c:v>Ústecký kraj</c:v>
                </c:pt>
              </c:strCache>
            </c:strRef>
          </c:tx>
          <c:spPr>
            <a:pattFill prst="ltUpDiag">
              <a:fgClr>
                <a:schemeClr val="accent1"/>
              </a:fgClr>
              <a:bgClr>
                <a:schemeClr val="bg1"/>
              </a:bgClr>
            </a:pattFill>
          </c:spPr>
          <c:invertIfNegative val="0"/>
          <c:val>
            <c:numRef>
              <c:f>'5.2'!$B$19:$M$19</c:f>
              <c:numCache>
                <c:formatCode>#\ ##0.0</c:formatCode>
                <c:ptCount val="12"/>
                <c:pt idx="0">
                  <c:v>1403.1849779999993</c:v>
                </c:pt>
                <c:pt idx="1">
                  <c:v>1304.0659890000004</c:v>
                </c:pt>
                <c:pt idx="2">
                  <c:v>1256.5642250000001</c:v>
                </c:pt>
                <c:pt idx="3">
                  <c:v>1038.9924700000001</c:v>
                </c:pt>
                <c:pt idx="4">
                  <c:v>643.87626299999965</c:v>
                </c:pt>
                <c:pt idx="5">
                  <c:v>459.52690300000023</c:v>
                </c:pt>
                <c:pt idx="6">
                  <c:v>444.4306850000001</c:v>
                </c:pt>
                <c:pt idx="7">
                  <c:v>476.20770800000003</c:v>
                </c:pt>
                <c:pt idx="8">
                  <c:v>497.10457899999989</c:v>
                </c:pt>
                <c:pt idx="9">
                  <c:v>765.50626600000055</c:v>
                </c:pt>
                <c:pt idx="10">
                  <c:v>1107.1734930000005</c:v>
                </c:pt>
                <c:pt idx="11">
                  <c:v>1358.1932590000001</c:v>
                </c:pt>
              </c:numCache>
            </c:numRef>
          </c:val>
          <c:extLst>
            <c:ext xmlns:c16="http://schemas.microsoft.com/office/drawing/2014/chart" uri="{C3380CC4-5D6E-409C-BE32-E72D297353CC}">
              <c16:uniqueId val="{0000000C-FD66-47C3-BB64-4A2AA1CEB551}"/>
            </c:ext>
          </c:extLst>
        </c:ser>
        <c:ser>
          <c:idx val="13"/>
          <c:order val="13"/>
          <c:tx>
            <c:strRef>
              <c:f>'5.2'!$A$20</c:f>
              <c:strCache>
                <c:ptCount val="1"/>
                <c:pt idx="0">
                  <c:v>Zlínský kraj</c:v>
                </c:pt>
              </c:strCache>
            </c:strRef>
          </c:tx>
          <c:spPr>
            <a:pattFill prst="ltUpDiag">
              <a:fgClr>
                <a:schemeClr val="accent5"/>
              </a:fgClr>
              <a:bgClr>
                <a:schemeClr val="bg1"/>
              </a:bgClr>
            </a:pattFill>
          </c:spPr>
          <c:invertIfNegative val="0"/>
          <c:val>
            <c:numRef>
              <c:f>'5.2'!$B$20:$M$20</c:f>
              <c:numCache>
                <c:formatCode>#\ ##0.0</c:formatCode>
                <c:ptCount val="12"/>
                <c:pt idx="0">
                  <c:v>460.31168786579326</c:v>
                </c:pt>
                <c:pt idx="1">
                  <c:v>448.42852378557541</c:v>
                </c:pt>
                <c:pt idx="2">
                  <c:v>386.56050723956344</c:v>
                </c:pt>
                <c:pt idx="3">
                  <c:v>306.64714847660389</c:v>
                </c:pt>
                <c:pt idx="4">
                  <c:v>203.0328540037759</c:v>
                </c:pt>
                <c:pt idx="5">
                  <c:v>142.31210028894282</c:v>
                </c:pt>
                <c:pt idx="6">
                  <c:v>100.80696900000001</c:v>
                </c:pt>
                <c:pt idx="7">
                  <c:v>140.377163</c:v>
                </c:pt>
                <c:pt idx="8">
                  <c:v>141.06350599999996</c:v>
                </c:pt>
                <c:pt idx="9">
                  <c:v>216.20430100000007</c:v>
                </c:pt>
                <c:pt idx="10">
                  <c:v>357.01825200000002</c:v>
                </c:pt>
                <c:pt idx="11">
                  <c:v>428.50668600000006</c:v>
                </c:pt>
              </c:numCache>
            </c:numRef>
          </c:val>
          <c:extLst>
            <c:ext xmlns:c16="http://schemas.microsoft.com/office/drawing/2014/chart" uri="{C3380CC4-5D6E-409C-BE32-E72D297353CC}">
              <c16:uniqueId val="{0000000D-FD66-47C3-BB64-4A2AA1CEB551}"/>
            </c:ext>
          </c:extLst>
        </c:ser>
        <c:dLbls>
          <c:showLegendKey val="0"/>
          <c:showVal val="0"/>
          <c:showCatName val="0"/>
          <c:showSerName val="0"/>
          <c:showPercent val="0"/>
          <c:showBubbleSize val="0"/>
        </c:dLbls>
        <c:gapWidth val="50"/>
        <c:overlap val="100"/>
        <c:axId val="226155136"/>
        <c:axId val="222036352"/>
      </c:barChart>
      <c:catAx>
        <c:axId val="226155136"/>
        <c:scaling>
          <c:orientation val="minMax"/>
        </c:scaling>
        <c:delete val="0"/>
        <c:axPos val="b"/>
        <c:majorTickMark val="none"/>
        <c:minorTickMark val="none"/>
        <c:tickLblPos val="nextTo"/>
        <c:txPr>
          <a:bodyPr/>
          <a:lstStyle/>
          <a:p>
            <a:pPr>
              <a:defRPr sz="900"/>
            </a:pPr>
            <a:endParaRPr lang="cs-CZ"/>
          </a:p>
        </c:txPr>
        <c:crossAx val="222036352"/>
        <c:crosses val="autoZero"/>
        <c:auto val="1"/>
        <c:lblAlgn val="ctr"/>
        <c:lblOffset val="100"/>
        <c:noMultiLvlLbl val="0"/>
      </c:catAx>
      <c:valAx>
        <c:axId val="222036352"/>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26155136"/>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B79-4CA2-89B6-E3E51F03F132}"/>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B79-4CA2-89B6-E3E51F03F132}"/>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B79-4CA2-89B6-E3E51F03F132}"/>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B79-4CA2-89B6-E3E51F03F13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B79-4CA2-89B6-E3E51F03F132}"/>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B79-4CA2-89B6-E3E51F03F13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B79-4CA2-89B6-E3E51F03F13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B79-4CA2-89B6-E3E51F03F132}"/>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B79-4CA2-89B6-E3E51F03F13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B79-4CA2-89B6-E3E51F03F13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B79-4CA2-89B6-E3E51F03F13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B79-4CA2-89B6-E3E51F03F13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B79-4CA2-89B6-E3E51F03F13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B79-4CA2-89B6-E3E51F03F132}"/>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B79-4CA2-89B6-E3E51F03F132}"/>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3B79-4CA2-89B6-E3E51F03F13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4220466622386831E-3"/>
          <c:y val="0"/>
        </c:manualLayout>
      </c:layout>
      <c:overlay val="0"/>
    </c:title>
    <c:autoTitleDeleted val="0"/>
    <c:plotArea>
      <c:layout>
        <c:manualLayout>
          <c:layoutTarget val="inner"/>
          <c:xMode val="edge"/>
          <c:yMode val="edge"/>
          <c:x val="7.2330476776411051E-2"/>
          <c:y val="0.25074902829200774"/>
          <c:w val="0.62603580707049966"/>
          <c:h val="0.58425115673339911"/>
        </c:manualLayout>
      </c:layout>
      <c:barChart>
        <c:barDir val="col"/>
        <c:grouping val="stacked"/>
        <c:varyColors val="0"/>
        <c:ser>
          <c:idx val="0"/>
          <c:order val="0"/>
          <c:tx>
            <c:strRef>
              <c:f>'8.11'!$A$27</c:f>
              <c:strCache>
                <c:ptCount val="1"/>
                <c:pt idx="0">
                  <c:v>Průmysl</c:v>
                </c:pt>
              </c:strCache>
            </c:strRef>
          </c:tx>
          <c:invertIfNegative val="0"/>
          <c:cat>
            <c:strRef>
              <c:f>'8.11'!$C$38:$E$38</c:f>
              <c:strCache>
                <c:ptCount val="3"/>
                <c:pt idx="0">
                  <c:v>Říjen</c:v>
                </c:pt>
                <c:pt idx="1">
                  <c:v>Listopad</c:v>
                </c:pt>
                <c:pt idx="2">
                  <c:v>Prosinec</c:v>
                </c:pt>
              </c:strCache>
            </c:strRef>
          </c:cat>
          <c:val>
            <c:numRef>
              <c:f>('8.11'!$B$27,'8.11'!$D$27,'8.11'!$F$27)</c:f>
              <c:numCache>
                <c:formatCode>#\ ##0.0</c:formatCode>
                <c:ptCount val="3"/>
                <c:pt idx="0">
                  <c:v>63712.615000000005</c:v>
                </c:pt>
                <c:pt idx="1">
                  <c:v>96197.527999999991</c:v>
                </c:pt>
                <c:pt idx="2">
                  <c:v>102862.45800000001</c:v>
                </c:pt>
              </c:numCache>
            </c:numRef>
          </c:val>
          <c:extLst>
            <c:ext xmlns:c16="http://schemas.microsoft.com/office/drawing/2014/chart" uri="{C3380CC4-5D6E-409C-BE32-E72D297353CC}">
              <c16:uniqueId val="{00000000-7DC6-4D23-96EC-F6F7E8DB4875}"/>
            </c:ext>
          </c:extLst>
        </c:ser>
        <c:ser>
          <c:idx val="1"/>
          <c:order val="1"/>
          <c:tx>
            <c:strRef>
              <c:f>'8.11'!$A$28</c:f>
              <c:strCache>
                <c:ptCount val="1"/>
                <c:pt idx="0">
                  <c:v>Energetika</c:v>
                </c:pt>
              </c:strCache>
            </c:strRef>
          </c:tx>
          <c:invertIfNegative val="0"/>
          <c:cat>
            <c:strRef>
              <c:f>'8.11'!$C$38:$E$38</c:f>
              <c:strCache>
                <c:ptCount val="3"/>
                <c:pt idx="0">
                  <c:v>Říjen</c:v>
                </c:pt>
                <c:pt idx="1">
                  <c:v>Listopad</c:v>
                </c:pt>
                <c:pt idx="2">
                  <c:v>Prosinec</c:v>
                </c:pt>
              </c:strCache>
            </c:strRef>
          </c:cat>
          <c:val>
            <c:numRef>
              <c:f>('8.11'!$B$28,'8.11'!$D$28,'8.11'!$F$28)</c:f>
              <c:numCache>
                <c:formatCode>#\ ##0.0</c:formatCode>
                <c:ptCount val="3"/>
                <c:pt idx="0">
                  <c:v>218.18</c:v>
                </c:pt>
                <c:pt idx="1">
                  <c:v>235.44</c:v>
                </c:pt>
                <c:pt idx="2">
                  <c:v>0</c:v>
                </c:pt>
              </c:numCache>
            </c:numRef>
          </c:val>
          <c:extLst>
            <c:ext xmlns:c16="http://schemas.microsoft.com/office/drawing/2014/chart" uri="{C3380CC4-5D6E-409C-BE32-E72D297353CC}">
              <c16:uniqueId val="{00000001-7DC6-4D23-96EC-F6F7E8DB4875}"/>
            </c:ext>
          </c:extLst>
        </c:ser>
        <c:ser>
          <c:idx val="2"/>
          <c:order val="2"/>
          <c:tx>
            <c:strRef>
              <c:f>'8.11'!$A$29</c:f>
              <c:strCache>
                <c:ptCount val="1"/>
                <c:pt idx="0">
                  <c:v>Doprava</c:v>
                </c:pt>
              </c:strCache>
            </c:strRef>
          </c:tx>
          <c:invertIfNegative val="0"/>
          <c:cat>
            <c:strRef>
              <c:f>'8.11'!$C$38:$E$38</c:f>
              <c:strCache>
                <c:ptCount val="3"/>
                <c:pt idx="0">
                  <c:v>Říjen</c:v>
                </c:pt>
                <c:pt idx="1">
                  <c:v>Listopad</c:v>
                </c:pt>
                <c:pt idx="2">
                  <c:v>Prosinec</c:v>
                </c:pt>
              </c:strCache>
            </c:strRef>
          </c:cat>
          <c:val>
            <c:numRef>
              <c:f>('8.11'!$B$29,'8.11'!$D$29,'8.11'!$F$29)</c:f>
              <c:numCache>
                <c:formatCode>#\ ##0.0</c:formatCode>
                <c:ptCount val="3"/>
                <c:pt idx="0">
                  <c:v>1624.6399999999999</c:v>
                </c:pt>
                <c:pt idx="1">
                  <c:v>3719.7799999999997</c:v>
                </c:pt>
                <c:pt idx="2">
                  <c:v>4725.2</c:v>
                </c:pt>
              </c:numCache>
            </c:numRef>
          </c:val>
          <c:extLst>
            <c:ext xmlns:c16="http://schemas.microsoft.com/office/drawing/2014/chart" uri="{C3380CC4-5D6E-409C-BE32-E72D297353CC}">
              <c16:uniqueId val="{00000002-7DC6-4D23-96EC-F6F7E8DB4875}"/>
            </c:ext>
          </c:extLst>
        </c:ser>
        <c:ser>
          <c:idx val="3"/>
          <c:order val="3"/>
          <c:tx>
            <c:strRef>
              <c:f>'8.11'!$A$30</c:f>
              <c:strCache>
                <c:ptCount val="1"/>
                <c:pt idx="0">
                  <c:v>Stavebnictví</c:v>
                </c:pt>
              </c:strCache>
            </c:strRef>
          </c:tx>
          <c:invertIfNegative val="0"/>
          <c:cat>
            <c:strRef>
              <c:f>'8.11'!$C$38:$E$38</c:f>
              <c:strCache>
                <c:ptCount val="3"/>
                <c:pt idx="0">
                  <c:v>Říjen</c:v>
                </c:pt>
                <c:pt idx="1">
                  <c:v>Listopad</c:v>
                </c:pt>
                <c:pt idx="2">
                  <c:v>Prosinec</c:v>
                </c:pt>
              </c:strCache>
            </c:strRef>
          </c:cat>
          <c:val>
            <c:numRef>
              <c:f>('8.11'!$B$30,'8.11'!$D$30,'8.11'!$F$30)</c:f>
              <c:numCache>
                <c:formatCode>#\ ##0.0</c:formatCode>
                <c:ptCount val="3"/>
                <c:pt idx="0">
                  <c:v>166.97499999999999</c:v>
                </c:pt>
                <c:pt idx="1">
                  <c:v>454.28</c:v>
                </c:pt>
                <c:pt idx="2">
                  <c:v>640.28</c:v>
                </c:pt>
              </c:numCache>
            </c:numRef>
          </c:val>
          <c:extLst>
            <c:ext xmlns:c16="http://schemas.microsoft.com/office/drawing/2014/chart" uri="{C3380CC4-5D6E-409C-BE32-E72D297353CC}">
              <c16:uniqueId val="{00000003-7DC6-4D23-96EC-F6F7E8DB4875}"/>
            </c:ext>
          </c:extLst>
        </c:ser>
        <c:ser>
          <c:idx val="4"/>
          <c:order val="4"/>
          <c:tx>
            <c:strRef>
              <c:f>'8.11'!$A$31</c:f>
              <c:strCache>
                <c:ptCount val="1"/>
                <c:pt idx="0">
                  <c:v>Zemědělství a lesnictví</c:v>
                </c:pt>
              </c:strCache>
            </c:strRef>
          </c:tx>
          <c:invertIfNegative val="0"/>
          <c:cat>
            <c:strRef>
              <c:f>'8.11'!$C$38:$E$38</c:f>
              <c:strCache>
                <c:ptCount val="3"/>
                <c:pt idx="0">
                  <c:v>Říjen</c:v>
                </c:pt>
                <c:pt idx="1">
                  <c:v>Listopad</c:v>
                </c:pt>
                <c:pt idx="2">
                  <c:v>Prosinec</c:v>
                </c:pt>
              </c:strCache>
            </c:strRef>
          </c:cat>
          <c:val>
            <c:numRef>
              <c:f>('8.11'!$B$31,'8.11'!$D$31,'8.11'!$F$31)</c:f>
              <c:numCache>
                <c:formatCode>#\ ##0.0</c:formatCode>
                <c:ptCount val="3"/>
                <c:pt idx="0">
                  <c:v>2338.9079999999999</c:v>
                </c:pt>
                <c:pt idx="1">
                  <c:v>3569.2719999999999</c:v>
                </c:pt>
                <c:pt idx="2">
                  <c:v>4292.4260000000004</c:v>
                </c:pt>
              </c:numCache>
            </c:numRef>
          </c:val>
          <c:extLst>
            <c:ext xmlns:c16="http://schemas.microsoft.com/office/drawing/2014/chart" uri="{C3380CC4-5D6E-409C-BE32-E72D297353CC}">
              <c16:uniqueId val="{00000004-7DC6-4D23-96EC-F6F7E8DB4875}"/>
            </c:ext>
          </c:extLst>
        </c:ser>
        <c:ser>
          <c:idx val="5"/>
          <c:order val="5"/>
          <c:tx>
            <c:strRef>
              <c:f>'8.11'!$A$32</c:f>
              <c:strCache>
                <c:ptCount val="1"/>
                <c:pt idx="0">
                  <c:v>Domácnosti</c:v>
                </c:pt>
              </c:strCache>
            </c:strRef>
          </c:tx>
          <c:spPr>
            <a:solidFill>
              <a:schemeClr val="accent6"/>
            </a:solidFill>
          </c:spPr>
          <c:invertIfNegative val="0"/>
          <c:cat>
            <c:strRef>
              <c:f>'8.11'!$C$38:$E$38</c:f>
              <c:strCache>
                <c:ptCount val="3"/>
                <c:pt idx="0">
                  <c:v>Říjen</c:v>
                </c:pt>
                <c:pt idx="1">
                  <c:v>Listopad</c:v>
                </c:pt>
                <c:pt idx="2">
                  <c:v>Prosinec</c:v>
                </c:pt>
              </c:strCache>
            </c:strRef>
          </c:cat>
          <c:val>
            <c:numRef>
              <c:f>('8.11'!$B$32,'8.11'!$D$32,'8.11'!$F$32)</c:f>
              <c:numCache>
                <c:formatCode>#\ ##0.0</c:formatCode>
                <c:ptCount val="3"/>
                <c:pt idx="0">
                  <c:v>111184.442</c:v>
                </c:pt>
                <c:pt idx="1">
                  <c:v>185896.76500000001</c:v>
                </c:pt>
                <c:pt idx="2">
                  <c:v>248943.14799999996</c:v>
                </c:pt>
              </c:numCache>
            </c:numRef>
          </c:val>
          <c:extLst>
            <c:ext xmlns:c16="http://schemas.microsoft.com/office/drawing/2014/chart" uri="{C3380CC4-5D6E-409C-BE32-E72D297353CC}">
              <c16:uniqueId val="{00000005-7DC6-4D23-96EC-F6F7E8DB4875}"/>
            </c:ext>
          </c:extLst>
        </c:ser>
        <c:ser>
          <c:idx val="6"/>
          <c:order val="6"/>
          <c:tx>
            <c:strRef>
              <c:f>'8.11'!$A$33</c:f>
              <c:strCache>
                <c:ptCount val="1"/>
                <c:pt idx="0">
                  <c:v>Obchod, služby, školství, zdravotnictví</c:v>
                </c:pt>
              </c:strCache>
            </c:strRef>
          </c:tx>
          <c:spPr>
            <a:solidFill>
              <a:srgbClr val="F0948F"/>
            </a:solidFill>
          </c:spPr>
          <c:invertIfNegative val="0"/>
          <c:cat>
            <c:strRef>
              <c:f>'8.11'!$C$38:$E$38</c:f>
              <c:strCache>
                <c:ptCount val="3"/>
                <c:pt idx="0">
                  <c:v>Říjen</c:v>
                </c:pt>
                <c:pt idx="1">
                  <c:v>Listopad</c:v>
                </c:pt>
                <c:pt idx="2">
                  <c:v>Prosinec</c:v>
                </c:pt>
              </c:strCache>
            </c:strRef>
          </c:cat>
          <c:val>
            <c:numRef>
              <c:f>('8.11'!$B$33,'8.11'!$D$33,'8.11'!$F$33)</c:f>
              <c:numCache>
                <c:formatCode>#\ ##0.0</c:formatCode>
                <c:ptCount val="3"/>
                <c:pt idx="0">
                  <c:v>67982.770000000019</c:v>
                </c:pt>
                <c:pt idx="1">
                  <c:v>133165.53200000001</c:v>
                </c:pt>
                <c:pt idx="2">
                  <c:v>187265.18799999999</c:v>
                </c:pt>
              </c:numCache>
            </c:numRef>
          </c:val>
          <c:extLst>
            <c:ext xmlns:c16="http://schemas.microsoft.com/office/drawing/2014/chart" uri="{C3380CC4-5D6E-409C-BE32-E72D297353CC}">
              <c16:uniqueId val="{00000006-7DC6-4D23-96EC-F6F7E8DB4875}"/>
            </c:ext>
          </c:extLst>
        </c:ser>
        <c:ser>
          <c:idx val="7"/>
          <c:order val="7"/>
          <c:tx>
            <c:strRef>
              <c:f>'8.11'!$A$34</c:f>
              <c:strCache>
                <c:ptCount val="1"/>
                <c:pt idx="0">
                  <c:v>Ostatní</c:v>
                </c:pt>
              </c:strCache>
            </c:strRef>
          </c:tx>
          <c:spPr>
            <a:solidFill>
              <a:srgbClr val="F7C9C7"/>
            </a:solidFill>
          </c:spPr>
          <c:invertIfNegative val="0"/>
          <c:cat>
            <c:strRef>
              <c:f>'8.11'!$C$38:$E$38</c:f>
              <c:strCache>
                <c:ptCount val="3"/>
                <c:pt idx="0">
                  <c:v>Říjen</c:v>
                </c:pt>
                <c:pt idx="1">
                  <c:v>Listopad</c:v>
                </c:pt>
                <c:pt idx="2">
                  <c:v>Prosinec</c:v>
                </c:pt>
              </c:strCache>
            </c:strRef>
          </c:cat>
          <c:val>
            <c:numRef>
              <c:f>('8.11'!$B$34,'8.11'!$D$34,'8.11'!$F$34)</c:f>
              <c:numCache>
                <c:formatCode>#\ ##0.0</c:formatCode>
                <c:ptCount val="3"/>
                <c:pt idx="0">
                  <c:v>3095.7</c:v>
                </c:pt>
                <c:pt idx="1">
                  <c:v>5801.7</c:v>
                </c:pt>
                <c:pt idx="2">
                  <c:v>7137.9</c:v>
                </c:pt>
              </c:numCache>
            </c:numRef>
          </c:val>
          <c:extLst>
            <c:ext xmlns:c16="http://schemas.microsoft.com/office/drawing/2014/chart" uri="{C3380CC4-5D6E-409C-BE32-E72D297353CC}">
              <c16:uniqueId val="{00000007-7DC6-4D23-96EC-F6F7E8DB4875}"/>
            </c:ext>
          </c:extLst>
        </c:ser>
        <c:dLbls>
          <c:showLegendKey val="0"/>
          <c:showVal val="0"/>
          <c:showCatName val="0"/>
          <c:showSerName val="0"/>
          <c:showPercent val="0"/>
          <c:showBubbleSize val="0"/>
        </c:dLbls>
        <c:gapWidth val="50"/>
        <c:overlap val="100"/>
        <c:axId val="289756672"/>
        <c:axId val="289758208"/>
      </c:barChart>
      <c:catAx>
        <c:axId val="2897566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758208"/>
        <c:crosses val="autoZero"/>
        <c:auto val="1"/>
        <c:lblAlgn val="ctr"/>
        <c:lblOffset val="100"/>
        <c:noMultiLvlLbl val="0"/>
      </c:catAx>
      <c:valAx>
        <c:axId val="28975820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756672"/>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'8.11'!$A$38</c:f>
              <c:strCache>
                <c:ptCount val="1"/>
                <c:pt idx="0">
                  <c:v>Instalovaný výkon</c:v>
                </c:pt>
              </c:strCache>
            </c:strRef>
          </c:tx>
          <c:invertIfNegative val="0"/>
          <c:val>
            <c:numRef>
              <c:f>'8.11'!$B$38</c:f>
              <c:numCache>
                <c:formatCode>0.0%</c:formatCode>
                <c:ptCount val="1"/>
                <c:pt idx="0">
                  <c:v>2.6913393600467083E-2</c:v>
                </c:pt>
              </c:numCache>
            </c:numRef>
          </c:val>
          <c:extLst>
            <c:ext xmlns:c16="http://schemas.microsoft.com/office/drawing/2014/chart" uri="{C3380CC4-5D6E-409C-BE32-E72D297353CC}">
              <c16:uniqueId val="{00000000-0AAD-45A2-930A-B491FF02B4EE}"/>
            </c:ext>
          </c:extLst>
        </c:ser>
        <c:ser>
          <c:idx val="1"/>
          <c:order val="1"/>
          <c:tx>
            <c:strRef>
              <c:f>'8.11'!$A$39</c:f>
              <c:strCache>
                <c:ptCount val="1"/>
                <c:pt idx="0">
                  <c:v>Výroba tepla brutto</c:v>
                </c:pt>
              </c:strCache>
            </c:strRef>
          </c:tx>
          <c:invertIfNegative val="0"/>
          <c:val>
            <c:numRef>
              <c:f>'8.11'!$B$39</c:f>
              <c:numCache>
                <c:formatCode>0.0%</c:formatCode>
                <c:ptCount val="1"/>
                <c:pt idx="0">
                  <c:v>4.0041415155661016E-2</c:v>
                </c:pt>
              </c:numCache>
            </c:numRef>
          </c:val>
          <c:extLst>
            <c:ext xmlns:c16="http://schemas.microsoft.com/office/drawing/2014/chart" uri="{C3380CC4-5D6E-409C-BE32-E72D297353CC}">
              <c16:uniqueId val="{00000001-0AAD-45A2-930A-B491FF02B4EE}"/>
            </c:ext>
          </c:extLst>
        </c:ser>
        <c:ser>
          <c:idx val="2"/>
          <c:order val="2"/>
          <c:tx>
            <c:strRef>
              <c:f>'8.11'!$A$40</c:f>
              <c:strCache>
                <c:ptCount val="1"/>
                <c:pt idx="0">
                  <c:v>Dodávky tepla</c:v>
                </c:pt>
              </c:strCache>
            </c:strRef>
          </c:tx>
          <c:invertIfNegative val="0"/>
          <c:val>
            <c:numRef>
              <c:f>'8.11'!$B$40</c:f>
              <c:numCache>
                <c:formatCode>0.0%</c:formatCode>
                <c:ptCount val="1"/>
                <c:pt idx="0">
                  <c:v>5.2266786481861935E-2</c:v>
                </c:pt>
              </c:numCache>
            </c:numRef>
          </c:val>
          <c:extLst>
            <c:ext xmlns:c16="http://schemas.microsoft.com/office/drawing/2014/chart" uri="{C3380CC4-5D6E-409C-BE32-E72D297353CC}">
              <c16:uniqueId val="{00000002-0AAD-45A2-930A-B491FF02B4EE}"/>
            </c:ext>
          </c:extLst>
        </c:ser>
        <c:dLbls>
          <c:showLegendKey val="0"/>
          <c:showVal val="0"/>
          <c:showCatName val="0"/>
          <c:showSerName val="0"/>
          <c:showPercent val="0"/>
          <c:showBubbleSize val="0"/>
        </c:dLbls>
        <c:gapWidth val="150"/>
        <c:axId val="289781248"/>
        <c:axId val="289782784"/>
      </c:barChart>
      <c:catAx>
        <c:axId val="289781248"/>
        <c:scaling>
          <c:orientation val="maxMin"/>
        </c:scaling>
        <c:delete val="0"/>
        <c:axPos val="l"/>
        <c:numFmt formatCode="General" sourceLinked="1"/>
        <c:majorTickMark val="none"/>
        <c:minorTickMark val="none"/>
        <c:tickLblPos val="none"/>
        <c:crossAx val="289782784"/>
        <c:crosses val="autoZero"/>
        <c:auto val="1"/>
        <c:lblAlgn val="ctr"/>
        <c:lblOffset val="100"/>
        <c:noMultiLvlLbl val="0"/>
      </c:catAx>
      <c:valAx>
        <c:axId val="28978278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781248"/>
        <c:crosses val="max"/>
        <c:crossBetween val="between"/>
      </c:valAx>
    </c:plotArea>
    <c:legend>
      <c:legendPos val="b"/>
      <c:layout>
        <c:manualLayout>
          <c:xMode val="edge"/>
          <c:yMode val="edge"/>
          <c:x val="0"/>
          <c:y val="0.6972914081748588"/>
          <c:w val="0.6452966372460005"/>
          <c:h val="0.2754579898175014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7.4349038268442654E-4"/>
          <c:y val="1.3342614559817608E-2"/>
        </c:manualLayout>
      </c:layout>
      <c:overlay val="0"/>
    </c:title>
    <c:autoTitleDeleted val="0"/>
    <c:plotArea>
      <c:layout/>
      <c:barChart>
        <c:barDir val="col"/>
        <c:grouping val="stacked"/>
        <c:varyColors val="0"/>
        <c:ser>
          <c:idx val="0"/>
          <c:order val="0"/>
          <c:tx>
            <c:strRef>
              <c:f>'8.11'!$A$10</c:f>
              <c:strCache>
                <c:ptCount val="1"/>
                <c:pt idx="0">
                  <c:v>Biomasa</c:v>
                </c:pt>
              </c:strCache>
            </c:strRef>
          </c:tx>
          <c:spPr>
            <a:solidFill>
              <a:srgbClr val="23315F"/>
            </a:solidFill>
          </c:spPr>
          <c:invertIfNegative val="0"/>
          <c:cat>
            <c:strRef>
              <c:f>'8.11'!$C$38:$E$38</c:f>
              <c:strCache>
                <c:ptCount val="3"/>
                <c:pt idx="0">
                  <c:v>Říjen</c:v>
                </c:pt>
                <c:pt idx="1">
                  <c:v>Listopad</c:v>
                </c:pt>
                <c:pt idx="2">
                  <c:v>Prosinec</c:v>
                </c:pt>
              </c:strCache>
            </c:strRef>
          </c:cat>
          <c:val>
            <c:numRef>
              <c:f>('8.11'!$B$10,'8.11'!$D$10,'8.11'!$F$10)</c:f>
              <c:numCache>
                <c:formatCode>#\ ##0.0</c:formatCode>
                <c:ptCount val="3"/>
                <c:pt idx="0">
                  <c:v>72668.603999999992</c:v>
                </c:pt>
                <c:pt idx="1">
                  <c:v>101854.042</c:v>
                </c:pt>
                <c:pt idx="2">
                  <c:v>114040.20699999999</c:v>
                </c:pt>
              </c:numCache>
            </c:numRef>
          </c:val>
          <c:extLst>
            <c:ext xmlns:c16="http://schemas.microsoft.com/office/drawing/2014/chart" uri="{C3380CC4-5D6E-409C-BE32-E72D297353CC}">
              <c16:uniqueId val="{00000000-9530-4775-A6CD-6C2849BD7E8A}"/>
            </c:ext>
          </c:extLst>
        </c:ser>
        <c:ser>
          <c:idx val="1"/>
          <c:order val="1"/>
          <c:tx>
            <c:strRef>
              <c:f>'8.11'!$A$11</c:f>
              <c:strCache>
                <c:ptCount val="1"/>
                <c:pt idx="0">
                  <c:v>Bioplyn</c:v>
                </c:pt>
              </c:strCache>
            </c:strRef>
          </c:tx>
          <c:spPr>
            <a:solidFill>
              <a:srgbClr val="5A6588"/>
            </a:solidFill>
          </c:spPr>
          <c:invertIfNegative val="0"/>
          <c:cat>
            <c:strRef>
              <c:f>'8.11'!$C$38:$E$38</c:f>
              <c:strCache>
                <c:ptCount val="3"/>
                <c:pt idx="0">
                  <c:v>Říjen</c:v>
                </c:pt>
                <c:pt idx="1">
                  <c:v>Listopad</c:v>
                </c:pt>
                <c:pt idx="2">
                  <c:v>Prosinec</c:v>
                </c:pt>
              </c:strCache>
            </c:strRef>
          </c:cat>
          <c:val>
            <c:numRef>
              <c:f>('8.11'!$B$11,'8.11'!$D$11,'8.11'!$F$11)</c:f>
              <c:numCache>
                <c:formatCode>#\ ##0.0</c:formatCode>
                <c:ptCount val="3"/>
                <c:pt idx="0">
                  <c:v>4066.5</c:v>
                </c:pt>
                <c:pt idx="1">
                  <c:v>5889.7599999999993</c:v>
                </c:pt>
                <c:pt idx="2">
                  <c:v>6347.8600000000006</c:v>
                </c:pt>
              </c:numCache>
            </c:numRef>
          </c:val>
          <c:extLst>
            <c:ext xmlns:c16="http://schemas.microsoft.com/office/drawing/2014/chart" uri="{C3380CC4-5D6E-409C-BE32-E72D297353CC}">
              <c16:uniqueId val="{00000001-9530-4775-A6CD-6C2849BD7E8A}"/>
            </c:ext>
          </c:extLst>
        </c:ser>
        <c:ser>
          <c:idx val="2"/>
          <c:order val="2"/>
          <c:tx>
            <c:strRef>
              <c:f>'8.11'!$A$12</c:f>
              <c:strCache>
                <c:ptCount val="1"/>
                <c:pt idx="0">
                  <c:v>Černé uhlí</c:v>
                </c:pt>
              </c:strCache>
            </c:strRef>
          </c:tx>
          <c:spPr>
            <a:solidFill>
              <a:srgbClr val="9198B0"/>
            </a:solidFill>
          </c:spPr>
          <c:invertIfNegative val="0"/>
          <c:cat>
            <c:strRef>
              <c:f>'8.11'!$C$38:$E$38</c:f>
              <c:strCache>
                <c:ptCount val="3"/>
                <c:pt idx="0">
                  <c:v>Říjen</c:v>
                </c:pt>
                <c:pt idx="1">
                  <c:v>Listopad</c:v>
                </c:pt>
                <c:pt idx="2">
                  <c:v>Prosinec</c:v>
                </c:pt>
              </c:strCache>
            </c:strRef>
          </c:cat>
          <c:val>
            <c:numRef>
              <c:f>('8.11'!$B$12,'8.11'!$D$12,'8.11'!$F$12)</c:f>
              <c:numCache>
                <c:formatCode>#\ ##0.0</c:formatCode>
                <c:ptCount val="3"/>
                <c:pt idx="0">
                  <c:v>0</c:v>
                </c:pt>
                <c:pt idx="1">
                  <c:v>0</c:v>
                </c:pt>
                <c:pt idx="2">
                  <c:v>0</c:v>
                </c:pt>
              </c:numCache>
            </c:numRef>
          </c:val>
          <c:extLst>
            <c:ext xmlns:c16="http://schemas.microsoft.com/office/drawing/2014/chart" uri="{C3380CC4-5D6E-409C-BE32-E72D297353CC}">
              <c16:uniqueId val="{00000002-9530-4775-A6CD-6C2849BD7E8A}"/>
            </c:ext>
          </c:extLst>
        </c:ser>
        <c:ser>
          <c:idx val="3"/>
          <c:order val="3"/>
          <c:tx>
            <c:strRef>
              <c:f>'8.11'!$A$13</c:f>
              <c:strCache>
                <c:ptCount val="1"/>
                <c:pt idx="0">
                  <c:v>Elektrická energie</c:v>
                </c:pt>
              </c:strCache>
            </c:strRef>
          </c:tx>
          <c:spPr>
            <a:solidFill>
              <a:srgbClr val="C8CBD7"/>
            </a:solidFill>
          </c:spPr>
          <c:invertIfNegative val="0"/>
          <c:cat>
            <c:strRef>
              <c:f>'8.11'!$C$38:$E$38</c:f>
              <c:strCache>
                <c:ptCount val="3"/>
                <c:pt idx="0">
                  <c:v>Říjen</c:v>
                </c:pt>
                <c:pt idx="1">
                  <c:v>Listopad</c:v>
                </c:pt>
                <c:pt idx="2">
                  <c:v>Prosinec</c:v>
                </c:pt>
              </c:strCache>
            </c:strRef>
          </c:cat>
          <c:val>
            <c:numRef>
              <c:f>('8.11'!$B$13,'8.11'!$D$13,'8.11'!$F$13)</c:f>
              <c:numCache>
                <c:formatCode>#\ ##0.0</c:formatCode>
                <c:ptCount val="3"/>
                <c:pt idx="0">
                  <c:v>223.92</c:v>
                </c:pt>
                <c:pt idx="1">
                  <c:v>207.73</c:v>
                </c:pt>
                <c:pt idx="2">
                  <c:v>221.16</c:v>
                </c:pt>
              </c:numCache>
            </c:numRef>
          </c:val>
          <c:extLst>
            <c:ext xmlns:c16="http://schemas.microsoft.com/office/drawing/2014/chart" uri="{C3380CC4-5D6E-409C-BE32-E72D297353CC}">
              <c16:uniqueId val="{00000003-9530-4775-A6CD-6C2849BD7E8A}"/>
            </c:ext>
          </c:extLst>
        </c:ser>
        <c:ser>
          <c:idx val="4"/>
          <c:order val="4"/>
          <c:tx>
            <c:strRef>
              <c:f>'8.11'!$A$14</c:f>
              <c:strCache>
                <c:ptCount val="1"/>
                <c:pt idx="0">
                  <c:v>Energie prostředí (tepelné čerpadlo)</c:v>
                </c:pt>
              </c:strCache>
            </c:strRef>
          </c:tx>
          <c:spPr>
            <a:solidFill>
              <a:srgbClr val="E02C1F"/>
            </a:solidFill>
          </c:spPr>
          <c:invertIfNegative val="0"/>
          <c:cat>
            <c:strRef>
              <c:f>'8.11'!$C$38:$E$38</c:f>
              <c:strCache>
                <c:ptCount val="3"/>
                <c:pt idx="0">
                  <c:v>Říjen</c:v>
                </c:pt>
                <c:pt idx="1">
                  <c:v>Listopad</c:v>
                </c:pt>
                <c:pt idx="2">
                  <c:v>Prosinec</c:v>
                </c:pt>
              </c:strCache>
            </c:strRef>
          </c:cat>
          <c:val>
            <c:numRef>
              <c:f>('8.11'!$B$14,'8.11'!$D$14,'8.11'!$F$14)</c:f>
              <c:numCache>
                <c:formatCode>#\ ##0.0</c:formatCode>
                <c:ptCount val="3"/>
                <c:pt idx="0">
                  <c:v>0</c:v>
                </c:pt>
                <c:pt idx="1">
                  <c:v>0</c:v>
                </c:pt>
                <c:pt idx="2">
                  <c:v>0</c:v>
                </c:pt>
              </c:numCache>
            </c:numRef>
          </c:val>
          <c:extLst>
            <c:ext xmlns:c16="http://schemas.microsoft.com/office/drawing/2014/chart" uri="{C3380CC4-5D6E-409C-BE32-E72D297353CC}">
              <c16:uniqueId val="{00000004-9530-4775-A6CD-6C2849BD7E8A}"/>
            </c:ext>
          </c:extLst>
        </c:ser>
        <c:ser>
          <c:idx val="5"/>
          <c:order val="5"/>
          <c:tx>
            <c:strRef>
              <c:f>'8.11'!$A$15</c:f>
              <c:strCache>
                <c:ptCount val="1"/>
                <c:pt idx="0">
                  <c:v>Energie Slunce (solární kolektor)</c:v>
                </c:pt>
              </c:strCache>
            </c:strRef>
          </c:tx>
          <c:spPr>
            <a:solidFill>
              <a:srgbClr val="E86158"/>
            </a:solidFill>
          </c:spPr>
          <c:invertIfNegative val="0"/>
          <c:cat>
            <c:strRef>
              <c:f>'8.11'!$C$38:$E$38</c:f>
              <c:strCache>
                <c:ptCount val="3"/>
                <c:pt idx="0">
                  <c:v>Říjen</c:v>
                </c:pt>
                <c:pt idx="1">
                  <c:v>Listopad</c:v>
                </c:pt>
                <c:pt idx="2">
                  <c:v>Prosinec</c:v>
                </c:pt>
              </c:strCache>
            </c:strRef>
          </c:cat>
          <c:val>
            <c:numRef>
              <c:f>('8.11'!$B$15,'8.11'!$D$15,'8.11'!$F$15)</c:f>
              <c:numCache>
                <c:formatCode>#\ ##0.0</c:formatCode>
                <c:ptCount val="3"/>
                <c:pt idx="0">
                  <c:v>0</c:v>
                </c:pt>
                <c:pt idx="1">
                  <c:v>0</c:v>
                </c:pt>
                <c:pt idx="2">
                  <c:v>0</c:v>
                </c:pt>
              </c:numCache>
            </c:numRef>
          </c:val>
          <c:extLst>
            <c:ext xmlns:c16="http://schemas.microsoft.com/office/drawing/2014/chart" uri="{C3380CC4-5D6E-409C-BE32-E72D297353CC}">
              <c16:uniqueId val="{00000005-9530-4775-A6CD-6C2849BD7E8A}"/>
            </c:ext>
          </c:extLst>
        </c:ser>
        <c:ser>
          <c:idx val="6"/>
          <c:order val="6"/>
          <c:tx>
            <c:strRef>
              <c:f>'8.11'!$A$16</c:f>
              <c:strCache>
                <c:ptCount val="1"/>
                <c:pt idx="0">
                  <c:v>Hnědé uhlí</c:v>
                </c:pt>
              </c:strCache>
            </c:strRef>
          </c:tx>
          <c:spPr>
            <a:solidFill>
              <a:srgbClr val="F0948F"/>
            </a:solidFill>
          </c:spPr>
          <c:invertIfNegative val="0"/>
          <c:cat>
            <c:strRef>
              <c:f>'8.11'!$C$38:$E$38</c:f>
              <c:strCache>
                <c:ptCount val="3"/>
                <c:pt idx="0">
                  <c:v>Říjen</c:v>
                </c:pt>
                <c:pt idx="1">
                  <c:v>Listopad</c:v>
                </c:pt>
                <c:pt idx="2">
                  <c:v>Prosinec</c:v>
                </c:pt>
              </c:strCache>
            </c:strRef>
          </c:cat>
          <c:val>
            <c:numRef>
              <c:f>('8.11'!$B$16,'8.11'!$D$16,'8.11'!$F$16)</c:f>
              <c:numCache>
                <c:formatCode>#\ ##0.0</c:formatCode>
                <c:ptCount val="3"/>
                <c:pt idx="0">
                  <c:v>111102.70600000001</c:v>
                </c:pt>
                <c:pt idx="1">
                  <c:v>227881.32199999999</c:v>
                </c:pt>
                <c:pt idx="2">
                  <c:v>329955.49699999997</c:v>
                </c:pt>
              </c:numCache>
            </c:numRef>
          </c:val>
          <c:extLst>
            <c:ext xmlns:c16="http://schemas.microsoft.com/office/drawing/2014/chart" uri="{C3380CC4-5D6E-409C-BE32-E72D297353CC}">
              <c16:uniqueId val="{00000006-9530-4775-A6CD-6C2849BD7E8A}"/>
            </c:ext>
          </c:extLst>
        </c:ser>
        <c:ser>
          <c:idx val="7"/>
          <c:order val="7"/>
          <c:tx>
            <c:strRef>
              <c:f>'8.11'!$A$17</c:f>
              <c:strCache>
                <c:ptCount val="1"/>
                <c:pt idx="0">
                  <c:v>Jaderné palivo</c:v>
                </c:pt>
              </c:strCache>
            </c:strRef>
          </c:tx>
          <c:spPr>
            <a:solidFill>
              <a:srgbClr val="F7C9C7"/>
            </a:solidFill>
          </c:spPr>
          <c:invertIfNegative val="0"/>
          <c:cat>
            <c:strRef>
              <c:f>'8.11'!$C$38:$E$38</c:f>
              <c:strCache>
                <c:ptCount val="3"/>
                <c:pt idx="0">
                  <c:v>Říjen</c:v>
                </c:pt>
                <c:pt idx="1">
                  <c:v>Listopad</c:v>
                </c:pt>
                <c:pt idx="2">
                  <c:v>Prosinec</c:v>
                </c:pt>
              </c:strCache>
            </c:strRef>
          </c:cat>
          <c:val>
            <c:numRef>
              <c:f>('8.11'!$B$17,'8.11'!$D$17,'8.11'!$F$17)</c:f>
              <c:numCache>
                <c:formatCode>#\ ##0.0</c:formatCode>
                <c:ptCount val="3"/>
                <c:pt idx="0">
                  <c:v>0</c:v>
                </c:pt>
                <c:pt idx="1">
                  <c:v>0</c:v>
                </c:pt>
                <c:pt idx="2">
                  <c:v>0</c:v>
                </c:pt>
              </c:numCache>
            </c:numRef>
          </c:val>
          <c:extLst>
            <c:ext xmlns:c16="http://schemas.microsoft.com/office/drawing/2014/chart" uri="{C3380CC4-5D6E-409C-BE32-E72D297353CC}">
              <c16:uniqueId val="{00000007-9530-4775-A6CD-6C2849BD7E8A}"/>
            </c:ext>
          </c:extLst>
        </c:ser>
        <c:ser>
          <c:idx val="8"/>
          <c:order val="8"/>
          <c:tx>
            <c:strRef>
              <c:f>'8.11'!$A$18</c:f>
              <c:strCache>
                <c:ptCount val="1"/>
                <c:pt idx="0">
                  <c:v>Koks</c:v>
                </c:pt>
              </c:strCache>
            </c:strRef>
          </c:tx>
          <c:spPr>
            <a:solidFill>
              <a:srgbClr val="262626"/>
            </a:solidFill>
          </c:spPr>
          <c:invertIfNegative val="0"/>
          <c:cat>
            <c:strRef>
              <c:f>'8.11'!$C$38:$E$38</c:f>
              <c:strCache>
                <c:ptCount val="3"/>
                <c:pt idx="0">
                  <c:v>Říjen</c:v>
                </c:pt>
                <c:pt idx="1">
                  <c:v>Listopad</c:v>
                </c:pt>
                <c:pt idx="2">
                  <c:v>Prosinec</c:v>
                </c:pt>
              </c:strCache>
            </c:strRef>
          </c:cat>
          <c:val>
            <c:numRef>
              <c:f>('8.11'!$B$18,'8.11'!$D$18,'8.11'!$F$18)</c:f>
              <c:numCache>
                <c:formatCode>#\ ##0.0</c:formatCode>
                <c:ptCount val="3"/>
                <c:pt idx="0">
                  <c:v>0</c:v>
                </c:pt>
                <c:pt idx="1">
                  <c:v>0</c:v>
                </c:pt>
                <c:pt idx="2">
                  <c:v>0</c:v>
                </c:pt>
              </c:numCache>
            </c:numRef>
          </c:val>
          <c:extLst>
            <c:ext xmlns:c16="http://schemas.microsoft.com/office/drawing/2014/chart" uri="{C3380CC4-5D6E-409C-BE32-E72D297353CC}">
              <c16:uniqueId val="{00000008-9530-4775-A6CD-6C2849BD7E8A}"/>
            </c:ext>
          </c:extLst>
        </c:ser>
        <c:ser>
          <c:idx val="9"/>
          <c:order val="9"/>
          <c:tx>
            <c:strRef>
              <c:f>'8.11'!$A$19</c:f>
              <c:strCache>
                <c:ptCount val="1"/>
                <c:pt idx="0">
                  <c:v>Odpadní teplo</c:v>
                </c:pt>
              </c:strCache>
            </c:strRef>
          </c:tx>
          <c:spPr>
            <a:solidFill>
              <a:srgbClr val="646363"/>
            </a:solidFill>
          </c:spPr>
          <c:invertIfNegative val="0"/>
          <c:cat>
            <c:strRef>
              <c:f>'8.11'!$C$38:$E$38</c:f>
              <c:strCache>
                <c:ptCount val="3"/>
                <c:pt idx="0">
                  <c:v>Říjen</c:v>
                </c:pt>
                <c:pt idx="1">
                  <c:v>Listopad</c:v>
                </c:pt>
                <c:pt idx="2">
                  <c:v>Prosinec</c:v>
                </c:pt>
              </c:strCache>
            </c:strRef>
          </c:cat>
          <c:val>
            <c:numRef>
              <c:f>('8.11'!$B$19,'8.11'!$D$19,'8.11'!$F$19)</c:f>
              <c:numCache>
                <c:formatCode>#\ ##0.0</c:formatCode>
                <c:ptCount val="3"/>
                <c:pt idx="0">
                  <c:v>0</c:v>
                </c:pt>
                <c:pt idx="1">
                  <c:v>0</c:v>
                </c:pt>
                <c:pt idx="2">
                  <c:v>0</c:v>
                </c:pt>
              </c:numCache>
            </c:numRef>
          </c:val>
          <c:extLst>
            <c:ext xmlns:c16="http://schemas.microsoft.com/office/drawing/2014/chart" uri="{C3380CC4-5D6E-409C-BE32-E72D297353CC}">
              <c16:uniqueId val="{00000009-9530-4775-A6CD-6C2849BD7E8A}"/>
            </c:ext>
          </c:extLst>
        </c:ser>
        <c:ser>
          <c:idx val="10"/>
          <c:order val="10"/>
          <c:tx>
            <c:strRef>
              <c:f>'8.11'!$A$20</c:f>
              <c:strCache>
                <c:ptCount val="1"/>
                <c:pt idx="0">
                  <c:v>Ostatní kapalná paliva</c:v>
                </c:pt>
              </c:strCache>
            </c:strRef>
          </c:tx>
          <c:spPr>
            <a:solidFill>
              <a:srgbClr val="9D9D9C"/>
            </a:solidFill>
          </c:spPr>
          <c:invertIfNegative val="0"/>
          <c:cat>
            <c:strRef>
              <c:f>'8.11'!$C$38:$E$38</c:f>
              <c:strCache>
                <c:ptCount val="3"/>
                <c:pt idx="0">
                  <c:v>Říjen</c:v>
                </c:pt>
                <c:pt idx="1">
                  <c:v>Listopad</c:v>
                </c:pt>
                <c:pt idx="2">
                  <c:v>Prosinec</c:v>
                </c:pt>
              </c:strCache>
            </c:strRef>
          </c:cat>
          <c:val>
            <c:numRef>
              <c:f>('8.11'!$B$20,'8.11'!$D$20,'8.11'!$F$20)</c:f>
              <c:numCache>
                <c:formatCode>#\ ##0.0</c:formatCode>
                <c:ptCount val="3"/>
                <c:pt idx="0">
                  <c:v>0</c:v>
                </c:pt>
                <c:pt idx="1">
                  <c:v>0</c:v>
                </c:pt>
                <c:pt idx="2">
                  <c:v>0</c:v>
                </c:pt>
              </c:numCache>
            </c:numRef>
          </c:val>
          <c:extLst>
            <c:ext xmlns:c16="http://schemas.microsoft.com/office/drawing/2014/chart" uri="{C3380CC4-5D6E-409C-BE32-E72D297353CC}">
              <c16:uniqueId val="{0000000A-9530-4775-A6CD-6C2849BD7E8A}"/>
            </c:ext>
          </c:extLst>
        </c:ser>
        <c:ser>
          <c:idx val="11"/>
          <c:order val="11"/>
          <c:tx>
            <c:strRef>
              <c:f>'8.11'!$A$21</c:f>
              <c:strCache>
                <c:ptCount val="1"/>
                <c:pt idx="0">
                  <c:v>Ostatní pevná paliva</c:v>
                </c:pt>
              </c:strCache>
            </c:strRef>
          </c:tx>
          <c:spPr>
            <a:solidFill>
              <a:srgbClr val="D0D0D0"/>
            </a:solidFill>
          </c:spPr>
          <c:invertIfNegative val="0"/>
          <c:cat>
            <c:strRef>
              <c:f>'8.11'!$C$38:$E$38</c:f>
              <c:strCache>
                <c:ptCount val="3"/>
                <c:pt idx="0">
                  <c:v>Říjen</c:v>
                </c:pt>
                <c:pt idx="1">
                  <c:v>Listopad</c:v>
                </c:pt>
                <c:pt idx="2">
                  <c:v>Prosinec</c:v>
                </c:pt>
              </c:strCache>
            </c:strRef>
          </c:cat>
          <c:val>
            <c:numRef>
              <c:f>('8.11'!$B$21,'8.11'!$D$21,'8.11'!$F$21)</c:f>
              <c:numCache>
                <c:formatCode>#\ ##0.0</c:formatCode>
                <c:ptCount val="3"/>
                <c:pt idx="0">
                  <c:v>25860.289000000001</c:v>
                </c:pt>
                <c:pt idx="1">
                  <c:v>30662.222000000002</c:v>
                </c:pt>
                <c:pt idx="2">
                  <c:v>32423.063999999998</c:v>
                </c:pt>
              </c:numCache>
            </c:numRef>
          </c:val>
          <c:extLst>
            <c:ext xmlns:c16="http://schemas.microsoft.com/office/drawing/2014/chart" uri="{C3380CC4-5D6E-409C-BE32-E72D297353CC}">
              <c16:uniqueId val="{0000000B-9530-4775-A6CD-6C2849BD7E8A}"/>
            </c:ext>
          </c:extLst>
        </c:ser>
        <c:ser>
          <c:idx val="12"/>
          <c:order val="12"/>
          <c:tx>
            <c:strRef>
              <c:f>'8.11'!$A$22</c:f>
              <c:strCache>
                <c:ptCount val="1"/>
                <c:pt idx="0">
                  <c:v>Ostatní plyny</c:v>
                </c:pt>
              </c:strCache>
            </c:strRef>
          </c:tx>
          <c:spPr>
            <a:pattFill prst="ltUpDiag">
              <a:fgClr>
                <a:srgbClr val="23315F"/>
              </a:fgClr>
              <a:bgClr>
                <a:sysClr val="window" lastClr="FFFFFF"/>
              </a:bgClr>
            </a:pattFill>
          </c:spPr>
          <c:invertIfNegative val="0"/>
          <c:cat>
            <c:strRef>
              <c:f>'8.11'!$C$38:$E$38</c:f>
              <c:strCache>
                <c:ptCount val="3"/>
                <c:pt idx="0">
                  <c:v>Říjen</c:v>
                </c:pt>
                <c:pt idx="1">
                  <c:v>Listopad</c:v>
                </c:pt>
                <c:pt idx="2">
                  <c:v>Prosinec</c:v>
                </c:pt>
              </c:strCache>
            </c:strRef>
          </c:cat>
          <c:val>
            <c:numRef>
              <c:f>('8.11'!$B$22,'8.11'!$D$22,'8.11'!$F$22)</c:f>
              <c:numCache>
                <c:formatCode>#\ ##0.0</c:formatCode>
                <c:ptCount val="3"/>
                <c:pt idx="0">
                  <c:v>36</c:v>
                </c:pt>
                <c:pt idx="1">
                  <c:v>21</c:v>
                </c:pt>
                <c:pt idx="2">
                  <c:v>31</c:v>
                </c:pt>
              </c:numCache>
            </c:numRef>
          </c:val>
          <c:extLst>
            <c:ext xmlns:c16="http://schemas.microsoft.com/office/drawing/2014/chart" uri="{C3380CC4-5D6E-409C-BE32-E72D297353CC}">
              <c16:uniqueId val="{0000000C-9530-4775-A6CD-6C2849BD7E8A}"/>
            </c:ext>
          </c:extLst>
        </c:ser>
        <c:ser>
          <c:idx val="13"/>
          <c:order val="13"/>
          <c:tx>
            <c:strRef>
              <c:f>'8.11'!$A$23</c:f>
              <c:strCache>
                <c:ptCount val="1"/>
                <c:pt idx="0">
                  <c:v>Ostatní</c:v>
                </c:pt>
              </c:strCache>
            </c:strRef>
          </c:tx>
          <c:spPr>
            <a:pattFill prst="ltUpDiag">
              <a:fgClr>
                <a:srgbClr val="E02C1F"/>
              </a:fgClr>
              <a:bgClr>
                <a:sysClr val="window" lastClr="FFFFFF"/>
              </a:bgClr>
            </a:pattFill>
          </c:spPr>
          <c:invertIfNegative val="0"/>
          <c:cat>
            <c:strRef>
              <c:f>'8.11'!$C$38:$E$38</c:f>
              <c:strCache>
                <c:ptCount val="3"/>
                <c:pt idx="0">
                  <c:v>Říjen</c:v>
                </c:pt>
                <c:pt idx="1">
                  <c:v>Listopad</c:v>
                </c:pt>
                <c:pt idx="2">
                  <c:v>Prosinec</c:v>
                </c:pt>
              </c:strCache>
            </c:strRef>
          </c:cat>
          <c:val>
            <c:numRef>
              <c:f>('8.11'!$B$23,'8.11'!$D$23,'8.11'!$F$23)</c:f>
              <c:numCache>
                <c:formatCode>#\ ##0.0</c:formatCode>
                <c:ptCount val="3"/>
                <c:pt idx="0">
                  <c:v>0</c:v>
                </c:pt>
                <c:pt idx="1">
                  <c:v>0</c:v>
                </c:pt>
                <c:pt idx="2">
                  <c:v>0</c:v>
                </c:pt>
              </c:numCache>
            </c:numRef>
          </c:val>
          <c:extLst>
            <c:ext xmlns:c16="http://schemas.microsoft.com/office/drawing/2014/chart" uri="{C3380CC4-5D6E-409C-BE32-E72D297353CC}">
              <c16:uniqueId val="{0000000D-9530-4775-A6CD-6C2849BD7E8A}"/>
            </c:ext>
          </c:extLst>
        </c:ser>
        <c:ser>
          <c:idx val="14"/>
          <c:order val="14"/>
          <c:tx>
            <c:strRef>
              <c:f>'8.11'!$A$24</c:f>
              <c:strCache>
                <c:ptCount val="1"/>
                <c:pt idx="0">
                  <c:v>Topné oleje</c:v>
                </c:pt>
              </c:strCache>
            </c:strRef>
          </c:tx>
          <c:spPr>
            <a:pattFill prst="ltUpDiag">
              <a:fgClr>
                <a:srgbClr val="5A6588"/>
              </a:fgClr>
              <a:bgClr>
                <a:sysClr val="window" lastClr="FFFFFF"/>
              </a:bgClr>
            </a:pattFill>
          </c:spPr>
          <c:invertIfNegative val="0"/>
          <c:cat>
            <c:strRef>
              <c:f>'8.11'!$C$38:$E$38</c:f>
              <c:strCache>
                <c:ptCount val="3"/>
                <c:pt idx="0">
                  <c:v>Říjen</c:v>
                </c:pt>
                <c:pt idx="1">
                  <c:v>Listopad</c:v>
                </c:pt>
                <c:pt idx="2">
                  <c:v>Prosinec</c:v>
                </c:pt>
              </c:strCache>
            </c:strRef>
          </c:cat>
          <c:val>
            <c:numRef>
              <c:f>('8.11'!$B$24,'8.11'!$D$24,'8.11'!$F$24)</c:f>
              <c:numCache>
                <c:formatCode>#\ ##0.0</c:formatCode>
                <c:ptCount val="3"/>
                <c:pt idx="0">
                  <c:v>2.04</c:v>
                </c:pt>
                <c:pt idx="1">
                  <c:v>579.77800000000002</c:v>
                </c:pt>
                <c:pt idx="2">
                  <c:v>1031.9359999999999</c:v>
                </c:pt>
              </c:numCache>
            </c:numRef>
          </c:val>
          <c:extLst>
            <c:ext xmlns:c16="http://schemas.microsoft.com/office/drawing/2014/chart" uri="{C3380CC4-5D6E-409C-BE32-E72D297353CC}">
              <c16:uniqueId val="{0000000E-9530-4775-A6CD-6C2849BD7E8A}"/>
            </c:ext>
          </c:extLst>
        </c:ser>
        <c:ser>
          <c:idx val="15"/>
          <c:order val="15"/>
          <c:tx>
            <c:strRef>
              <c:f>'8.11'!$A$25</c:f>
              <c:strCache>
                <c:ptCount val="1"/>
                <c:pt idx="0">
                  <c:v>Zemní plyn</c:v>
                </c:pt>
              </c:strCache>
            </c:strRef>
          </c:tx>
          <c:spPr>
            <a:pattFill prst="ltUpDiag">
              <a:fgClr>
                <a:srgbClr val="E86158"/>
              </a:fgClr>
              <a:bgClr>
                <a:sysClr val="window" lastClr="FFFFFF"/>
              </a:bgClr>
            </a:pattFill>
          </c:spPr>
          <c:invertIfNegative val="0"/>
          <c:cat>
            <c:strRef>
              <c:f>'8.11'!$C$38:$E$38</c:f>
              <c:strCache>
                <c:ptCount val="3"/>
                <c:pt idx="0">
                  <c:v>Říjen</c:v>
                </c:pt>
                <c:pt idx="1">
                  <c:v>Listopad</c:v>
                </c:pt>
                <c:pt idx="2">
                  <c:v>Prosinec</c:v>
                </c:pt>
              </c:strCache>
            </c:strRef>
          </c:cat>
          <c:val>
            <c:numRef>
              <c:f>('8.11'!$B$25,'8.11'!$D$25,'8.11'!$F$25)</c:f>
              <c:numCache>
                <c:formatCode>#\ ##0.0</c:formatCode>
                <c:ptCount val="3"/>
                <c:pt idx="0">
                  <c:v>37814.01</c:v>
                </c:pt>
                <c:pt idx="1">
                  <c:v>64348.37</c:v>
                </c:pt>
                <c:pt idx="2">
                  <c:v>74428.290999999968</c:v>
                </c:pt>
              </c:numCache>
            </c:numRef>
          </c:val>
          <c:extLst>
            <c:ext xmlns:c16="http://schemas.microsoft.com/office/drawing/2014/chart" uri="{C3380CC4-5D6E-409C-BE32-E72D297353CC}">
              <c16:uniqueId val="{0000000F-9530-4775-A6CD-6C2849BD7E8A}"/>
            </c:ext>
          </c:extLst>
        </c:ser>
        <c:dLbls>
          <c:showLegendKey val="0"/>
          <c:showVal val="0"/>
          <c:showCatName val="0"/>
          <c:showSerName val="0"/>
          <c:showPercent val="0"/>
          <c:showBubbleSize val="0"/>
        </c:dLbls>
        <c:gapWidth val="50"/>
        <c:overlap val="100"/>
        <c:axId val="289617408"/>
        <c:axId val="289618944"/>
      </c:barChart>
      <c:catAx>
        <c:axId val="2896174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618944"/>
        <c:crosses val="autoZero"/>
        <c:auto val="1"/>
        <c:lblAlgn val="ctr"/>
        <c:lblOffset val="100"/>
        <c:noMultiLvlLbl val="0"/>
      </c:catAx>
      <c:valAx>
        <c:axId val="28961894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617408"/>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C31-42C6-8F95-7606B71E6BE5}"/>
              </c:ext>
            </c:extLst>
          </c:dPt>
          <c:dPt>
            <c:idx val="1"/>
            <c:bubble3D val="0"/>
            <c:spPr>
              <a:solidFill>
                <a:schemeClr val="accent2"/>
              </a:solidFill>
            </c:spPr>
            <c:extLst>
              <c:ext xmlns:c16="http://schemas.microsoft.com/office/drawing/2014/chart" uri="{C3380CC4-5D6E-409C-BE32-E72D297353CC}">
                <c16:uniqueId val="{00000003-FC31-42C6-8F95-7606B71E6BE5}"/>
              </c:ext>
            </c:extLst>
          </c:dPt>
          <c:dPt>
            <c:idx val="2"/>
            <c:bubble3D val="0"/>
            <c:spPr>
              <a:solidFill>
                <a:schemeClr val="accent3"/>
              </a:solidFill>
            </c:spPr>
            <c:extLst>
              <c:ext xmlns:c16="http://schemas.microsoft.com/office/drawing/2014/chart" uri="{C3380CC4-5D6E-409C-BE32-E72D297353CC}">
                <c16:uniqueId val="{00000005-FC31-42C6-8F95-7606B71E6BE5}"/>
              </c:ext>
            </c:extLst>
          </c:dPt>
          <c:dPt>
            <c:idx val="3"/>
            <c:bubble3D val="0"/>
            <c:spPr>
              <a:solidFill>
                <a:schemeClr val="accent4"/>
              </a:solidFill>
            </c:spPr>
            <c:extLst>
              <c:ext xmlns:c16="http://schemas.microsoft.com/office/drawing/2014/chart" uri="{C3380CC4-5D6E-409C-BE32-E72D297353CC}">
                <c16:uniqueId val="{00000007-FC31-42C6-8F95-7606B71E6BE5}"/>
              </c:ext>
            </c:extLst>
          </c:dPt>
          <c:dPt>
            <c:idx val="4"/>
            <c:bubble3D val="0"/>
            <c:spPr>
              <a:solidFill>
                <a:schemeClr val="accent5"/>
              </a:solidFill>
            </c:spPr>
            <c:extLst>
              <c:ext xmlns:c16="http://schemas.microsoft.com/office/drawing/2014/chart" uri="{C3380CC4-5D6E-409C-BE32-E72D297353CC}">
                <c16:uniqueId val="{00000009-FC31-42C6-8F95-7606B71E6BE5}"/>
              </c:ext>
            </c:extLst>
          </c:dPt>
          <c:dPt>
            <c:idx val="5"/>
            <c:bubble3D val="0"/>
            <c:spPr>
              <a:solidFill>
                <a:schemeClr val="accent6"/>
              </a:solidFill>
            </c:spPr>
            <c:extLst>
              <c:ext xmlns:c16="http://schemas.microsoft.com/office/drawing/2014/chart" uri="{C3380CC4-5D6E-409C-BE32-E72D297353CC}">
                <c16:uniqueId val="{0000000B-FC31-42C6-8F95-7606B71E6BE5}"/>
              </c:ext>
            </c:extLst>
          </c:dPt>
          <c:dPt>
            <c:idx val="6"/>
            <c:bubble3D val="0"/>
            <c:spPr>
              <a:solidFill>
                <a:srgbClr val="F0948F"/>
              </a:solidFill>
            </c:spPr>
            <c:extLst>
              <c:ext xmlns:c16="http://schemas.microsoft.com/office/drawing/2014/chart" uri="{C3380CC4-5D6E-409C-BE32-E72D297353CC}">
                <c16:uniqueId val="{0000000D-FC31-42C6-8F95-7606B71E6BE5}"/>
              </c:ext>
            </c:extLst>
          </c:dPt>
          <c:dPt>
            <c:idx val="7"/>
            <c:bubble3D val="0"/>
            <c:spPr>
              <a:solidFill>
                <a:srgbClr val="F7C9C7"/>
              </a:solidFill>
            </c:spPr>
            <c:extLst>
              <c:ext xmlns:c16="http://schemas.microsoft.com/office/drawing/2014/chart" uri="{C3380CC4-5D6E-409C-BE32-E72D297353CC}">
                <c16:uniqueId val="{0000000F-FC31-42C6-8F95-7606B71E6BE5}"/>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FC31-42C6-8F95-7606B71E6BE5}"/>
            </c:ext>
          </c:extLst>
        </c:ser>
        <c:ser>
          <c:idx val="2"/>
          <c:order val="1"/>
          <c:dPt>
            <c:idx val="0"/>
            <c:bubble3D val="0"/>
            <c:spPr>
              <a:solidFill>
                <a:schemeClr val="accent1"/>
              </a:solidFill>
            </c:spPr>
            <c:extLst>
              <c:ext xmlns:c16="http://schemas.microsoft.com/office/drawing/2014/chart" uri="{C3380CC4-5D6E-409C-BE32-E72D297353CC}">
                <c16:uniqueId val="{00000012-FC31-42C6-8F95-7606B71E6BE5}"/>
              </c:ext>
            </c:extLst>
          </c:dPt>
          <c:dPt>
            <c:idx val="1"/>
            <c:bubble3D val="0"/>
            <c:spPr>
              <a:solidFill>
                <a:schemeClr val="accent2"/>
              </a:solidFill>
            </c:spPr>
            <c:extLst>
              <c:ext xmlns:c16="http://schemas.microsoft.com/office/drawing/2014/chart" uri="{C3380CC4-5D6E-409C-BE32-E72D297353CC}">
                <c16:uniqueId val="{00000014-FC31-42C6-8F95-7606B71E6BE5}"/>
              </c:ext>
            </c:extLst>
          </c:dPt>
          <c:dPt>
            <c:idx val="2"/>
            <c:bubble3D val="0"/>
            <c:spPr>
              <a:solidFill>
                <a:schemeClr val="accent3"/>
              </a:solidFill>
            </c:spPr>
            <c:extLst>
              <c:ext xmlns:c16="http://schemas.microsoft.com/office/drawing/2014/chart" uri="{C3380CC4-5D6E-409C-BE32-E72D297353CC}">
                <c16:uniqueId val="{00000016-FC31-42C6-8F95-7606B71E6BE5}"/>
              </c:ext>
            </c:extLst>
          </c:dPt>
          <c:dPt>
            <c:idx val="3"/>
            <c:bubble3D val="0"/>
            <c:spPr>
              <a:solidFill>
                <a:schemeClr val="accent4"/>
              </a:solidFill>
            </c:spPr>
            <c:extLst>
              <c:ext xmlns:c16="http://schemas.microsoft.com/office/drawing/2014/chart" uri="{C3380CC4-5D6E-409C-BE32-E72D297353CC}">
                <c16:uniqueId val="{00000018-FC31-42C6-8F95-7606B71E6BE5}"/>
              </c:ext>
            </c:extLst>
          </c:dPt>
          <c:dPt>
            <c:idx val="4"/>
            <c:bubble3D val="0"/>
            <c:spPr>
              <a:solidFill>
                <a:schemeClr val="accent5"/>
              </a:solidFill>
            </c:spPr>
            <c:extLst>
              <c:ext xmlns:c16="http://schemas.microsoft.com/office/drawing/2014/chart" uri="{C3380CC4-5D6E-409C-BE32-E72D297353CC}">
                <c16:uniqueId val="{0000001A-FC31-42C6-8F95-7606B71E6BE5}"/>
              </c:ext>
            </c:extLst>
          </c:dPt>
          <c:dPt>
            <c:idx val="5"/>
            <c:bubble3D val="0"/>
            <c:spPr>
              <a:solidFill>
                <a:schemeClr val="accent6"/>
              </a:solidFill>
            </c:spPr>
            <c:extLst>
              <c:ext xmlns:c16="http://schemas.microsoft.com/office/drawing/2014/chart" uri="{C3380CC4-5D6E-409C-BE32-E72D297353CC}">
                <c16:uniqueId val="{0000001C-FC31-42C6-8F95-7606B71E6BE5}"/>
              </c:ext>
            </c:extLst>
          </c:dPt>
          <c:dPt>
            <c:idx val="6"/>
            <c:bubble3D val="0"/>
            <c:spPr>
              <a:solidFill>
                <a:srgbClr val="F0948F"/>
              </a:solidFill>
            </c:spPr>
            <c:extLst>
              <c:ext xmlns:c16="http://schemas.microsoft.com/office/drawing/2014/chart" uri="{C3380CC4-5D6E-409C-BE32-E72D297353CC}">
                <c16:uniqueId val="{0000001E-FC31-42C6-8F95-7606B71E6BE5}"/>
              </c:ext>
            </c:extLst>
          </c:dPt>
          <c:dPt>
            <c:idx val="7"/>
            <c:bubble3D val="0"/>
            <c:spPr>
              <a:solidFill>
                <a:srgbClr val="F7C9C7"/>
              </a:solidFill>
            </c:spPr>
            <c:extLst>
              <c:ext xmlns:c16="http://schemas.microsoft.com/office/drawing/2014/chart" uri="{C3380CC4-5D6E-409C-BE32-E72D297353CC}">
                <c16:uniqueId val="{00000020-FC31-42C6-8F95-7606B71E6BE5}"/>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FC31-42C6-8F95-7606B71E6BE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AE4-49DD-8DD0-BF2FD334776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AE4-49DD-8DD0-BF2FD334776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AE4-49DD-8DD0-BF2FD334776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AE4-49DD-8DD0-BF2FD334776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AE4-49DD-8DD0-BF2FD334776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AE4-49DD-8DD0-BF2FD334776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AE4-49DD-8DD0-BF2FD334776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AE4-49DD-8DD0-BF2FD334776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AE4-49DD-8DD0-BF2FD334776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AE4-49DD-8DD0-BF2FD334776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AE4-49DD-8DD0-BF2FD334776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AE4-49DD-8DD0-BF2FD334776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AE4-49DD-8DD0-BF2FD334776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AE4-49DD-8DD0-BF2FD334776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AE4-49DD-8DD0-BF2FD334776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CAE4-49DD-8DD0-BF2FD334776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0950515117817302E-3"/>
          <c:y val="0"/>
        </c:manualLayout>
      </c:layout>
      <c:overlay val="0"/>
    </c:title>
    <c:autoTitleDeleted val="0"/>
    <c:plotArea>
      <c:layout>
        <c:manualLayout>
          <c:layoutTarget val="inner"/>
          <c:xMode val="edge"/>
          <c:yMode val="edge"/>
          <c:x val="8.8999975598373637E-2"/>
          <c:y val="0.29248122646279789"/>
          <c:w val="0.58899387519178148"/>
          <c:h val="0.53942642318683287"/>
        </c:manualLayout>
      </c:layout>
      <c:barChart>
        <c:barDir val="col"/>
        <c:grouping val="stacked"/>
        <c:varyColors val="0"/>
        <c:ser>
          <c:idx val="0"/>
          <c:order val="0"/>
          <c:tx>
            <c:strRef>
              <c:f>'8.12'!$A$28</c:f>
              <c:strCache>
                <c:ptCount val="1"/>
                <c:pt idx="0">
                  <c:v>Průmysl</c:v>
                </c:pt>
              </c:strCache>
            </c:strRef>
          </c:tx>
          <c:invertIfNegative val="0"/>
          <c:cat>
            <c:strRef>
              <c:f>'8.12'!$C$38:$E$38</c:f>
              <c:strCache>
                <c:ptCount val="3"/>
                <c:pt idx="0">
                  <c:v>Říjen</c:v>
                </c:pt>
                <c:pt idx="1">
                  <c:v>Listopad</c:v>
                </c:pt>
                <c:pt idx="2">
                  <c:v>Prosinec</c:v>
                </c:pt>
              </c:strCache>
            </c:strRef>
          </c:cat>
          <c:val>
            <c:numRef>
              <c:f>('8.12'!$B$28,'8.12'!$D$28,'8.12'!$F$28)</c:f>
              <c:numCache>
                <c:formatCode>#\ ##0.0</c:formatCode>
                <c:ptCount val="3"/>
                <c:pt idx="0">
                  <c:v>352564.91700000002</c:v>
                </c:pt>
                <c:pt idx="1">
                  <c:v>411207.99</c:v>
                </c:pt>
                <c:pt idx="2">
                  <c:v>458384.50599999999</c:v>
                </c:pt>
              </c:numCache>
            </c:numRef>
          </c:val>
          <c:extLst>
            <c:ext xmlns:c16="http://schemas.microsoft.com/office/drawing/2014/chart" uri="{C3380CC4-5D6E-409C-BE32-E72D297353CC}">
              <c16:uniqueId val="{00000000-72DF-4AAF-B273-0CD73148B88E}"/>
            </c:ext>
          </c:extLst>
        </c:ser>
        <c:ser>
          <c:idx val="1"/>
          <c:order val="1"/>
          <c:tx>
            <c:strRef>
              <c:f>'8.12'!$A$29</c:f>
              <c:strCache>
                <c:ptCount val="1"/>
                <c:pt idx="0">
                  <c:v>Energetika</c:v>
                </c:pt>
              </c:strCache>
            </c:strRef>
          </c:tx>
          <c:invertIfNegative val="0"/>
          <c:cat>
            <c:strRef>
              <c:f>'8.12'!$C$38:$E$38</c:f>
              <c:strCache>
                <c:ptCount val="3"/>
                <c:pt idx="0">
                  <c:v>Říjen</c:v>
                </c:pt>
                <c:pt idx="1">
                  <c:v>Listopad</c:v>
                </c:pt>
                <c:pt idx="2">
                  <c:v>Prosinec</c:v>
                </c:pt>
              </c:strCache>
            </c:strRef>
          </c:cat>
          <c:val>
            <c:numRef>
              <c:f>('8.12'!$B$29,'8.12'!$D$29,'8.12'!$F$29)</c:f>
              <c:numCache>
                <c:formatCode>#\ ##0.0</c:formatCode>
                <c:ptCount val="3"/>
                <c:pt idx="0">
                  <c:v>764.11199999999997</c:v>
                </c:pt>
                <c:pt idx="1">
                  <c:v>1618.01</c:v>
                </c:pt>
                <c:pt idx="2">
                  <c:v>45622.033000000003</c:v>
                </c:pt>
              </c:numCache>
            </c:numRef>
          </c:val>
          <c:extLst>
            <c:ext xmlns:c16="http://schemas.microsoft.com/office/drawing/2014/chart" uri="{C3380CC4-5D6E-409C-BE32-E72D297353CC}">
              <c16:uniqueId val="{00000001-72DF-4AAF-B273-0CD73148B88E}"/>
            </c:ext>
          </c:extLst>
        </c:ser>
        <c:ser>
          <c:idx val="2"/>
          <c:order val="2"/>
          <c:tx>
            <c:strRef>
              <c:f>'8.12'!$A$30</c:f>
              <c:strCache>
                <c:ptCount val="1"/>
                <c:pt idx="0">
                  <c:v>Doprava</c:v>
                </c:pt>
              </c:strCache>
            </c:strRef>
          </c:tx>
          <c:invertIfNegative val="0"/>
          <c:cat>
            <c:strRef>
              <c:f>'8.12'!$C$38:$E$38</c:f>
              <c:strCache>
                <c:ptCount val="3"/>
                <c:pt idx="0">
                  <c:v>Říjen</c:v>
                </c:pt>
                <c:pt idx="1">
                  <c:v>Listopad</c:v>
                </c:pt>
                <c:pt idx="2">
                  <c:v>Prosinec</c:v>
                </c:pt>
              </c:strCache>
            </c:strRef>
          </c:cat>
          <c:val>
            <c:numRef>
              <c:f>('8.12'!$B$30,'8.12'!$D$30,'8.12'!$F$30)</c:f>
              <c:numCache>
                <c:formatCode>#\ ##0.0</c:formatCode>
                <c:ptCount val="3"/>
                <c:pt idx="0">
                  <c:v>1051.5810000000001</c:v>
                </c:pt>
                <c:pt idx="1">
                  <c:v>2370.7500000000005</c:v>
                </c:pt>
                <c:pt idx="2">
                  <c:v>2894.6610000000001</c:v>
                </c:pt>
              </c:numCache>
            </c:numRef>
          </c:val>
          <c:extLst>
            <c:ext xmlns:c16="http://schemas.microsoft.com/office/drawing/2014/chart" uri="{C3380CC4-5D6E-409C-BE32-E72D297353CC}">
              <c16:uniqueId val="{00000002-72DF-4AAF-B273-0CD73148B88E}"/>
            </c:ext>
          </c:extLst>
        </c:ser>
        <c:ser>
          <c:idx val="3"/>
          <c:order val="3"/>
          <c:tx>
            <c:strRef>
              <c:f>'8.12'!$A$31</c:f>
              <c:strCache>
                <c:ptCount val="1"/>
                <c:pt idx="0">
                  <c:v>Stavebnictví</c:v>
                </c:pt>
              </c:strCache>
            </c:strRef>
          </c:tx>
          <c:invertIfNegative val="0"/>
          <c:cat>
            <c:strRef>
              <c:f>'8.12'!$C$38:$E$38</c:f>
              <c:strCache>
                <c:ptCount val="3"/>
                <c:pt idx="0">
                  <c:v>Říjen</c:v>
                </c:pt>
                <c:pt idx="1">
                  <c:v>Listopad</c:v>
                </c:pt>
                <c:pt idx="2">
                  <c:v>Prosinec</c:v>
                </c:pt>
              </c:strCache>
            </c:strRef>
          </c:cat>
          <c:val>
            <c:numRef>
              <c:f>('8.12'!$B$31,'8.12'!$D$31,'8.12'!$F$31)</c:f>
              <c:numCache>
                <c:formatCode>#\ ##0.0</c:formatCode>
                <c:ptCount val="3"/>
                <c:pt idx="0">
                  <c:v>63.760000000000005</c:v>
                </c:pt>
                <c:pt idx="1">
                  <c:v>144.07</c:v>
                </c:pt>
                <c:pt idx="2">
                  <c:v>195.65</c:v>
                </c:pt>
              </c:numCache>
            </c:numRef>
          </c:val>
          <c:extLst>
            <c:ext xmlns:c16="http://schemas.microsoft.com/office/drawing/2014/chart" uri="{C3380CC4-5D6E-409C-BE32-E72D297353CC}">
              <c16:uniqueId val="{00000003-72DF-4AAF-B273-0CD73148B88E}"/>
            </c:ext>
          </c:extLst>
        </c:ser>
        <c:ser>
          <c:idx val="4"/>
          <c:order val="4"/>
          <c:tx>
            <c:strRef>
              <c:f>'8.12'!$A$32</c:f>
              <c:strCache>
                <c:ptCount val="1"/>
                <c:pt idx="0">
                  <c:v>Zemědělství a lesnictví</c:v>
                </c:pt>
              </c:strCache>
            </c:strRef>
          </c:tx>
          <c:invertIfNegative val="0"/>
          <c:cat>
            <c:strRef>
              <c:f>'8.12'!$C$38:$E$38</c:f>
              <c:strCache>
                <c:ptCount val="3"/>
                <c:pt idx="0">
                  <c:v>Říjen</c:v>
                </c:pt>
                <c:pt idx="1">
                  <c:v>Listopad</c:v>
                </c:pt>
                <c:pt idx="2">
                  <c:v>Prosinec</c:v>
                </c:pt>
              </c:strCache>
            </c:strRef>
          </c:cat>
          <c:val>
            <c:numRef>
              <c:f>('8.12'!$B$32,'8.12'!$D$32,'8.12'!$F$32)</c:f>
              <c:numCache>
                <c:formatCode>#\ ##0.0</c:formatCode>
                <c:ptCount val="3"/>
                <c:pt idx="0">
                  <c:v>1246.8620000000001</c:v>
                </c:pt>
                <c:pt idx="1">
                  <c:v>1226.665</c:v>
                </c:pt>
                <c:pt idx="2">
                  <c:v>1307.877</c:v>
                </c:pt>
              </c:numCache>
            </c:numRef>
          </c:val>
          <c:extLst>
            <c:ext xmlns:c16="http://schemas.microsoft.com/office/drawing/2014/chart" uri="{C3380CC4-5D6E-409C-BE32-E72D297353CC}">
              <c16:uniqueId val="{00000004-72DF-4AAF-B273-0CD73148B88E}"/>
            </c:ext>
          </c:extLst>
        </c:ser>
        <c:ser>
          <c:idx val="5"/>
          <c:order val="5"/>
          <c:tx>
            <c:strRef>
              <c:f>'8.12'!$A$33</c:f>
              <c:strCache>
                <c:ptCount val="1"/>
                <c:pt idx="0">
                  <c:v>Domácnosti</c:v>
                </c:pt>
              </c:strCache>
            </c:strRef>
          </c:tx>
          <c:spPr>
            <a:solidFill>
              <a:schemeClr val="accent6"/>
            </a:solidFill>
          </c:spPr>
          <c:invertIfNegative val="0"/>
          <c:cat>
            <c:strRef>
              <c:f>'8.12'!$C$38:$E$38</c:f>
              <c:strCache>
                <c:ptCount val="3"/>
                <c:pt idx="0">
                  <c:v>Říjen</c:v>
                </c:pt>
                <c:pt idx="1">
                  <c:v>Listopad</c:v>
                </c:pt>
                <c:pt idx="2">
                  <c:v>Prosinec</c:v>
                </c:pt>
              </c:strCache>
            </c:strRef>
          </c:cat>
          <c:val>
            <c:numRef>
              <c:f>('8.12'!$B$33,'8.12'!$D$33,'8.12'!$F$33)</c:f>
              <c:numCache>
                <c:formatCode>#\ ##0.0</c:formatCode>
                <c:ptCount val="3"/>
                <c:pt idx="0">
                  <c:v>129016.27299999999</c:v>
                </c:pt>
                <c:pt idx="1">
                  <c:v>228737.00200000001</c:v>
                </c:pt>
                <c:pt idx="2">
                  <c:v>291400.34600000002</c:v>
                </c:pt>
              </c:numCache>
            </c:numRef>
          </c:val>
          <c:extLst>
            <c:ext xmlns:c16="http://schemas.microsoft.com/office/drawing/2014/chart" uri="{C3380CC4-5D6E-409C-BE32-E72D297353CC}">
              <c16:uniqueId val="{00000005-72DF-4AAF-B273-0CD73148B88E}"/>
            </c:ext>
          </c:extLst>
        </c:ser>
        <c:ser>
          <c:idx val="6"/>
          <c:order val="6"/>
          <c:tx>
            <c:strRef>
              <c:f>'8.12'!$A$34</c:f>
              <c:strCache>
                <c:ptCount val="1"/>
                <c:pt idx="0">
                  <c:v>Obchod, služby, školství, zdravotnictví</c:v>
                </c:pt>
              </c:strCache>
            </c:strRef>
          </c:tx>
          <c:spPr>
            <a:solidFill>
              <a:srgbClr val="F0948F"/>
            </a:solidFill>
          </c:spPr>
          <c:invertIfNegative val="0"/>
          <c:cat>
            <c:strRef>
              <c:f>'8.12'!$C$38:$E$38</c:f>
              <c:strCache>
                <c:ptCount val="3"/>
                <c:pt idx="0">
                  <c:v>Říjen</c:v>
                </c:pt>
                <c:pt idx="1">
                  <c:v>Listopad</c:v>
                </c:pt>
                <c:pt idx="2">
                  <c:v>Prosinec</c:v>
                </c:pt>
              </c:strCache>
            </c:strRef>
          </c:cat>
          <c:val>
            <c:numRef>
              <c:f>('8.12'!$B$34,'8.12'!$D$34,'8.12'!$F$34)</c:f>
              <c:numCache>
                <c:formatCode>#\ ##0.0</c:formatCode>
                <c:ptCount val="3"/>
                <c:pt idx="0">
                  <c:v>49106.621999999996</c:v>
                </c:pt>
                <c:pt idx="1">
                  <c:v>104339.15599999999</c:v>
                </c:pt>
                <c:pt idx="2">
                  <c:v>129818.63499999999</c:v>
                </c:pt>
              </c:numCache>
            </c:numRef>
          </c:val>
          <c:extLst>
            <c:ext xmlns:c16="http://schemas.microsoft.com/office/drawing/2014/chart" uri="{C3380CC4-5D6E-409C-BE32-E72D297353CC}">
              <c16:uniqueId val="{00000006-72DF-4AAF-B273-0CD73148B88E}"/>
            </c:ext>
          </c:extLst>
        </c:ser>
        <c:ser>
          <c:idx val="7"/>
          <c:order val="7"/>
          <c:tx>
            <c:strRef>
              <c:f>'8.12'!$A$35</c:f>
              <c:strCache>
                <c:ptCount val="1"/>
                <c:pt idx="0">
                  <c:v>Ostatní</c:v>
                </c:pt>
              </c:strCache>
            </c:strRef>
          </c:tx>
          <c:spPr>
            <a:solidFill>
              <a:srgbClr val="F7C9C7"/>
            </a:solidFill>
          </c:spPr>
          <c:invertIfNegative val="0"/>
          <c:cat>
            <c:strRef>
              <c:f>'8.12'!$C$38:$E$38</c:f>
              <c:strCache>
                <c:ptCount val="3"/>
                <c:pt idx="0">
                  <c:v>Říjen</c:v>
                </c:pt>
                <c:pt idx="1">
                  <c:v>Listopad</c:v>
                </c:pt>
                <c:pt idx="2">
                  <c:v>Prosinec</c:v>
                </c:pt>
              </c:strCache>
            </c:strRef>
          </c:cat>
          <c:val>
            <c:numRef>
              <c:f>('8.12'!$B$35,'8.12'!$D$35,'8.12'!$F$35)</c:f>
              <c:numCache>
                <c:formatCode>#\ ##0.0</c:formatCode>
                <c:ptCount val="3"/>
                <c:pt idx="0">
                  <c:v>849.94500000000005</c:v>
                </c:pt>
                <c:pt idx="1">
                  <c:v>1752.797</c:v>
                </c:pt>
                <c:pt idx="2">
                  <c:v>2070.9739999999997</c:v>
                </c:pt>
              </c:numCache>
            </c:numRef>
          </c:val>
          <c:extLst>
            <c:ext xmlns:c16="http://schemas.microsoft.com/office/drawing/2014/chart" uri="{C3380CC4-5D6E-409C-BE32-E72D297353CC}">
              <c16:uniqueId val="{00000007-72DF-4AAF-B273-0CD73148B88E}"/>
            </c:ext>
          </c:extLst>
        </c:ser>
        <c:dLbls>
          <c:showLegendKey val="0"/>
          <c:showVal val="0"/>
          <c:showCatName val="0"/>
          <c:showSerName val="0"/>
          <c:showPercent val="0"/>
          <c:showBubbleSize val="0"/>
        </c:dLbls>
        <c:gapWidth val="50"/>
        <c:overlap val="100"/>
        <c:axId val="290162944"/>
        <c:axId val="290172928"/>
      </c:barChart>
      <c:catAx>
        <c:axId val="29016294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172928"/>
        <c:crosses val="autoZero"/>
        <c:auto val="1"/>
        <c:lblAlgn val="ctr"/>
        <c:lblOffset val="100"/>
        <c:noMultiLvlLbl val="0"/>
      </c:catAx>
      <c:valAx>
        <c:axId val="290172928"/>
        <c:scaling>
          <c:orientation val="minMax"/>
          <c:max val="24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162944"/>
        <c:crosses val="autoZero"/>
        <c:crossBetween val="between"/>
        <c:majorUnit val="6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cs-CZ" sz="1000">
                <a:solidFill>
                  <a:schemeClr val="tx2"/>
                </a:solidFill>
              </a:rPr>
              <a:t>Podíl v ČR</a:t>
            </a:r>
          </a:p>
        </c:rich>
      </c:tx>
      <c:layout>
        <c:manualLayout>
          <c:xMode val="edge"/>
          <c:yMode val="edge"/>
          <c:x val="5.1553002128805394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'8.12'!$A$38</c:f>
              <c:strCache>
                <c:ptCount val="1"/>
                <c:pt idx="0">
                  <c:v>Instalovaný výkon</c:v>
                </c:pt>
              </c:strCache>
            </c:strRef>
          </c:tx>
          <c:invertIfNegative val="0"/>
          <c:val>
            <c:numRef>
              <c:f>'8.12'!$B$38</c:f>
              <c:numCache>
                <c:formatCode>0.0%</c:formatCode>
                <c:ptCount val="1"/>
                <c:pt idx="0">
                  <c:v>0.12223886507741427</c:v>
                </c:pt>
              </c:numCache>
            </c:numRef>
          </c:val>
          <c:extLst>
            <c:ext xmlns:c16="http://schemas.microsoft.com/office/drawing/2014/chart" uri="{C3380CC4-5D6E-409C-BE32-E72D297353CC}">
              <c16:uniqueId val="{00000000-4E36-46C0-A91E-7D3667508618}"/>
            </c:ext>
          </c:extLst>
        </c:ser>
        <c:ser>
          <c:idx val="1"/>
          <c:order val="1"/>
          <c:tx>
            <c:strRef>
              <c:f>'8.12'!$A$39</c:f>
              <c:strCache>
                <c:ptCount val="1"/>
                <c:pt idx="0">
                  <c:v>Výroba tepla brutto</c:v>
                </c:pt>
              </c:strCache>
            </c:strRef>
          </c:tx>
          <c:invertIfNegative val="0"/>
          <c:val>
            <c:numRef>
              <c:f>'8.12'!$B$39</c:f>
              <c:numCache>
                <c:formatCode>0.0%</c:formatCode>
                <c:ptCount val="1"/>
                <c:pt idx="0">
                  <c:v>0.181608289365884</c:v>
                </c:pt>
              </c:numCache>
            </c:numRef>
          </c:val>
          <c:extLst>
            <c:ext xmlns:c16="http://schemas.microsoft.com/office/drawing/2014/chart" uri="{C3380CC4-5D6E-409C-BE32-E72D297353CC}">
              <c16:uniqueId val="{00000001-4E36-46C0-A91E-7D3667508618}"/>
            </c:ext>
          </c:extLst>
        </c:ser>
        <c:ser>
          <c:idx val="2"/>
          <c:order val="2"/>
          <c:tx>
            <c:strRef>
              <c:f>'8.12'!$A$40</c:f>
              <c:strCache>
                <c:ptCount val="1"/>
                <c:pt idx="0">
                  <c:v>Dodávky tepla</c:v>
                </c:pt>
              </c:strCache>
            </c:strRef>
          </c:tx>
          <c:invertIfNegative val="0"/>
          <c:val>
            <c:numRef>
              <c:f>'8.12'!$B$40</c:f>
              <c:numCache>
                <c:formatCode>0.0%</c:formatCode>
                <c:ptCount val="1"/>
                <c:pt idx="0">
                  <c:v>0.22622895170555557</c:v>
                </c:pt>
              </c:numCache>
            </c:numRef>
          </c:val>
          <c:extLst>
            <c:ext xmlns:c16="http://schemas.microsoft.com/office/drawing/2014/chart" uri="{C3380CC4-5D6E-409C-BE32-E72D297353CC}">
              <c16:uniqueId val="{00000002-4E36-46C0-A91E-7D3667508618}"/>
            </c:ext>
          </c:extLst>
        </c:ser>
        <c:dLbls>
          <c:showLegendKey val="0"/>
          <c:showVal val="0"/>
          <c:showCatName val="0"/>
          <c:showSerName val="0"/>
          <c:showPercent val="0"/>
          <c:showBubbleSize val="0"/>
        </c:dLbls>
        <c:gapWidth val="150"/>
        <c:axId val="290195712"/>
        <c:axId val="290209792"/>
      </c:barChart>
      <c:catAx>
        <c:axId val="290195712"/>
        <c:scaling>
          <c:orientation val="maxMin"/>
        </c:scaling>
        <c:delete val="0"/>
        <c:axPos val="l"/>
        <c:numFmt formatCode="General" sourceLinked="1"/>
        <c:majorTickMark val="none"/>
        <c:minorTickMark val="none"/>
        <c:tickLblPos val="none"/>
        <c:crossAx val="290209792"/>
        <c:crosses val="autoZero"/>
        <c:auto val="1"/>
        <c:lblAlgn val="ctr"/>
        <c:lblOffset val="100"/>
        <c:noMultiLvlLbl val="0"/>
      </c:catAx>
      <c:valAx>
        <c:axId val="29020979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90195712"/>
        <c:crosses val="max"/>
        <c:crossBetween val="between"/>
        <c:majorUnit val="0.1"/>
      </c:valAx>
    </c:plotArea>
    <c:legend>
      <c:legendPos val="b"/>
      <c:layout>
        <c:manualLayout>
          <c:xMode val="edge"/>
          <c:yMode val="edge"/>
          <c:x val="1.5162396231415507E-3"/>
          <c:y val="0.75512807259673831"/>
          <c:w val="0.64728171500523457"/>
          <c:h val="0.2448719274032616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2947773685037055E-3"/>
          <c:y val="0"/>
        </c:manualLayout>
      </c:layout>
      <c:overlay val="0"/>
    </c:title>
    <c:autoTitleDeleted val="0"/>
    <c:plotArea>
      <c:layout/>
      <c:barChart>
        <c:barDir val="col"/>
        <c:grouping val="stacked"/>
        <c:varyColors val="0"/>
        <c:ser>
          <c:idx val="0"/>
          <c:order val="0"/>
          <c:tx>
            <c:strRef>
              <c:f>'8.12'!$A$10</c:f>
              <c:strCache>
                <c:ptCount val="1"/>
                <c:pt idx="0">
                  <c:v>Biomasa</c:v>
                </c:pt>
              </c:strCache>
            </c:strRef>
          </c:tx>
          <c:spPr>
            <a:solidFill>
              <a:srgbClr val="23315F"/>
            </a:solidFill>
          </c:spPr>
          <c:invertIfNegative val="0"/>
          <c:cat>
            <c:strRef>
              <c:f>'8.12'!$C$38:$E$38</c:f>
              <c:strCache>
                <c:ptCount val="3"/>
                <c:pt idx="0">
                  <c:v>Říjen</c:v>
                </c:pt>
                <c:pt idx="1">
                  <c:v>Listopad</c:v>
                </c:pt>
                <c:pt idx="2">
                  <c:v>Prosinec</c:v>
                </c:pt>
              </c:strCache>
            </c:strRef>
          </c:cat>
          <c:val>
            <c:numRef>
              <c:f>('8.12'!$B$10,'8.12'!$D$10,'8.12'!$F$10)</c:f>
              <c:numCache>
                <c:formatCode>#\ ##0.0</c:formatCode>
                <c:ptCount val="3"/>
                <c:pt idx="0">
                  <c:v>109738.071</c:v>
                </c:pt>
                <c:pt idx="1">
                  <c:v>158408.92800000001</c:v>
                </c:pt>
                <c:pt idx="2">
                  <c:v>168083.23800000001</c:v>
                </c:pt>
              </c:numCache>
            </c:numRef>
          </c:val>
          <c:extLst>
            <c:ext xmlns:c16="http://schemas.microsoft.com/office/drawing/2014/chart" uri="{C3380CC4-5D6E-409C-BE32-E72D297353CC}">
              <c16:uniqueId val="{00000000-2D92-4281-A4C1-DC17004EBD29}"/>
            </c:ext>
          </c:extLst>
        </c:ser>
        <c:ser>
          <c:idx val="1"/>
          <c:order val="1"/>
          <c:tx>
            <c:strRef>
              <c:f>'8.12'!$A$11</c:f>
              <c:strCache>
                <c:ptCount val="1"/>
                <c:pt idx="0">
                  <c:v>Bioplyn</c:v>
                </c:pt>
              </c:strCache>
            </c:strRef>
          </c:tx>
          <c:spPr>
            <a:solidFill>
              <a:srgbClr val="5A6588"/>
            </a:solidFill>
          </c:spPr>
          <c:invertIfNegative val="0"/>
          <c:cat>
            <c:strRef>
              <c:f>'8.12'!$C$38:$E$38</c:f>
              <c:strCache>
                <c:ptCount val="3"/>
                <c:pt idx="0">
                  <c:v>Říjen</c:v>
                </c:pt>
                <c:pt idx="1">
                  <c:v>Listopad</c:v>
                </c:pt>
                <c:pt idx="2">
                  <c:v>Prosinec</c:v>
                </c:pt>
              </c:strCache>
            </c:strRef>
          </c:cat>
          <c:val>
            <c:numRef>
              <c:f>('8.12'!$B$11,'8.12'!$D$11,'8.12'!$F$11)</c:f>
              <c:numCache>
                <c:formatCode>#\ ##0.0</c:formatCode>
                <c:ptCount val="3"/>
                <c:pt idx="0">
                  <c:v>3693.163</c:v>
                </c:pt>
                <c:pt idx="1">
                  <c:v>4494.1559999999999</c:v>
                </c:pt>
                <c:pt idx="2">
                  <c:v>4462.5219999999999</c:v>
                </c:pt>
              </c:numCache>
            </c:numRef>
          </c:val>
          <c:extLst>
            <c:ext xmlns:c16="http://schemas.microsoft.com/office/drawing/2014/chart" uri="{C3380CC4-5D6E-409C-BE32-E72D297353CC}">
              <c16:uniqueId val="{00000001-2D92-4281-A4C1-DC17004EBD29}"/>
            </c:ext>
          </c:extLst>
        </c:ser>
        <c:ser>
          <c:idx val="2"/>
          <c:order val="2"/>
          <c:tx>
            <c:strRef>
              <c:f>'8.12'!$A$12</c:f>
              <c:strCache>
                <c:ptCount val="1"/>
                <c:pt idx="0">
                  <c:v>Černé uhlí</c:v>
                </c:pt>
              </c:strCache>
            </c:strRef>
          </c:tx>
          <c:spPr>
            <a:solidFill>
              <a:srgbClr val="9198B0"/>
            </a:solidFill>
          </c:spPr>
          <c:invertIfNegative val="0"/>
          <c:cat>
            <c:strRef>
              <c:f>'8.12'!$C$38:$E$38</c:f>
              <c:strCache>
                <c:ptCount val="3"/>
                <c:pt idx="0">
                  <c:v>Říjen</c:v>
                </c:pt>
                <c:pt idx="1">
                  <c:v>Listopad</c:v>
                </c:pt>
                <c:pt idx="2">
                  <c:v>Prosinec</c:v>
                </c:pt>
              </c:strCache>
            </c:strRef>
          </c:cat>
          <c:val>
            <c:numRef>
              <c:f>('8.12'!$B$12,'8.12'!$D$12,'8.12'!$F$12)</c:f>
              <c:numCache>
                <c:formatCode>#\ ##0.0</c:formatCode>
                <c:ptCount val="3"/>
                <c:pt idx="0">
                  <c:v>0</c:v>
                </c:pt>
                <c:pt idx="1">
                  <c:v>0</c:v>
                </c:pt>
                <c:pt idx="2">
                  <c:v>0</c:v>
                </c:pt>
              </c:numCache>
            </c:numRef>
          </c:val>
          <c:extLst>
            <c:ext xmlns:c16="http://schemas.microsoft.com/office/drawing/2014/chart" uri="{C3380CC4-5D6E-409C-BE32-E72D297353CC}">
              <c16:uniqueId val="{00000002-2D92-4281-A4C1-DC17004EBD29}"/>
            </c:ext>
          </c:extLst>
        </c:ser>
        <c:ser>
          <c:idx val="3"/>
          <c:order val="3"/>
          <c:tx>
            <c:strRef>
              <c:f>'8.12'!$A$13</c:f>
              <c:strCache>
                <c:ptCount val="1"/>
                <c:pt idx="0">
                  <c:v>Elektrická energie</c:v>
                </c:pt>
              </c:strCache>
            </c:strRef>
          </c:tx>
          <c:spPr>
            <a:solidFill>
              <a:srgbClr val="C8CBD7"/>
            </a:solidFill>
          </c:spPr>
          <c:invertIfNegative val="0"/>
          <c:cat>
            <c:strRef>
              <c:f>'8.12'!$C$38:$E$38</c:f>
              <c:strCache>
                <c:ptCount val="3"/>
                <c:pt idx="0">
                  <c:v>Říjen</c:v>
                </c:pt>
                <c:pt idx="1">
                  <c:v>Listopad</c:v>
                </c:pt>
                <c:pt idx="2">
                  <c:v>Prosinec</c:v>
                </c:pt>
              </c:strCache>
            </c:strRef>
          </c:cat>
          <c:val>
            <c:numRef>
              <c:f>('8.12'!$B$13,'8.12'!$D$13,'8.12'!$F$13)</c:f>
              <c:numCache>
                <c:formatCode>#\ ##0.0</c:formatCode>
                <c:ptCount val="3"/>
                <c:pt idx="0">
                  <c:v>2889.61</c:v>
                </c:pt>
                <c:pt idx="1">
                  <c:v>1738.7650000000001</c:v>
                </c:pt>
                <c:pt idx="2">
                  <c:v>5372.4390000000003</c:v>
                </c:pt>
              </c:numCache>
            </c:numRef>
          </c:val>
          <c:extLst>
            <c:ext xmlns:c16="http://schemas.microsoft.com/office/drawing/2014/chart" uri="{C3380CC4-5D6E-409C-BE32-E72D297353CC}">
              <c16:uniqueId val="{00000003-2D92-4281-A4C1-DC17004EBD29}"/>
            </c:ext>
          </c:extLst>
        </c:ser>
        <c:ser>
          <c:idx val="4"/>
          <c:order val="4"/>
          <c:tx>
            <c:strRef>
              <c:f>'8.12'!$A$14</c:f>
              <c:strCache>
                <c:ptCount val="1"/>
                <c:pt idx="0">
                  <c:v>Energie prostředí (tepelné čerpadlo)</c:v>
                </c:pt>
              </c:strCache>
            </c:strRef>
          </c:tx>
          <c:spPr>
            <a:solidFill>
              <a:srgbClr val="E02C1F"/>
            </a:solidFill>
          </c:spPr>
          <c:invertIfNegative val="0"/>
          <c:cat>
            <c:strRef>
              <c:f>'8.12'!$C$38:$E$38</c:f>
              <c:strCache>
                <c:ptCount val="3"/>
                <c:pt idx="0">
                  <c:v>Říjen</c:v>
                </c:pt>
                <c:pt idx="1">
                  <c:v>Listopad</c:v>
                </c:pt>
                <c:pt idx="2">
                  <c:v>Prosinec</c:v>
                </c:pt>
              </c:strCache>
            </c:strRef>
          </c:cat>
          <c:val>
            <c:numRef>
              <c:f>('8.12'!$B$14,'8.12'!$D$14,'8.12'!$F$14)</c:f>
              <c:numCache>
                <c:formatCode>#\ ##0.0</c:formatCode>
                <c:ptCount val="3"/>
                <c:pt idx="0">
                  <c:v>0</c:v>
                </c:pt>
                <c:pt idx="1">
                  <c:v>0</c:v>
                </c:pt>
                <c:pt idx="2">
                  <c:v>0</c:v>
                </c:pt>
              </c:numCache>
            </c:numRef>
          </c:val>
          <c:extLst>
            <c:ext xmlns:c16="http://schemas.microsoft.com/office/drawing/2014/chart" uri="{C3380CC4-5D6E-409C-BE32-E72D297353CC}">
              <c16:uniqueId val="{00000004-2D92-4281-A4C1-DC17004EBD29}"/>
            </c:ext>
          </c:extLst>
        </c:ser>
        <c:ser>
          <c:idx val="5"/>
          <c:order val="5"/>
          <c:tx>
            <c:strRef>
              <c:f>'8.12'!$A$15</c:f>
              <c:strCache>
                <c:ptCount val="1"/>
                <c:pt idx="0">
                  <c:v>Energie Slunce (solární kolektor)</c:v>
                </c:pt>
              </c:strCache>
            </c:strRef>
          </c:tx>
          <c:spPr>
            <a:solidFill>
              <a:srgbClr val="E86158"/>
            </a:solidFill>
          </c:spPr>
          <c:invertIfNegative val="0"/>
          <c:cat>
            <c:strRef>
              <c:f>'8.12'!$C$38:$E$38</c:f>
              <c:strCache>
                <c:ptCount val="3"/>
                <c:pt idx="0">
                  <c:v>Říjen</c:v>
                </c:pt>
                <c:pt idx="1">
                  <c:v>Listopad</c:v>
                </c:pt>
                <c:pt idx="2">
                  <c:v>Prosinec</c:v>
                </c:pt>
              </c:strCache>
            </c:strRef>
          </c:cat>
          <c:val>
            <c:numRef>
              <c:f>('8.12'!$B$15,'8.12'!$D$15,'8.12'!$F$15)</c:f>
              <c:numCache>
                <c:formatCode>#\ ##0.0</c:formatCode>
                <c:ptCount val="3"/>
                <c:pt idx="0">
                  <c:v>0</c:v>
                </c:pt>
                <c:pt idx="1">
                  <c:v>0</c:v>
                </c:pt>
                <c:pt idx="2">
                  <c:v>0</c:v>
                </c:pt>
              </c:numCache>
            </c:numRef>
          </c:val>
          <c:extLst>
            <c:ext xmlns:c16="http://schemas.microsoft.com/office/drawing/2014/chart" uri="{C3380CC4-5D6E-409C-BE32-E72D297353CC}">
              <c16:uniqueId val="{00000005-2D92-4281-A4C1-DC17004EBD29}"/>
            </c:ext>
          </c:extLst>
        </c:ser>
        <c:ser>
          <c:idx val="6"/>
          <c:order val="6"/>
          <c:tx>
            <c:strRef>
              <c:f>'8.12'!$A$16</c:f>
              <c:strCache>
                <c:ptCount val="1"/>
                <c:pt idx="0">
                  <c:v>Hnědé uhlí</c:v>
                </c:pt>
              </c:strCache>
            </c:strRef>
          </c:tx>
          <c:spPr>
            <a:solidFill>
              <a:srgbClr val="F0948F"/>
            </a:solidFill>
          </c:spPr>
          <c:invertIfNegative val="0"/>
          <c:cat>
            <c:strRef>
              <c:f>'8.12'!$C$38:$E$38</c:f>
              <c:strCache>
                <c:ptCount val="3"/>
                <c:pt idx="0">
                  <c:v>Říjen</c:v>
                </c:pt>
                <c:pt idx="1">
                  <c:v>Listopad</c:v>
                </c:pt>
                <c:pt idx="2">
                  <c:v>Prosinec</c:v>
                </c:pt>
              </c:strCache>
            </c:strRef>
          </c:cat>
          <c:val>
            <c:numRef>
              <c:f>('8.12'!$B$16,'8.12'!$D$16,'8.12'!$F$16)</c:f>
              <c:numCache>
                <c:formatCode>#\ ##0.0</c:formatCode>
                <c:ptCount val="3"/>
                <c:pt idx="0">
                  <c:v>665482.92000000004</c:v>
                </c:pt>
                <c:pt idx="1">
                  <c:v>1279079.635</c:v>
                </c:pt>
                <c:pt idx="2">
                  <c:v>1598248.4549999996</c:v>
                </c:pt>
              </c:numCache>
            </c:numRef>
          </c:val>
          <c:extLst>
            <c:ext xmlns:c16="http://schemas.microsoft.com/office/drawing/2014/chart" uri="{C3380CC4-5D6E-409C-BE32-E72D297353CC}">
              <c16:uniqueId val="{00000006-2D92-4281-A4C1-DC17004EBD29}"/>
            </c:ext>
          </c:extLst>
        </c:ser>
        <c:ser>
          <c:idx val="7"/>
          <c:order val="7"/>
          <c:tx>
            <c:strRef>
              <c:f>'8.12'!$A$17</c:f>
              <c:strCache>
                <c:ptCount val="1"/>
                <c:pt idx="0">
                  <c:v>Jaderné palivo</c:v>
                </c:pt>
              </c:strCache>
            </c:strRef>
          </c:tx>
          <c:spPr>
            <a:solidFill>
              <a:srgbClr val="F7C9C7"/>
            </a:solidFill>
          </c:spPr>
          <c:invertIfNegative val="0"/>
          <c:cat>
            <c:strRef>
              <c:f>'8.12'!$C$38:$E$38</c:f>
              <c:strCache>
                <c:ptCount val="3"/>
                <c:pt idx="0">
                  <c:v>Říjen</c:v>
                </c:pt>
                <c:pt idx="1">
                  <c:v>Listopad</c:v>
                </c:pt>
                <c:pt idx="2">
                  <c:v>Prosinec</c:v>
                </c:pt>
              </c:strCache>
            </c:strRef>
          </c:cat>
          <c:val>
            <c:numRef>
              <c:f>('8.12'!$B$17,'8.12'!$D$17,'8.12'!$F$17)</c:f>
              <c:numCache>
                <c:formatCode>#\ ##0.0</c:formatCode>
                <c:ptCount val="3"/>
                <c:pt idx="0">
                  <c:v>0</c:v>
                </c:pt>
                <c:pt idx="1">
                  <c:v>0</c:v>
                </c:pt>
                <c:pt idx="2">
                  <c:v>0</c:v>
                </c:pt>
              </c:numCache>
            </c:numRef>
          </c:val>
          <c:extLst>
            <c:ext xmlns:c16="http://schemas.microsoft.com/office/drawing/2014/chart" uri="{C3380CC4-5D6E-409C-BE32-E72D297353CC}">
              <c16:uniqueId val="{00000007-2D92-4281-A4C1-DC17004EBD29}"/>
            </c:ext>
          </c:extLst>
        </c:ser>
        <c:ser>
          <c:idx val="8"/>
          <c:order val="8"/>
          <c:tx>
            <c:strRef>
              <c:f>'8.12'!$A$18</c:f>
              <c:strCache>
                <c:ptCount val="1"/>
                <c:pt idx="0">
                  <c:v>Koks</c:v>
                </c:pt>
              </c:strCache>
            </c:strRef>
          </c:tx>
          <c:spPr>
            <a:solidFill>
              <a:srgbClr val="262626"/>
            </a:solidFill>
          </c:spPr>
          <c:invertIfNegative val="0"/>
          <c:cat>
            <c:strRef>
              <c:f>'8.12'!$C$38:$E$38</c:f>
              <c:strCache>
                <c:ptCount val="3"/>
                <c:pt idx="0">
                  <c:v>Říjen</c:v>
                </c:pt>
                <c:pt idx="1">
                  <c:v>Listopad</c:v>
                </c:pt>
                <c:pt idx="2">
                  <c:v>Prosinec</c:v>
                </c:pt>
              </c:strCache>
            </c:strRef>
          </c:cat>
          <c:val>
            <c:numRef>
              <c:f>('8.12'!$B$18,'8.12'!$D$18,'8.12'!$F$18)</c:f>
              <c:numCache>
                <c:formatCode>#\ ##0.0</c:formatCode>
                <c:ptCount val="3"/>
                <c:pt idx="0">
                  <c:v>0</c:v>
                </c:pt>
                <c:pt idx="1">
                  <c:v>0</c:v>
                </c:pt>
                <c:pt idx="2">
                  <c:v>0</c:v>
                </c:pt>
              </c:numCache>
            </c:numRef>
          </c:val>
          <c:extLst>
            <c:ext xmlns:c16="http://schemas.microsoft.com/office/drawing/2014/chart" uri="{C3380CC4-5D6E-409C-BE32-E72D297353CC}">
              <c16:uniqueId val="{00000008-2D92-4281-A4C1-DC17004EBD29}"/>
            </c:ext>
          </c:extLst>
        </c:ser>
        <c:ser>
          <c:idx val="9"/>
          <c:order val="9"/>
          <c:tx>
            <c:strRef>
              <c:f>'8.12'!$A$19</c:f>
              <c:strCache>
                <c:ptCount val="1"/>
                <c:pt idx="0">
                  <c:v>Odpadní teplo</c:v>
                </c:pt>
              </c:strCache>
            </c:strRef>
          </c:tx>
          <c:spPr>
            <a:solidFill>
              <a:srgbClr val="646363"/>
            </a:solidFill>
          </c:spPr>
          <c:invertIfNegative val="0"/>
          <c:cat>
            <c:strRef>
              <c:f>'8.12'!$C$38:$E$38</c:f>
              <c:strCache>
                <c:ptCount val="3"/>
                <c:pt idx="0">
                  <c:v>Říjen</c:v>
                </c:pt>
                <c:pt idx="1">
                  <c:v>Listopad</c:v>
                </c:pt>
                <c:pt idx="2">
                  <c:v>Prosinec</c:v>
                </c:pt>
              </c:strCache>
            </c:strRef>
          </c:cat>
          <c:val>
            <c:numRef>
              <c:f>('8.12'!$B$19,'8.12'!$D$19,'8.12'!$F$19)</c:f>
              <c:numCache>
                <c:formatCode>#\ ##0.0</c:formatCode>
                <c:ptCount val="3"/>
                <c:pt idx="0">
                  <c:v>7274</c:v>
                </c:pt>
                <c:pt idx="1">
                  <c:v>5025.29</c:v>
                </c:pt>
                <c:pt idx="2">
                  <c:v>4381.29</c:v>
                </c:pt>
              </c:numCache>
            </c:numRef>
          </c:val>
          <c:extLst>
            <c:ext xmlns:c16="http://schemas.microsoft.com/office/drawing/2014/chart" uri="{C3380CC4-5D6E-409C-BE32-E72D297353CC}">
              <c16:uniqueId val="{00000009-2D92-4281-A4C1-DC17004EBD29}"/>
            </c:ext>
          </c:extLst>
        </c:ser>
        <c:ser>
          <c:idx val="10"/>
          <c:order val="10"/>
          <c:tx>
            <c:strRef>
              <c:f>'8.12'!$A$20</c:f>
              <c:strCache>
                <c:ptCount val="1"/>
                <c:pt idx="0">
                  <c:v>Ostatní kapalná paliva</c:v>
                </c:pt>
              </c:strCache>
            </c:strRef>
          </c:tx>
          <c:spPr>
            <a:solidFill>
              <a:srgbClr val="9D9D9C"/>
            </a:solidFill>
          </c:spPr>
          <c:invertIfNegative val="0"/>
          <c:cat>
            <c:strRef>
              <c:f>'8.12'!$C$38:$E$38</c:f>
              <c:strCache>
                <c:ptCount val="3"/>
                <c:pt idx="0">
                  <c:v>Říjen</c:v>
                </c:pt>
                <c:pt idx="1">
                  <c:v>Listopad</c:v>
                </c:pt>
                <c:pt idx="2">
                  <c:v>Prosinec</c:v>
                </c:pt>
              </c:strCache>
            </c:strRef>
          </c:cat>
          <c:val>
            <c:numRef>
              <c:f>('8.12'!$B$20,'8.12'!$D$20,'8.12'!$F$20)</c:f>
              <c:numCache>
                <c:formatCode>#\ ##0.0</c:formatCode>
                <c:ptCount val="3"/>
                <c:pt idx="0">
                  <c:v>736.29600000000005</c:v>
                </c:pt>
                <c:pt idx="1">
                  <c:v>1211.1190000000001</c:v>
                </c:pt>
                <c:pt idx="2">
                  <c:v>1389.001</c:v>
                </c:pt>
              </c:numCache>
            </c:numRef>
          </c:val>
          <c:extLst>
            <c:ext xmlns:c16="http://schemas.microsoft.com/office/drawing/2014/chart" uri="{C3380CC4-5D6E-409C-BE32-E72D297353CC}">
              <c16:uniqueId val="{0000000A-2D92-4281-A4C1-DC17004EBD29}"/>
            </c:ext>
          </c:extLst>
        </c:ser>
        <c:ser>
          <c:idx val="11"/>
          <c:order val="11"/>
          <c:tx>
            <c:strRef>
              <c:f>'8.12'!$A$21</c:f>
              <c:strCache>
                <c:ptCount val="1"/>
                <c:pt idx="0">
                  <c:v>Ostatní pevná paliva</c:v>
                </c:pt>
              </c:strCache>
            </c:strRef>
          </c:tx>
          <c:spPr>
            <a:solidFill>
              <a:srgbClr val="D0D0D0"/>
            </a:solidFill>
          </c:spPr>
          <c:invertIfNegative val="0"/>
          <c:cat>
            <c:strRef>
              <c:f>'8.12'!$C$38:$E$38</c:f>
              <c:strCache>
                <c:ptCount val="3"/>
                <c:pt idx="0">
                  <c:v>Říjen</c:v>
                </c:pt>
                <c:pt idx="1">
                  <c:v>Listopad</c:v>
                </c:pt>
                <c:pt idx="2">
                  <c:v>Prosinec</c:v>
                </c:pt>
              </c:strCache>
            </c:strRef>
          </c:cat>
          <c:val>
            <c:numRef>
              <c:f>('8.12'!$B$21,'8.12'!$D$21,'8.12'!$F$21)</c:f>
              <c:numCache>
                <c:formatCode>#\ ##0.0</c:formatCode>
                <c:ptCount val="3"/>
                <c:pt idx="0">
                  <c:v>3327.5097488868578</c:v>
                </c:pt>
                <c:pt idx="1">
                  <c:v>2577.6028997585731</c:v>
                </c:pt>
                <c:pt idx="2">
                  <c:v>6263</c:v>
                </c:pt>
              </c:numCache>
            </c:numRef>
          </c:val>
          <c:extLst>
            <c:ext xmlns:c16="http://schemas.microsoft.com/office/drawing/2014/chart" uri="{C3380CC4-5D6E-409C-BE32-E72D297353CC}">
              <c16:uniqueId val="{0000000B-2D92-4281-A4C1-DC17004EBD29}"/>
            </c:ext>
          </c:extLst>
        </c:ser>
        <c:ser>
          <c:idx val="12"/>
          <c:order val="12"/>
          <c:tx>
            <c:strRef>
              <c:f>'8.12'!$A$22</c:f>
              <c:strCache>
                <c:ptCount val="1"/>
                <c:pt idx="0">
                  <c:v>Ostatní plyny</c:v>
                </c:pt>
              </c:strCache>
            </c:strRef>
          </c:tx>
          <c:spPr>
            <a:pattFill prst="ltUpDiag">
              <a:fgClr>
                <a:srgbClr val="23315F"/>
              </a:fgClr>
              <a:bgClr>
                <a:sysClr val="window" lastClr="FFFFFF"/>
              </a:bgClr>
            </a:pattFill>
          </c:spPr>
          <c:invertIfNegative val="0"/>
          <c:cat>
            <c:strRef>
              <c:f>'8.12'!$C$38:$E$38</c:f>
              <c:strCache>
                <c:ptCount val="3"/>
                <c:pt idx="0">
                  <c:v>Říjen</c:v>
                </c:pt>
                <c:pt idx="1">
                  <c:v>Listopad</c:v>
                </c:pt>
                <c:pt idx="2">
                  <c:v>Prosinec</c:v>
                </c:pt>
              </c:strCache>
            </c:strRef>
          </c:cat>
          <c:val>
            <c:numRef>
              <c:f>('8.12'!$B$22,'8.12'!$D$22,'8.12'!$F$22)</c:f>
              <c:numCache>
                <c:formatCode>#\ ##0.0</c:formatCode>
                <c:ptCount val="3"/>
                <c:pt idx="0">
                  <c:v>78622.528999999995</c:v>
                </c:pt>
                <c:pt idx="1">
                  <c:v>75831.199999999997</c:v>
                </c:pt>
                <c:pt idx="2">
                  <c:v>54916.020000000004</c:v>
                </c:pt>
              </c:numCache>
            </c:numRef>
          </c:val>
          <c:extLst>
            <c:ext xmlns:c16="http://schemas.microsoft.com/office/drawing/2014/chart" uri="{C3380CC4-5D6E-409C-BE32-E72D297353CC}">
              <c16:uniqueId val="{0000000C-2D92-4281-A4C1-DC17004EBD29}"/>
            </c:ext>
          </c:extLst>
        </c:ser>
        <c:ser>
          <c:idx val="13"/>
          <c:order val="13"/>
          <c:tx>
            <c:strRef>
              <c:f>'8.12'!$A$23</c:f>
              <c:strCache>
                <c:ptCount val="1"/>
                <c:pt idx="0">
                  <c:v>Ostatní</c:v>
                </c:pt>
              </c:strCache>
            </c:strRef>
          </c:tx>
          <c:spPr>
            <a:pattFill prst="ltUpDiag">
              <a:fgClr>
                <a:srgbClr val="E02C1F"/>
              </a:fgClr>
              <a:bgClr>
                <a:sysClr val="window" lastClr="FFFFFF"/>
              </a:bgClr>
            </a:pattFill>
          </c:spPr>
          <c:invertIfNegative val="0"/>
          <c:cat>
            <c:strRef>
              <c:f>'8.12'!$C$38:$E$38</c:f>
              <c:strCache>
                <c:ptCount val="3"/>
                <c:pt idx="0">
                  <c:v>Říjen</c:v>
                </c:pt>
                <c:pt idx="1">
                  <c:v>Listopad</c:v>
                </c:pt>
                <c:pt idx="2">
                  <c:v>Prosinec</c:v>
                </c:pt>
              </c:strCache>
            </c:strRef>
          </c:cat>
          <c:val>
            <c:numRef>
              <c:f>('8.12'!$B$23,'8.12'!$D$23,'8.12'!$F$23)</c:f>
              <c:numCache>
                <c:formatCode>#\ ##0.0</c:formatCode>
                <c:ptCount val="3"/>
                <c:pt idx="0">
                  <c:v>0</c:v>
                </c:pt>
                <c:pt idx="1">
                  <c:v>0</c:v>
                </c:pt>
                <c:pt idx="2">
                  <c:v>0</c:v>
                </c:pt>
              </c:numCache>
            </c:numRef>
          </c:val>
          <c:extLst>
            <c:ext xmlns:c16="http://schemas.microsoft.com/office/drawing/2014/chart" uri="{C3380CC4-5D6E-409C-BE32-E72D297353CC}">
              <c16:uniqueId val="{0000000D-2D92-4281-A4C1-DC17004EBD29}"/>
            </c:ext>
          </c:extLst>
        </c:ser>
        <c:ser>
          <c:idx val="14"/>
          <c:order val="14"/>
          <c:tx>
            <c:strRef>
              <c:f>'8.12'!$A$24</c:f>
              <c:strCache>
                <c:ptCount val="1"/>
                <c:pt idx="0">
                  <c:v>Topné oleje</c:v>
                </c:pt>
              </c:strCache>
            </c:strRef>
          </c:tx>
          <c:spPr>
            <a:pattFill prst="ltUpDiag">
              <a:fgClr>
                <a:srgbClr val="5A6588"/>
              </a:fgClr>
              <a:bgClr>
                <a:sysClr val="window" lastClr="FFFFFF"/>
              </a:bgClr>
            </a:pattFill>
          </c:spPr>
          <c:invertIfNegative val="0"/>
          <c:cat>
            <c:strRef>
              <c:f>'8.12'!$C$38:$E$38</c:f>
              <c:strCache>
                <c:ptCount val="3"/>
                <c:pt idx="0">
                  <c:v>Říjen</c:v>
                </c:pt>
                <c:pt idx="1">
                  <c:v>Listopad</c:v>
                </c:pt>
                <c:pt idx="2">
                  <c:v>Prosinec</c:v>
                </c:pt>
              </c:strCache>
            </c:strRef>
          </c:cat>
          <c:val>
            <c:numRef>
              <c:f>('8.12'!$B$24,'8.12'!$D$24,'8.12'!$F$24)</c:f>
              <c:numCache>
                <c:formatCode>#\ ##0.0</c:formatCode>
                <c:ptCount val="3"/>
                <c:pt idx="0">
                  <c:v>1356.212</c:v>
                </c:pt>
                <c:pt idx="1">
                  <c:v>1533.2</c:v>
                </c:pt>
                <c:pt idx="2">
                  <c:v>2155.5220000000004</c:v>
                </c:pt>
              </c:numCache>
            </c:numRef>
          </c:val>
          <c:extLst>
            <c:ext xmlns:c16="http://schemas.microsoft.com/office/drawing/2014/chart" uri="{C3380CC4-5D6E-409C-BE32-E72D297353CC}">
              <c16:uniqueId val="{0000000E-2D92-4281-A4C1-DC17004EBD29}"/>
            </c:ext>
          </c:extLst>
        </c:ser>
        <c:ser>
          <c:idx val="15"/>
          <c:order val="15"/>
          <c:tx>
            <c:strRef>
              <c:f>'8.12'!$A$25</c:f>
              <c:strCache>
                <c:ptCount val="1"/>
                <c:pt idx="0">
                  <c:v>Zemní plyn</c:v>
                </c:pt>
              </c:strCache>
            </c:strRef>
          </c:tx>
          <c:spPr>
            <a:pattFill prst="ltUpDiag">
              <a:fgClr>
                <a:srgbClr val="E86158"/>
              </a:fgClr>
              <a:bgClr>
                <a:sysClr val="window" lastClr="FFFFFF"/>
              </a:bgClr>
            </a:pattFill>
          </c:spPr>
          <c:invertIfNegative val="0"/>
          <c:cat>
            <c:strRef>
              <c:f>'8.12'!$C$38:$E$38</c:f>
              <c:strCache>
                <c:ptCount val="3"/>
                <c:pt idx="0">
                  <c:v>Říjen</c:v>
                </c:pt>
                <c:pt idx="1">
                  <c:v>Listopad</c:v>
                </c:pt>
                <c:pt idx="2">
                  <c:v>Prosinec</c:v>
                </c:pt>
              </c:strCache>
            </c:strRef>
          </c:cat>
          <c:val>
            <c:numRef>
              <c:f>('8.12'!$B$25,'8.12'!$D$25,'8.12'!$F$25)</c:f>
              <c:numCache>
                <c:formatCode>#\ ##0.0</c:formatCode>
                <c:ptCount val="3"/>
                <c:pt idx="0">
                  <c:v>297083.91525111318</c:v>
                </c:pt>
                <c:pt idx="1">
                  <c:v>364627.30710024136</c:v>
                </c:pt>
                <c:pt idx="2">
                  <c:v>464497.77999999997</c:v>
                </c:pt>
              </c:numCache>
            </c:numRef>
          </c:val>
          <c:extLst>
            <c:ext xmlns:c16="http://schemas.microsoft.com/office/drawing/2014/chart" uri="{C3380CC4-5D6E-409C-BE32-E72D297353CC}">
              <c16:uniqueId val="{0000000F-2D92-4281-A4C1-DC17004EBD29}"/>
            </c:ext>
          </c:extLst>
        </c:ser>
        <c:dLbls>
          <c:showLegendKey val="0"/>
          <c:showVal val="0"/>
          <c:showCatName val="0"/>
          <c:showSerName val="0"/>
          <c:showPercent val="0"/>
          <c:showBubbleSize val="0"/>
        </c:dLbls>
        <c:gapWidth val="50"/>
        <c:overlap val="100"/>
        <c:axId val="289913088"/>
        <c:axId val="289914880"/>
      </c:barChart>
      <c:catAx>
        <c:axId val="289913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914880"/>
        <c:crosses val="autoZero"/>
        <c:auto val="1"/>
        <c:lblAlgn val="ctr"/>
        <c:lblOffset val="100"/>
        <c:noMultiLvlLbl val="0"/>
      </c:catAx>
      <c:valAx>
        <c:axId val="289914880"/>
        <c:scaling>
          <c:orientation val="minMax"/>
          <c:max val="24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913088"/>
        <c:crosses val="autoZero"/>
        <c:crossBetween val="between"/>
        <c:majorUnit val="6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383C-448A-A657-8685270857EA}"/>
              </c:ext>
            </c:extLst>
          </c:dPt>
          <c:dPt>
            <c:idx val="1"/>
            <c:bubble3D val="0"/>
            <c:spPr>
              <a:solidFill>
                <a:schemeClr val="accent2"/>
              </a:solidFill>
            </c:spPr>
            <c:extLst>
              <c:ext xmlns:c16="http://schemas.microsoft.com/office/drawing/2014/chart" uri="{C3380CC4-5D6E-409C-BE32-E72D297353CC}">
                <c16:uniqueId val="{00000003-383C-448A-A657-8685270857EA}"/>
              </c:ext>
            </c:extLst>
          </c:dPt>
          <c:dPt>
            <c:idx val="2"/>
            <c:bubble3D val="0"/>
            <c:spPr>
              <a:solidFill>
                <a:schemeClr val="accent3"/>
              </a:solidFill>
            </c:spPr>
            <c:extLst>
              <c:ext xmlns:c16="http://schemas.microsoft.com/office/drawing/2014/chart" uri="{C3380CC4-5D6E-409C-BE32-E72D297353CC}">
                <c16:uniqueId val="{00000005-383C-448A-A657-8685270857EA}"/>
              </c:ext>
            </c:extLst>
          </c:dPt>
          <c:dPt>
            <c:idx val="3"/>
            <c:bubble3D val="0"/>
            <c:spPr>
              <a:solidFill>
                <a:schemeClr val="accent4"/>
              </a:solidFill>
            </c:spPr>
            <c:extLst>
              <c:ext xmlns:c16="http://schemas.microsoft.com/office/drawing/2014/chart" uri="{C3380CC4-5D6E-409C-BE32-E72D297353CC}">
                <c16:uniqueId val="{00000007-383C-448A-A657-8685270857EA}"/>
              </c:ext>
            </c:extLst>
          </c:dPt>
          <c:dPt>
            <c:idx val="4"/>
            <c:bubble3D val="0"/>
            <c:spPr>
              <a:solidFill>
                <a:schemeClr val="accent5"/>
              </a:solidFill>
            </c:spPr>
            <c:extLst>
              <c:ext xmlns:c16="http://schemas.microsoft.com/office/drawing/2014/chart" uri="{C3380CC4-5D6E-409C-BE32-E72D297353CC}">
                <c16:uniqueId val="{00000009-383C-448A-A657-8685270857EA}"/>
              </c:ext>
            </c:extLst>
          </c:dPt>
          <c:dPt>
            <c:idx val="5"/>
            <c:bubble3D val="0"/>
            <c:spPr>
              <a:solidFill>
                <a:schemeClr val="accent6"/>
              </a:solidFill>
            </c:spPr>
            <c:extLst>
              <c:ext xmlns:c16="http://schemas.microsoft.com/office/drawing/2014/chart" uri="{C3380CC4-5D6E-409C-BE32-E72D297353CC}">
                <c16:uniqueId val="{0000000B-383C-448A-A657-8685270857EA}"/>
              </c:ext>
            </c:extLst>
          </c:dPt>
          <c:dPt>
            <c:idx val="6"/>
            <c:bubble3D val="0"/>
            <c:spPr>
              <a:solidFill>
                <a:srgbClr val="F0948F"/>
              </a:solidFill>
            </c:spPr>
            <c:extLst>
              <c:ext xmlns:c16="http://schemas.microsoft.com/office/drawing/2014/chart" uri="{C3380CC4-5D6E-409C-BE32-E72D297353CC}">
                <c16:uniqueId val="{0000000D-383C-448A-A657-8685270857EA}"/>
              </c:ext>
            </c:extLst>
          </c:dPt>
          <c:dPt>
            <c:idx val="7"/>
            <c:bubble3D val="0"/>
            <c:spPr>
              <a:solidFill>
                <a:srgbClr val="F7C9C7"/>
              </a:solidFill>
            </c:spPr>
            <c:extLst>
              <c:ext xmlns:c16="http://schemas.microsoft.com/office/drawing/2014/chart" uri="{C3380CC4-5D6E-409C-BE32-E72D297353CC}">
                <c16:uniqueId val="{0000000F-383C-448A-A657-8685270857EA}"/>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383C-448A-A657-8685270857EA}"/>
            </c:ext>
          </c:extLst>
        </c:ser>
        <c:ser>
          <c:idx val="2"/>
          <c:order val="1"/>
          <c:dPt>
            <c:idx val="0"/>
            <c:bubble3D val="0"/>
            <c:spPr>
              <a:solidFill>
                <a:schemeClr val="accent1"/>
              </a:solidFill>
            </c:spPr>
            <c:extLst>
              <c:ext xmlns:c16="http://schemas.microsoft.com/office/drawing/2014/chart" uri="{C3380CC4-5D6E-409C-BE32-E72D297353CC}">
                <c16:uniqueId val="{00000012-383C-448A-A657-8685270857EA}"/>
              </c:ext>
            </c:extLst>
          </c:dPt>
          <c:dPt>
            <c:idx val="1"/>
            <c:bubble3D val="0"/>
            <c:spPr>
              <a:solidFill>
                <a:schemeClr val="accent2"/>
              </a:solidFill>
            </c:spPr>
            <c:extLst>
              <c:ext xmlns:c16="http://schemas.microsoft.com/office/drawing/2014/chart" uri="{C3380CC4-5D6E-409C-BE32-E72D297353CC}">
                <c16:uniqueId val="{00000014-383C-448A-A657-8685270857EA}"/>
              </c:ext>
            </c:extLst>
          </c:dPt>
          <c:dPt>
            <c:idx val="2"/>
            <c:bubble3D val="0"/>
            <c:spPr>
              <a:solidFill>
                <a:schemeClr val="accent3"/>
              </a:solidFill>
            </c:spPr>
            <c:extLst>
              <c:ext xmlns:c16="http://schemas.microsoft.com/office/drawing/2014/chart" uri="{C3380CC4-5D6E-409C-BE32-E72D297353CC}">
                <c16:uniqueId val="{00000016-383C-448A-A657-8685270857EA}"/>
              </c:ext>
            </c:extLst>
          </c:dPt>
          <c:dPt>
            <c:idx val="3"/>
            <c:bubble3D val="0"/>
            <c:spPr>
              <a:solidFill>
                <a:schemeClr val="accent4"/>
              </a:solidFill>
            </c:spPr>
            <c:extLst>
              <c:ext xmlns:c16="http://schemas.microsoft.com/office/drawing/2014/chart" uri="{C3380CC4-5D6E-409C-BE32-E72D297353CC}">
                <c16:uniqueId val="{00000018-383C-448A-A657-8685270857EA}"/>
              </c:ext>
            </c:extLst>
          </c:dPt>
          <c:dPt>
            <c:idx val="4"/>
            <c:bubble3D val="0"/>
            <c:spPr>
              <a:solidFill>
                <a:schemeClr val="accent5"/>
              </a:solidFill>
            </c:spPr>
            <c:extLst>
              <c:ext xmlns:c16="http://schemas.microsoft.com/office/drawing/2014/chart" uri="{C3380CC4-5D6E-409C-BE32-E72D297353CC}">
                <c16:uniqueId val="{0000001A-383C-448A-A657-8685270857EA}"/>
              </c:ext>
            </c:extLst>
          </c:dPt>
          <c:dPt>
            <c:idx val="5"/>
            <c:bubble3D val="0"/>
            <c:spPr>
              <a:solidFill>
                <a:schemeClr val="accent6"/>
              </a:solidFill>
            </c:spPr>
            <c:extLst>
              <c:ext xmlns:c16="http://schemas.microsoft.com/office/drawing/2014/chart" uri="{C3380CC4-5D6E-409C-BE32-E72D297353CC}">
                <c16:uniqueId val="{0000001C-383C-448A-A657-8685270857EA}"/>
              </c:ext>
            </c:extLst>
          </c:dPt>
          <c:dPt>
            <c:idx val="6"/>
            <c:bubble3D val="0"/>
            <c:spPr>
              <a:solidFill>
                <a:srgbClr val="F0948F"/>
              </a:solidFill>
            </c:spPr>
            <c:extLst>
              <c:ext xmlns:c16="http://schemas.microsoft.com/office/drawing/2014/chart" uri="{C3380CC4-5D6E-409C-BE32-E72D297353CC}">
                <c16:uniqueId val="{0000001E-383C-448A-A657-8685270857EA}"/>
              </c:ext>
            </c:extLst>
          </c:dPt>
          <c:dPt>
            <c:idx val="7"/>
            <c:bubble3D val="0"/>
            <c:spPr>
              <a:solidFill>
                <a:srgbClr val="F7C9C7"/>
              </a:solidFill>
            </c:spPr>
            <c:extLst>
              <c:ext xmlns:c16="http://schemas.microsoft.com/office/drawing/2014/chart" uri="{C3380CC4-5D6E-409C-BE32-E72D297353CC}">
                <c16:uniqueId val="{00000020-383C-448A-A657-8685270857EA}"/>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383C-448A-A657-8685270857E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spPr>
            <a:solidFill>
              <a:schemeClr val="tx2"/>
            </a:solidFill>
          </c:spPr>
          <c:invertIfNegative val="0"/>
          <c:cat>
            <c:numRef>
              <c:f>'5.2'!$P$6</c:f>
              <c:numCache>
                <c:formatCode>General</c:formatCode>
                <c:ptCount val="1"/>
              </c:numCache>
            </c:numRef>
          </c:cat>
          <c:val>
            <c:numRef>
              <c:f>'5.2'!$P$7</c:f>
              <c:numCache>
                <c:formatCode>#\ ##0.0</c:formatCode>
                <c:ptCount val="1"/>
              </c:numCache>
            </c:numRef>
          </c:val>
          <c:extLst>
            <c:ext xmlns:c16="http://schemas.microsoft.com/office/drawing/2014/chart" uri="{C3380CC4-5D6E-409C-BE32-E72D297353CC}">
              <c16:uniqueId val="{00000000-C881-4992-8822-015BC78A9487}"/>
            </c:ext>
          </c:extLst>
        </c:ser>
        <c:ser>
          <c:idx val="1"/>
          <c:order val="1"/>
          <c:tx>
            <c:strRef>
              <c:f>'5.2'!$O$8</c:f>
              <c:strCache>
                <c:ptCount val="1"/>
              </c:strCache>
            </c:strRef>
          </c:tx>
          <c:spPr>
            <a:solidFill>
              <a:schemeClr val="accent2"/>
            </a:solidFill>
          </c:spPr>
          <c:invertIfNegative val="0"/>
          <c:cat>
            <c:numRef>
              <c:f>'5.2'!$P$6</c:f>
              <c:numCache>
                <c:formatCode>General</c:formatCode>
                <c:ptCount val="1"/>
              </c:numCache>
            </c:numRef>
          </c:cat>
          <c:val>
            <c:numRef>
              <c:f>'5.2'!$P$8</c:f>
              <c:numCache>
                <c:formatCode>#\ ##0.0</c:formatCode>
                <c:ptCount val="1"/>
              </c:numCache>
            </c:numRef>
          </c:val>
          <c:extLst>
            <c:ext xmlns:c16="http://schemas.microsoft.com/office/drawing/2014/chart" uri="{C3380CC4-5D6E-409C-BE32-E72D297353CC}">
              <c16:uniqueId val="{00000001-C881-4992-8822-015BC78A9487}"/>
            </c:ext>
          </c:extLst>
        </c:ser>
        <c:ser>
          <c:idx val="2"/>
          <c:order val="2"/>
          <c:tx>
            <c:strRef>
              <c:f>'5.2'!$O$9</c:f>
              <c:strCache>
                <c:ptCount val="1"/>
              </c:strCache>
            </c:strRef>
          </c:tx>
          <c:spPr>
            <a:solidFill>
              <a:schemeClr val="accent3"/>
            </a:solidFill>
          </c:spPr>
          <c:invertIfNegative val="0"/>
          <c:cat>
            <c:numRef>
              <c:f>'5.2'!$P$6</c:f>
              <c:numCache>
                <c:formatCode>General</c:formatCode>
                <c:ptCount val="1"/>
              </c:numCache>
            </c:numRef>
          </c:cat>
          <c:val>
            <c:numRef>
              <c:f>'5.2'!$P$9</c:f>
              <c:numCache>
                <c:formatCode>#\ ##0.0</c:formatCode>
                <c:ptCount val="1"/>
              </c:numCache>
            </c:numRef>
          </c:val>
          <c:extLst>
            <c:ext xmlns:c16="http://schemas.microsoft.com/office/drawing/2014/chart" uri="{C3380CC4-5D6E-409C-BE32-E72D297353CC}">
              <c16:uniqueId val="{00000002-C881-4992-8822-015BC78A9487}"/>
            </c:ext>
          </c:extLst>
        </c:ser>
        <c:ser>
          <c:idx val="3"/>
          <c:order val="3"/>
          <c:tx>
            <c:strRef>
              <c:f>'5.2'!$O$10</c:f>
              <c:strCache>
                <c:ptCount val="1"/>
              </c:strCache>
            </c:strRef>
          </c:tx>
          <c:spPr>
            <a:solidFill>
              <a:schemeClr val="accent4"/>
            </a:solidFill>
          </c:spPr>
          <c:invertIfNegative val="0"/>
          <c:cat>
            <c:numRef>
              <c:f>'5.2'!$P$6</c:f>
              <c:numCache>
                <c:formatCode>General</c:formatCode>
                <c:ptCount val="1"/>
              </c:numCache>
            </c:numRef>
          </c:cat>
          <c:val>
            <c:numRef>
              <c:f>'5.2'!$P$10</c:f>
              <c:numCache>
                <c:formatCode>#\ ##0.0</c:formatCode>
                <c:ptCount val="1"/>
              </c:numCache>
            </c:numRef>
          </c:val>
          <c:extLst>
            <c:ext xmlns:c16="http://schemas.microsoft.com/office/drawing/2014/chart" uri="{C3380CC4-5D6E-409C-BE32-E72D297353CC}">
              <c16:uniqueId val="{00000003-C881-4992-8822-015BC78A9487}"/>
            </c:ext>
          </c:extLst>
        </c:ser>
        <c:ser>
          <c:idx val="4"/>
          <c:order val="4"/>
          <c:tx>
            <c:strRef>
              <c:f>'5.2'!$O$11</c:f>
              <c:strCache>
                <c:ptCount val="1"/>
              </c:strCache>
            </c:strRef>
          </c:tx>
          <c:spPr>
            <a:solidFill>
              <a:schemeClr val="accent5"/>
            </a:solidFill>
          </c:spPr>
          <c:invertIfNegative val="0"/>
          <c:cat>
            <c:numRef>
              <c:f>'5.2'!$P$6</c:f>
              <c:numCache>
                <c:formatCode>General</c:formatCode>
                <c:ptCount val="1"/>
              </c:numCache>
            </c:numRef>
          </c:cat>
          <c:val>
            <c:numRef>
              <c:f>'5.2'!$P$11</c:f>
              <c:numCache>
                <c:formatCode>#\ ##0.0</c:formatCode>
                <c:ptCount val="1"/>
              </c:numCache>
            </c:numRef>
          </c:val>
          <c:extLst>
            <c:ext xmlns:c16="http://schemas.microsoft.com/office/drawing/2014/chart" uri="{C3380CC4-5D6E-409C-BE32-E72D297353CC}">
              <c16:uniqueId val="{00000004-C881-4992-8822-015BC78A9487}"/>
            </c:ext>
          </c:extLst>
        </c:ser>
        <c:ser>
          <c:idx val="5"/>
          <c:order val="5"/>
          <c:tx>
            <c:strRef>
              <c:f>'5.2'!$O$12</c:f>
              <c:strCache>
                <c:ptCount val="1"/>
              </c:strCache>
            </c:strRef>
          </c:tx>
          <c:spPr>
            <a:solidFill>
              <a:schemeClr val="accent6"/>
            </a:solidFill>
          </c:spPr>
          <c:invertIfNegative val="0"/>
          <c:cat>
            <c:numRef>
              <c:f>'5.2'!$P$6</c:f>
              <c:numCache>
                <c:formatCode>General</c:formatCode>
                <c:ptCount val="1"/>
              </c:numCache>
            </c:numRef>
          </c:cat>
          <c:val>
            <c:numRef>
              <c:f>'5.2'!$P$12</c:f>
              <c:numCache>
                <c:formatCode>#\ ##0.0</c:formatCode>
                <c:ptCount val="1"/>
              </c:numCache>
            </c:numRef>
          </c:val>
          <c:extLst>
            <c:ext xmlns:c16="http://schemas.microsoft.com/office/drawing/2014/chart" uri="{C3380CC4-5D6E-409C-BE32-E72D297353CC}">
              <c16:uniqueId val="{00000005-C881-4992-8822-015BC78A9487}"/>
            </c:ext>
          </c:extLst>
        </c:ser>
        <c:ser>
          <c:idx val="6"/>
          <c:order val="6"/>
          <c:tx>
            <c:strRef>
              <c:f>'5.2'!$O$13</c:f>
              <c:strCache>
                <c:ptCount val="1"/>
              </c:strCache>
            </c:strRef>
          </c:tx>
          <c:spPr>
            <a:solidFill>
              <a:srgbClr val="F0948F"/>
            </a:solidFill>
          </c:spPr>
          <c:invertIfNegative val="0"/>
          <c:cat>
            <c:numRef>
              <c:f>'5.2'!$P$6</c:f>
              <c:numCache>
                <c:formatCode>General</c:formatCode>
                <c:ptCount val="1"/>
              </c:numCache>
            </c:numRef>
          </c:cat>
          <c:val>
            <c:numRef>
              <c:f>'5.2'!$P$13</c:f>
              <c:numCache>
                <c:formatCode>#\ ##0.0</c:formatCode>
                <c:ptCount val="1"/>
              </c:numCache>
            </c:numRef>
          </c:val>
          <c:extLst>
            <c:ext xmlns:c16="http://schemas.microsoft.com/office/drawing/2014/chart" uri="{C3380CC4-5D6E-409C-BE32-E72D297353CC}">
              <c16:uniqueId val="{00000006-C881-4992-8822-015BC78A9487}"/>
            </c:ext>
          </c:extLst>
        </c:ser>
        <c:ser>
          <c:idx val="7"/>
          <c:order val="7"/>
          <c:tx>
            <c:strRef>
              <c:f>'5.2'!$O$14</c:f>
              <c:strCache>
                <c:ptCount val="1"/>
              </c:strCache>
            </c:strRef>
          </c:tx>
          <c:spPr>
            <a:solidFill>
              <a:srgbClr val="F7C9C7"/>
            </a:solidFill>
          </c:spPr>
          <c:invertIfNegative val="0"/>
          <c:cat>
            <c:numRef>
              <c:f>'5.2'!$P$6</c:f>
              <c:numCache>
                <c:formatCode>General</c:formatCode>
                <c:ptCount val="1"/>
              </c:numCache>
            </c:numRef>
          </c:cat>
          <c:val>
            <c:numRef>
              <c:f>'5.2'!$P$14</c:f>
              <c:numCache>
                <c:formatCode>#\ ##0.0</c:formatCode>
                <c:ptCount val="1"/>
              </c:numCache>
            </c:numRef>
          </c:val>
          <c:extLst>
            <c:ext xmlns:c16="http://schemas.microsoft.com/office/drawing/2014/chart" uri="{C3380CC4-5D6E-409C-BE32-E72D297353CC}">
              <c16:uniqueId val="{00000007-C881-4992-8822-015BC78A9487}"/>
            </c:ext>
          </c:extLst>
        </c:ser>
        <c:ser>
          <c:idx val="8"/>
          <c:order val="8"/>
          <c:tx>
            <c:strRef>
              <c:f>'5.2'!$O$15</c:f>
              <c:strCache>
                <c:ptCount val="1"/>
              </c:strCache>
            </c:strRef>
          </c:tx>
          <c:spPr>
            <a:solidFill>
              <a:schemeClr val="tx1"/>
            </a:solidFill>
          </c:spPr>
          <c:invertIfNegative val="0"/>
          <c:cat>
            <c:numRef>
              <c:f>'5.2'!$P$6</c:f>
              <c:numCache>
                <c:formatCode>General</c:formatCode>
                <c:ptCount val="1"/>
              </c:numCache>
            </c:numRef>
          </c:cat>
          <c:val>
            <c:numRef>
              <c:f>'5.2'!$P$15</c:f>
              <c:numCache>
                <c:formatCode>#\ ##0.0</c:formatCode>
                <c:ptCount val="1"/>
              </c:numCache>
            </c:numRef>
          </c:val>
          <c:extLst>
            <c:ext xmlns:c16="http://schemas.microsoft.com/office/drawing/2014/chart" uri="{C3380CC4-5D6E-409C-BE32-E72D297353CC}">
              <c16:uniqueId val="{00000008-C881-4992-8822-015BC78A9487}"/>
            </c:ext>
          </c:extLst>
        </c:ser>
        <c:ser>
          <c:idx val="9"/>
          <c:order val="9"/>
          <c:tx>
            <c:strRef>
              <c:f>'5.2'!$O$16</c:f>
              <c:strCache>
                <c:ptCount val="1"/>
              </c:strCache>
            </c:strRef>
          </c:tx>
          <c:spPr>
            <a:solidFill>
              <a:srgbClr val="646363"/>
            </a:solidFill>
          </c:spPr>
          <c:invertIfNegative val="0"/>
          <c:cat>
            <c:numRef>
              <c:f>'5.2'!$P$6</c:f>
              <c:numCache>
                <c:formatCode>General</c:formatCode>
                <c:ptCount val="1"/>
              </c:numCache>
            </c:numRef>
          </c:cat>
          <c:val>
            <c:numRef>
              <c:f>'5.2'!$P$16</c:f>
              <c:numCache>
                <c:formatCode>#\ ##0.0</c:formatCode>
                <c:ptCount val="1"/>
              </c:numCache>
            </c:numRef>
          </c:val>
          <c:extLst>
            <c:ext xmlns:c16="http://schemas.microsoft.com/office/drawing/2014/chart" uri="{C3380CC4-5D6E-409C-BE32-E72D297353CC}">
              <c16:uniqueId val="{00000009-C881-4992-8822-015BC78A9487}"/>
            </c:ext>
          </c:extLst>
        </c:ser>
        <c:ser>
          <c:idx val="10"/>
          <c:order val="10"/>
          <c:tx>
            <c:strRef>
              <c:f>'5.2'!$O$17</c:f>
              <c:strCache>
                <c:ptCount val="1"/>
              </c:strCache>
            </c:strRef>
          </c:tx>
          <c:spPr>
            <a:solidFill>
              <a:srgbClr val="9D9D9C"/>
            </a:solidFill>
          </c:spPr>
          <c:invertIfNegative val="0"/>
          <c:cat>
            <c:numRef>
              <c:f>'5.2'!$P$6</c:f>
              <c:numCache>
                <c:formatCode>General</c:formatCode>
                <c:ptCount val="1"/>
              </c:numCache>
            </c:numRef>
          </c:cat>
          <c:val>
            <c:numRef>
              <c:f>'5.2'!$P$17</c:f>
              <c:numCache>
                <c:formatCode>#\ ##0.0</c:formatCode>
                <c:ptCount val="1"/>
              </c:numCache>
            </c:numRef>
          </c:val>
          <c:extLst>
            <c:ext xmlns:c16="http://schemas.microsoft.com/office/drawing/2014/chart" uri="{C3380CC4-5D6E-409C-BE32-E72D297353CC}">
              <c16:uniqueId val="{0000000A-C881-4992-8822-015BC78A9487}"/>
            </c:ext>
          </c:extLst>
        </c:ser>
        <c:ser>
          <c:idx val="11"/>
          <c:order val="11"/>
          <c:tx>
            <c:strRef>
              <c:f>'5.2'!$O$18</c:f>
              <c:strCache>
                <c:ptCount val="1"/>
              </c:strCache>
            </c:strRef>
          </c:tx>
          <c:spPr>
            <a:solidFill>
              <a:srgbClr val="D0D0D0"/>
            </a:solidFill>
          </c:spPr>
          <c:invertIfNegative val="0"/>
          <c:cat>
            <c:numRef>
              <c:f>'5.2'!$P$6</c:f>
              <c:numCache>
                <c:formatCode>General</c:formatCode>
                <c:ptCount val="1"/>
              </c:numCache>
            </c:numRef>
          </c:cat>
          <c:val>
            <c:numRef>
              <c:f>'5.2'!$P$18</c:f>
              <c:numCache>
                <c:formatCode>#\ ##0.0</c:formatCode>
                <c:ptCount val="1"/>
              </c:numCache>
            </c:numRef>
          </c:val>
          <c:extLst>
            <c:ext xmlns:c16="http://schemas.microsoft.com/office/drawing/2014/chart" uri="{C3380CC4-5D6E-409C-BE32-E72D297353CC}">
              <c16:uniqueId val="{0000000B-C881-4992-8822-015BC78A9487}"/>
            </c:ext>
          </c:extLst>
        </c:ser>
        <c:ser>
          <c:idx val="12"/>
          <c:order val="12"/>
          <c:tx>
            <c:strRef>
              <c:f>'5.2'!$O$19</c:f>
              <c:strCache>
                <c:ptCount val="1"/>
              </c:strCache>
            </c:strRef>
          </c:tx>
          <c:spPr>
            <a:pattFill prst="ltUpDiag">
              <a:fgClr>
                <a:schemeClr val="tx2"/>
              </a:fgClr>
              <a:bgClr>
                <a:schemeClr val="bg1"/>
              </a:bgClr>
            </a:pattFill>
          </c:spPr>
          <c:invertIfNegative val="0"/>
          <c:cat>
            <c:numRef>
              <c:f>'5.2'!$P$6</c:f>
              <c:numCache>
                <c:formatCode>General</c:formatCode>
                <c:ptCount val="1"/>
              </c:numCache>
            </c:numRef>
          </c:cat>
          <c:val>
            <c:numRef>
              <c:f>'5.2'!$P$19</c:f>
              <c:numCache>
                <c:formatCode>#\ ##0.0</c:formatCode>
                <c:ptCount val="1"/>
              </c:numCache>
            </c:numRef>
          </c:val>
          <c:extLst>
            <c:ext xmlns:c16="http://schemas.microsoft.com/office/drawing/2014/chart" uri="{C3380CC4-5D6E-409C-BE32-E72D297353CC}">
              <c16:uniqueId val="{0000000C-C881-4992-8822-015BC78A9487}"/>
            </c:ext>
          </c:extLst>
        </c:ser>
        <c:ser>
          <c:idx val="13"/>
          <c:order val="13"/>
          <c:tx>
            <c:strRef>
              <c:f>'5.2'!$O$20</c:f>
              <c:strCache>
                <c:ptCount val="1"/>
              </c:strCache>
            </c:strRef>
          </c:tx>
          <c:spPr>
            <a:pattFill prst="ltUpDiag">
              <a:fgClr>
                <a:schemeClr val="accent5"/>
              </a:fgClr>
              <a:bgClr>
                <a:schemeClr val="bg1"/>
              </a:bgClr>
            </a:pattFill>
          </c:spPr>
          <c:invertIfNegative val="0"/>
          <c:cat>
            <c:numRef>
              <c:f>'5.2'!$P$6</c:f>
              <c:numCache>
                <c:formatCode>General</c:formatCode>
                <c:ptCount val="1"/>
              </c:numCache>
            </c:numRef>
          </c:cat>
          <c:val>
            <c:numRef>
              <c:f>'5.2'!$P$20</c:f>
              <c:numCache>
                <c:formatCode>#\ ##0.0</c:formatCode>
                <c:ptCount val="1"/>
              </c:numCache>
            </c:numRef>
          </c:val>
          <c:extLst>
            <c:ext xmlns:c16="http://schemas.microsoft.com/office/drawing/2014/chart" uri="{C3380CC4-5D6E-409C-BE32-E72D297353CC}">
              <c16:uniqueId val="{0000000D-C881-4992-8822-015BC78A9487}"/>
            </c:ext>
          </c:extLst>
        </c:ser>
        <c:dLbls>
          <c:showLegendKey val="0"/>
          <c:showVal val="0"/>
          <c:showCatName val="0"/>
          <c:showSerName val="0"/>
          <c:showPercent val="0"/>
          <c:showBubbleSize val="0"/>
        </c:dLbls>
        <c:gapWidth val="150"/>
        <c:axId val="226242560"/>
        <c:axId val="226244096"/>
      </c:barChart>
      <c:catAx>
        <c:axId val="226242560"/>
        <c:scaling>
          <c:orientation val="minMax"/>
        </c:scaling>
        <c:delete val="1"/>
        <c:axPos val="b"/>
        <c:numFmt formatCode="General" sourceLinked="1"/>
        <c:majorTickMark val="out"/>
        <c:minorTickMark val="none"/>
        <c:tickLblPos val="nextTo"/>
        <c:crossAx val="226244096"/>
        <c:crosses val="autoZero"/>
        <c:auto val="1"/>
        <c:lblAlgn val="ctr"/>
        <c:lblOffset val="100"/>
        <c:noMultiLvlLbl val="0"/>
      </c:catAx>
      <c:valAx>
        <c:axId val="226244096"/>
        <c:scaling>
          <c:orientation val="minMax"/>
        </c:scaling>
        <c:delete val="1"/>
        <c:axPos val="l"/>
        <c:numFmt formatCode="#\ ##0.0" sourceLinked="1"/>
        <c:majorTickMark val="out"/>
        <c:minorTickMark val="none"/>
        <c:tickLblPos val="nextTo"/>
        <c:crossAx val="226242560"/>
        <c:crosses val="autoZero"/>
        <c:crossBetween val="between"/>
      </c:valAx>
      <c:spPr>
        <a:noFill/>
      </c:spPr>
    </c:plotArea>
    <c:legend>
      <c:legendPos val="r"/>
      <c:layout>
        <c:manualLayout>
          <c:xMode val="edge"/>
          <c:yMode val="edge"/>
          <c:x val="0"/>
          <c:y val="0"/>
          <c:w val="1"/>
          <c:h val="0.97142857142857142"/>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2D71-470A-BD04-2EF80EA2F797}"/>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2D71-470A-BD04-2EF80EA2F797}"/>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2D71-470A-BD04-2EF80EA2F797}"/>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2D71-470A-BD04-2EF80EA2F797}"/>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2D71-470A-BD04-2EF80EA2F797}"/>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2D71-470A-BD04-2EF80EA2F797}"/>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2D71-470A-BD04-2EF80EA2F797}"/>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2D71-470A-BD04-2EF80EA2F797}"/>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2D71-470A-BD04-2EF80EA2F797}"/>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2D71-470A-BD04-2EF80EA2F797}"/>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2D71-470A-BD04-2EF80EA2F797}"/>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2D71-470A-BD04-2EF80EA2F797}"/>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2D71-470A-BD04-2EF80EA2F797}"/>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2D71-470A-BD04-2EF80EA2F797}"/>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2D71-470A-BD04-2EF80EA2F797}"/>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2D71-470A-BD04-2EF80EA2F797}"/>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9457994814478474E-4"/>
          <c:y val="1.52075774448875E-2"/>
        </c:manualLayout>
      </c:layout>
      <c:overlay val="0"/>
    </c:title>
    <c:autoTitleDeleted val="0"/>
    <c:plotArea>
      <c:layout>
        <c:manualLayout>
          <c:layoutTarget val="inner"/>
          <c:xMode val="edge"/>
          <c:yMode val="edge"/>
          <c:x val="8.5881076928623928E-2"/>
          <c:y val="0.24384722882835361"/>
          <c:w val="0.56601702853467917"/>
          <c:h val="0.58769951494813721"/>
        </c:manualLayout>
      </c:layout>
      <c:barChart>
        <c:barDir val="col"/>
        <c:grouping val="stacked"/>
        <c:varyColors val="0"/>
        <c:ser>
          <c:idx val="0"/>
          <c:order val="0"/>
          <c:tx>
            <c:strRef>
              <c:f>'8.13'!$A$27</c:f>
              <c:strCache>
                <c:ptCount val="1"/>
                <c:pt idx="0">
                  <c:v>Průmysl</c:v>
                </c:pt>
              </c:strCache>
            </c:strRef>
          </c:tx>
          <c:invertIfNegative val="0"/>
          <c:cat>
            <c:strRef>
              <c:f>'8.13'!$C$38:$E$38</c:f>
              <c:strCache>
                <c:ptCount val="3"/>
                <c:pt idx="0">
                  <c:v>Říjen</c:v>
                </c:pt>
                <c:pt idx="1">
                  <c:v>Listopad</c:v>
                </c:pt>
                <c:pt idx="2">
                  <c:v>Prosinec</c:v>
                </c:pt>
              </c:strCache>
            </c:strRef>
          </c:cat>
          <c:val>
            <c:numRef>
              <c:f>('8.13'!$B$27,'8.13'!$D$27,'8.13'!$F$27)</c:f>
              <c:numCache>
                <c:formatCode>#\ ##0.0</c:formatCode>
                <c:ptCount val="3"/>
                <c:pt idx="0">
                  <c:v>271045.62199999992</c:v>
                </c:pt>
                <c:pt idx="1">
                  <c:v>271199.76300000004</c:v>
                </c:pt>
                <c:pt idx="2">
                  <c:v>341523.1</c:v>
                </c:pt>
              </c:numCache>
            </c:numRef>
          </c:val>
          <c:extLst>
            <c:ext xmlns:c16="http://schemas.microsoft.com/office/drawing/2014/chart" uri="{C3380CC4-5D6E-409C-BE32-E72D297353CC}">
              <c16:uniqueId val="{00000000-1CD6-4B2A-9094-E970C7D48315}"/>
            </c:ext>
          </c:extLst>
        </c:ser>
        <c:ser>
          <c:idx val="1"/>
          <c:order val="1"/>
          <c:tx>
            <c:strRef>
              <c:f>'8.13'!$A$28</c:f>
              <c:strCache>
                <c:ptCount val="1"/>
                <c:pt idx="0">
                  <c:v>Energetika</c:v>
                </c:pt>
              </c:strCache>
            </c:strRef>
          </c:tx>
          <c:invertIfNegative val="0"/>
          <c:cat>
            <c:strRef>
              <c:f>'8.13'!$C$38:$E$38</c:f>
              <c:strCache>
                <c:ptCount val="3"/>
                <c:pt idx="0">
                  <c:v>Říjen</c:v>
                </c:pt>
                <c:pt idx="1">
                  <c:v>Listopad</c:v>
                </c:pt>
                <c:pt idx="2">
                  <c:v>Prosinec</c:v>
                </c:pt>
              </c:strCache>
            </c:strRef>
          </c:cat>
          <c:val>
            <c:numRef>
              <c:f>('8.13'!$B$28,'8.13'!$D$28,'8.13'!$F$28)</c:f>
              <c:numCache>
                <c:formatCode>#\ ##0.0</c:formatCode>
                <c:ptCount val="3"/>
                <c:pt idx="0">
                  <c:v>26075.045999999998</c:v>
                </c:pt>
                <c:pt idx="1">
                  <c:v>51674.549000000006</c:v>
                </c:pt>
                <c:pt idx="2">
                  <c:v>59139.353999999999</c:v>
                </c:pt>
              </c:numCache>
            </c:numRef>
          </c:val>
          <c:extLst>
            <c:ext xmlns:c16="http://schemas.microsoft.com/office/drawing/2014/chart" uri="{C3380CC4-5D6E-409C-BE32-E72D297353CC}">
              <c16:uniqueId val="{00000001-1CD6-4B2A-9094-E970C7D48315}"/>
            </c:ext>
          </c:extLst>
        </c:ser>
        <c:ser>
          <c:idx val="2"/>
          <c:order val="2"/>
          <c:tx>
            <c:strRef>
              <c:f>'8.13'!$A$29</c:f>
              <c:strCache>
                <c:ptCount val="1"/>
                <c:pt idx="0">
                  <c:v>Doprava</c:v>
                </c:pt>
              </c:strCache>
            </c:strRef>
          </c:tx>
          <c:invertIfNegative val="0"/>
          <c:cat>
            <c:strRef>
              <c:f>'8.13'!$C$38:$E$38</c:f>
              <c:strCache>
                <c:ptCount val="3"/>
                <c:pt idx="0">
                  <c:v>Říjen</c:v>
                </c:pt>
                <c:pt idx="1">
                  <c:v>Listopad</c:v>
                </c:pt>
                <c:pt idx="2">
                  <c:v>Prosinec</c:v>
                </c:pt>
              </c:strCache>
            </c:strRef>
          </c:cat>
          <c:val>
            <c:numRef>
              <c:f>('8.13'!$B$29,'8.13'!$D$29,'8.13'!$F$29)</c:f>
              <c:numCache>
                <c:formatCode>#\ ##0.0</c:formatCode>
                <c:ptCount val="3"/>
                <c:pt idx="0">
                  <c:v>6658.7899999999991</c:v>
                </c:pt>
                <c:pt idx="1">
                  <c:v>15680.02</c:v>
                </c:pt>
                <c:pt idx="2">
                  <c:v>20290.07</c:v>
                </c:pt>
              </c:numCache>
            </c:numRef>
          </c:val>
          <c:extLst>
            <c:ext xmlns:c16="http://schemas.microsoft.com/office/drawing/2014/chart" uri="{C3380CC4-5D6E-409C-BE32-E72D297353CC}">
              <c16:uniqueId val="{00000002-1CD6-4B2A-9094-E970C7D48315}"/>
            </c:ext>
          </c:extLst>
        </c:ser>
        <c:ser>
          <c:idx val="3"/>
          <c:order val="3"/>
          <c:tx>
            <c:strRef>
              <c:f>'8.13'!$A$30</c:f>
              <c:strCache>
                <c:ptCount val="1"/>
                <c:pt idx="0">
                  <c:v>Stavebnictví</c:v>
                </c:pt>
              </c:strCache>
            </c:strRef>
          </c:tx>
          <c:invertIfNegative val="0"/>
          <c:cat>
            <c:strRef>
              <c:f>'8.13'!$C$38:$E$38</c:f>
              <c:strCache>
                <c:ptCount val="3"/>
                <c:pt idx="0">
                  <c:v>Říjen</c:v>
                </c:pt>
                <c:pt idx="1">
                  <c:v>Listopad</c:v>
                </c:pt>
                <c:pt idx="2">
                  <c:v>Prosinec</c:v>
                </c:pt>
              </c:strCache>
            </c:strRef>
          </c:cat>
          <c:val>
            <c:numRef>
              <c:f>('8.13'!$B$30,'8.13'!$D$30,'8.13'!$F$30)</c:f>
              <c:numCache>
                <c:formatCode>#\ ##0.0</c:formatCode>
                <c:ptCount val="3"/>
                <c:pt idx="0">
                  <c:v>570.15800000000002</c:v>
                </c:pt>
                <c:pt idx="1">
                  <c:v>1248.7299999999998</c:v>
                </c:pt>
                <c:pt idx="2">
                  <c:v>1412.93</c:v>
                </c:pt>
              </c:numCache>
            </c:numRef>
          </c:val>
          <c:extLst>
            <c:ext xmlns:c16="http://schemas.microsoft.com/office/drawing/2014/chart" uri="{C3380CC4-5D6E-409C-BE32-E72D297353CC}">
              <c16:uniqueId val="{00000003-1CD6-4B2A-9094-E970C7D48315}"/>
            </c:ext>
          </c:extLst>
        </c:ser>
        <c:ser>
          <c:idx val="4"/>
          <c:order val="4"/>
          <c:tx>
            <c:strRef>
              <c:f>'8.13'!$A$31</c:f>
              <c:strCache>
                <c:ptCount val="1"/>
                <c:pt idx="0">
                  <c:v>Zemědělství a lesnictví</c:v>
                </c:pt>
              </c:strCache>
            </c:strRef>
          </c:tx>
          <c:invertIfNegative val="0"/>
          <c:cat>
            <c:strRef>
              <c:f>'8.13'!$C$38:$E$38</c:f>
              <c:strCache>
                <c:ptCount val="3"/>
                <c:pt idx="0">
                  <c:v>Říjen</c:v>
                </c:pt>
                <c:pt idx="1">
                  <c:v>Listopad</c:v>
                </c:pt>
                <c:pt idx="2">
                  <c:v>Prosinec</c:v>
                </c:pt>
              </c:strCache>
            </c:strRef>
          </c:cat>
          <c:val>
            <c:numRef>
              <c:f>('8.13'!$B$31,'8.13'!$D$31,'8.13'!$F$31)</c:f>
              <c:numCache>
                <c:formatCode>#\ ##0.0</c:formatCode>
                <c:ptCount val="3"/>
                <c:pt idx="0">
                  <c:v>6082.4800000000005</c:v>
                </c:pt>
                <c:pt idx="1">
                  <c:v>10919.65</c:v>
                </c:pt>
                <c:pt idx="2">
                  <c:v>8710.2699999999986</c:v>
                </c:pt>
              </c:numCache>
            </c:numRef>
          </c:val>
          <c:extLst>
            <c:ext xmlns:c16="http://schemas.microsoft.com/office/drawing/2014/chart" uri="{C3380CC4-5D6E-409C-BE32-E72D297353CC}">
              <c16:uniqueId val="{00000004-1CD6-4B2A-9094-E970C7D48315}"/>
            </c:ext>
          </c:extLst>
        </c:ser>
        <c:ser>
          <c:idx val="5"/>
          <c:order val="5"/>
          <c:tx>
            <c:strRef>
              <c:f>'8.13'!$A$32</c:f>
              <c:strCache>
                <c:ptCount val="1"/>
                <c:pt idx="0">
                  <c:v>Domácnosti</c:v>
                </c:pt>
              </c:strCache>
            </c:strRef>
          </c:tx>
          <c:spPr>
            <a:solidFill>
              <a:schemeClr val="accent6"/>
            </a:solidFill>
          </c:spPr>
          <c:invertIfNegative val="0"/>
          <c:cat>
            <c:strRef>
              <c:f>'8.13'!$C$38:$E$38</c:f>
              <c:strCache>
                <c:ptCount val="3"/>
                <c:pt idx="0">
                  <c:v>Říjen</c:v>
                </c:pt>
                <c:pt idx="1">
                  <c:v>Listopad</c:v>
                </c:pt>
                <c:pt idx="2">
                  <c:v>Prosinec</c:v>
                </c:pt>
              </c:strCache>
            </c:strRef>
          </c:cat>
          <c:val>
            <c:numRef>
              <c:f>('8.13'!$B$32,'8.13'!$D$32,'8.13'!$F$32)</c:f>
              <c:numCache>
                <c:formatCode>#\ ##0.0</c:formatCode>
                <c:ptCount val="3"/>
                <c:pt idx="0">
                  <c:v>206346.351</c:v>
                </c:pt>
                <c:pt idx="1">
                  <c:v>361826.54700000002</c:v>
                </c:pt>
                <c:pt idx="2">
                  <c:v>456688.86999999988</c:v>
                </c:pt>
              </c:numCache>
            </c:numRef>
          </c:val>
          <c:extLst>
            <c:ext xmlns:c16="http://schemas.microsoft.com/office/drawing/2014/chart" uri="{C3380CC4-5D6E-409C-BE32-E72D297353CC}">
              <c16:uniqueId val="{00000005-1CD6-4B2A-9094-E970C7D48315}"/>
            </c:ext>
          </c:extLst>
        </c:ser>
        <c:ser>
          <c:idx val="6"/>
          <c:order val="6"/>
          <c:tx>
            <c:strRef>
              <c:f>'8.13'!$A$33</c:f>
              <c:strCache>
                <c:ptCount val="1"/>
                <c:pt idx="0">
                  <c:v>Obchod, služby, školství, zdravotnictví</c:v>
                </c:pt>
              </c:strCache>
            </c:strRef>
          </c:tx>
          <c:spPr>
            <a:solidFill>
              <a:srgbClr val="F0948F"/>
            </a:solidFill>
          </c:spPr>
          <c:invertIfNegative val="0"/>
          <c:cat>
            <c:strRef>
              <c:f>'8.13'!$C$38:$E$38</c:f>
              <c:strCache>
                <c:ptCount val="3"/>
                <c:pt idx="0">
                  <c:v>Říjen</c:v>
                </c:pt>
                <c:pt idx="1">
                  <c:v>Listopad</c:v>
                </c:pt>
                <c:pt idx="2">
                  <c:v>Prosinec</c:v>
                </c:pt>
              </c:strCache>
            </c:strRef>
          </c:cat>
          <c:val>
            <c:numRef>
              <c:f>('8.13'!$B$33,'8.13'!$D$33,'8.13'!$F$33)</c:f>
              <c:numCache>
                <c:formatCode>#\ ##0.0</c:formatCode>
                <c:ptCount val="3"/>
                <c:pt idx="0">
                  <c:v>90911.752999999997</c:v>
                </c:pt>
                <c:pt idx="1">
                  <c:v>170961.89699999994</c:v>
                </c:pt>
                <c:pt idx="2">
                  <c:v>220122.23099999997</c:v>
                </c:pt>
              </c:numCache>
            </c:numRef>
          </c:val>
          <c:extLst>
            <c:ext xmlns:c16="http://schemas.microsoft.com/office/drawing/2014/chart" uri="{C3380CC4-5D6E-409C-BE32-E72D297353CC}">
              <c16:uniqueId val="{00000006-1CD6-4B2A-9094-E970C7D48315}"/>
            </c:ext>
          </c:extLst>
        </c:ser>
        <c:ser>
          <c:idx val="7"/>
          <c:order val="7"/>
          <c:tx>
            <c:strRef>
              <c:f>'8.13'!$A$34</c:f>
              <c:strCache>
                <c:ptCount val="1"/>
                <c:pt idx="0">
                  <c:v>Ostatní</c:v>
                </c:pt>
              </c:strCache>
            </c:strRef>
          </c:tx>
          <c:spPr>
            <a:solidFill>
              <a:srgbClr val="F7C9C7"/>
            </a:solidFill>
          </c:spPr>
          <c:invertIfNegative val="0"/>
          <c:cat>
            <c:strRef>
              <c:f>'8.13'!$C$38:$E$38</c:f>
              <c:strCache>
                <c:ptCount val="3"/>
                <c:pt idx="0">
                  <c:v>Říjen</c:v>
                </c:pt>
                <c:pt idx="1">
                  <c:v>Listopad</c:v>
                </c:pt>
                <c:pt idx="2">
                  <c:v>Prosinec</c:v>
                </c:pt>
              </c:strCache>
            </c:strRef>
          </c:cat>
          <c:val>
            <c:numRef>
              <c:f>('8.13'!$B$34,'8.13'!$D$34,'8.13'!$F$34)</c:f>
              <c:numCache>
                <c:formatCode>#\ ##0.0</c:formatCode>
                <c:ptCount val="3"/>
                <c:pt idx="0">
                  <c:v>9827.2559999999994</c:v>
                </c:pt>
                <c:pt idx="1">
                  <c:v>19413.996999999999</c:v>
                </c:pt>
                <c:pt idx="2">
                  <c:v>24018.136000000002</c:v>
                </c:pt>
              </c:numCache>
            </c:numRef>
          </c:val>
          <c:extLst>
            <c:ext xmlns:c16="http://schemas.microsoft.com/office/drawing/2014/chart" uri="{C3380CC4-5D6E-409C-BE32-E72D297353CC}">
              <c16:uniqueId val="{00000007-1CD6-4B2A-9094-E970C7D48315}"/>
            </c:ext>
          </c:extLst>
        </c:ser>
        <c:dLbls>
          <c:showLegendKey val="0"/>
          <c:showVal val="0"/>
          <c:showCatName val="0"/>
          <c:showSerName val="0"/>
          <c:showPercent val="0"/>
          <c:showBubbleSize val="0"/>
        </c:dLbls>
        <c:gapWidth val="50"/>
        <c:overlap val="100"/>
        <c:axId val="289430528"/>
        <c:axId val="289436416"/>
      </c:barChart>
      <c:catAx>
        <c:axId val="289430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436416"/>
        <c:crosses val="autoZero"/>
        <c:auto val="1"/>
        <c:lblAlgn val="ctr"/>
        <c:lblOffset val="100"/>
        <c:noMultiLvlLbl val="0"/>
      </c:catAx>
      <c:valAx>
        <c:axId val="289436416"/>
        <c:scaling>
          <c:orientation val="minMax"/>
          <c:max val="14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430528"/>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'8.13'!$A$38</c:f>
              <c:strCache>
                <c:ptCount val="1"/>
                <c:pt idx="0">
                  <c:v>Instalovaný výkon</c:v>
                </c:pt>
              </c:strCache>
            </c:strRef>
          </c:tx>
          <c:invertIfNegative val="0"/>
          <c:val>
            <c:numRef>
              <c:f>'8.13'!$B$38</c:f>
              <c:numCache>
                <c:formatCode>0.0%</c:formatCode>
                <c:ptCount val="1"/>
                <c:pt idx="0">
                  <c:v>0.26045779275642994</c:v>
                </c:pt>
              </c:numCache>
            </c:numRef>
          </c:val>
          <c:extLst>
            <c:ext xmlns:c16="http://schemas.microsoft.com/office/drawing/2014/chart" uri="{C3380CC4-5D6E-409C-BE32-E72D297353CC}">
              <c16:uniqueId val="{00000000-46E4-4F37-874A-FF5326A516FF}"/>
            </c:ext>
          </c:extLst>
        </c:ser>
        <c:ser>
          <c:idx val="1"/>
          <c:order val="1"/>
          <c:tx>
            <c:strRef>
              <c:f>'8.13'!$A$39</c:f>
              <c:strCache>
                <c:ptCount val="1"/>
                <c:pt idx="0">
                  <c:v>Výroba tepla brutto</c:v>
                </c:pt>
              </c:strCache>
            </c:strRef>
          </c:tx>
          <c:invertIfNegative val="0"/>
          <c:val>
            <c:numRef>
              <c:f>'8.13'!$B$39</c:f>
              <c:numCache>
                <c:formatCode>0.0%</c:formatCode>
                <c:ptCount val="1"/>
                <c:pt idx="0">
                  <c:v>0.18189770273398892</c:v>
                </c:pt>
              </c:numCache>
            </c:numRef>
          </c:val>
          <c:extLst>
            <c:ext xmlns:c16="http://schemas.microsoft.com/office/drawing/2014/chart" uri="{C3380CC4-5D6E-409C-BE32-E72D297353CC}">
              <c16:uniqueId val="{00000001-46E4-4F37-874A-FF5326A516FF}"/>
            </c:ext>
          </c:extLst>
        </c:ser>
        <c:ser>
          <c:idx val="2"/>
          <c:order val="2"/>
          <c:tx>
            <c:strRef>
              <c:f>'8.13'!$A$40</c:f>
              <c:strCache>
                <c:ptCount val="1"/>
                <c:pt idx="0">
                  <c:v>Dodávky tepla</c:v>
                </c:pt>
              </c:strCache>
            </c:strRef>
          </c:tx>
          <c:invertIfNegative val="0"/>
          <c:val>
            <c:numRef>
              <c:f>'8.13'!$B$40</c:f>
              <c:numCache>
                <c:formatCode>0.0%</c:formatCode>
                <c:ptCount val="1"/>
                <c:pt idx="0">
                  <c:v>0.13599719439982466</c:v>
                </c:pt>
              </c:numCache>
            </c:numRef>
          </c:val>
          <c:extLst>
            <c:ext xmlns:c16="http://schemas.microsoft.com/office/drawing/2014/chart" uri="{C3380CC4-5D6E-409C-BE32-E72D297353CC}">
              <c16:uniqueId val="{00000002-46E4-4F37-874A-FF5326A516FF}"/>
            </c:ext>
          </c:extLst>
        </c:ser>
        <c:dLbls>
          <c:showLegendKey val="0"/>
          <c:showVal val="0"/>
          <c:showCatName val="0"/>
          <c:showSerName val="0"/>
          <c:showPercent val="0"/>
          <c:showBubbleSize val="0"/>
        </c:dLbls>
        <c:gapWidth val="150"/>
        <c:axId val="289471488"/>
        <c:axId val="294978304"/>
      </c:barChart>
      <c:catAx>
        <c:axId val="289471488"/>
        <c:scaling>
          <c:orientation val="maxMin"/>
        </c:scaling>
        <c:delete val="0"/>
        <c:axPos val="l"/>
        <c:numFmt formatCode="General" sourceLinked="1"/>
        <c:majorTickMark val="none"/>
        <c:minorTickMark val="none"/>
        <c:tickLblPos val="none"/>
        <c:crossAx val="294978304"/>
        <c:crosses val="autoZero"/>
        <c:auto val="1"/>
        <c:lblAlgn val="ctr"/>
        <c:lblOffset val="100"/>
        <c:noMultiLvlLbl val="0"/>
      </c:catAx>
      <c:valAx>
        <c:axId val="294978304"/>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9471488"/>
        <c:crosses val="max"/>
        <c:crossBetween val="between"/>
        <c:majorUnit val="0.1"/>
      </c:valAx>
    </c:plotArea>
    <c:legend>
      <c:legendPos val="b"/>
      <c:layout>
        <c:manualLayout>
          <c:xMode val="edge"/>
          <c:yMode val="edge"/>
          <c:x val="3.5170029179910689E-2"/>
          <c:y val="0.68656067189358461"/>
          <c:w val="0.67681072653033092"/>
          <c:h val="0.257107340344028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8962443294197343E-4"/>
          <c:y val="2.7113986074206831E-2"/>
        </c:manualLayout>
      </c:layout>
      <c:overlay val="0"/>
    </c:title>
    <c:autoTitleDeleted val="0"/>
    <c:plotArea>
      <c:layout/>
      <c:barChart>
        <c:barDir val="col"/>
        <c:grouping val="stacked"/>
        <c:varyColors val="0"/>
        <c:ser>
          <c:idx val="0"/>
          <c:order val="0"/>
          <c:tx>
            <c:strRef>
              <c:f>'8.13'!$A$10</c:f>
              <c:strCache>
                <c:ptCount val="1"/>
                <c:pt idx="0">
                  <c:v>Biomasa</c:v>
                </c:pt>
              </c:strCache>
            </c:strRef>
          </c:tx>
          <c:spPr>
            <a:solidFill>
              <a:srgbClr val="23315F"/>
            </a:solidFill>
          </c:spPr>
          <c:invertIfNegative val="0"/>
          <c:cat>
            <c:strRef>
              <c:f>'8.13'!$C$38:$E$38</c:f>
              <c:strCache>
                <c:ptCount val="3"/>
                <c:pt idx="0">
                  <c:v>Říjen</c:v>
                </c:pt>
                <c:pt idx="1">
                  <c:v>Listopad</c:v>
                </c:pt>
                <c:pt idx="2">
                  <c:v>Prosinec</c:v>
                </c:pt>
              </c:strCache>
            </c:strRef>
          </c:cat>
          <c:val>
            <c:numRef>
              <c:f>('8.13'!$B$10,'8.13'!$D$10,'8.13'!$F$10)</c:f>
              <c:numCache>
                <c:formatCode>#\ ##0.0</c:formatCode>
                <c:ptCount val="3"/>
                <c:pt idx="0">
                  <c:v>97485.79800000001</c:v>
                </c:pt>
                <c:pt idx="1">
                  <c:v>84368.951000000001</c:v>
                </c:pt>
                <c:pt idx="2">
                  <c:v>146501.356</c:v>
                </c:pt>
              </c:numCache>
            </c:numRef>
          </c:val>
          <c:extLst>
            <c:ext xmlns:c16="http://schemas.microsoft.com/office/drawing/2014/chart" uri="{C3380CC4-5D6E-409C-BE32-E72D297353CC}">
              <c16:uniqueId val="{00000000-FB1D-4903-B777-01BAE80F00BB}"/>
            </c:ext>
          </c:extLst>
        </c:ser>
        <c:ser>
          <c:idx val="1"/>
          <c:order val="1"/>
          <c:tx>
            <c:strRef>
              <c:f>'8.13'!$A$11</c:f>
              <c:strCache>
                <c:ptCount val="1"/>
                <c:pt idx="0">
                  <c:v>Bioplyn</c:v>
                </c:pt>
              </c:strCache>
            </c:strRef>
          </c:tx>
          <c:spPr>
            <a:solidFill>
              <a:srgbClr val="5A6588"/>
            </a:solidFill>
          </c:spPr>
          <c:invertIfNegative val="0"/>
          <c:cat>
            <c:strRef>
              <c:f>'8.13'!$C$38:$E$38</c:f>
              <c:strCache>
                <c:ptCount val="3"/>
                <c:pt idx="0">
                  <c:v>Říjen</c:v>
                </c:pt>
                <c:pt idx="1">
                  <c:v>Listopad</c:v>
                </c:pt>
                <c:pt idx="2">
                  <c:v>Prosinec</c:v>
                </c:pt>
              </c:strCache>
            </c:strRef>
          </c:cat>
          <c:val>
            <c:numRef>
              <c:f>('8.13'!$B$11,'8.13'!$D$11,'8.13'!$F$11)</c:f>
              <c:numCache>
                <c:formatCode>#\ ##0.0</c:formatCode>
                <c:ptCount val="3"/>
                <c:pt idx="0">
                  <c:v>504.23899999999998</c:v>
                </c:pt>
                <c:pt idx="1">
                  <c:v>572.27199999999993</c:v>
                </c:pt>
                <c:pt idx="2">
                  <c:v>643.51299999999992</c:v>
                </c:pt>
              </c:numCache>
            </c:numRef>
          </c:val>
          <c:extLst>
            <c:ext xmlns:c16="http://schemas.microsoft.com/office/drawing/2014/chart" uri="{C3380CC4-5D6E-409C-BE32-E72D297353CC}">
              <c16:uniqueId val="{00000001-FB1D-4903-B777-01BAE80F00BB}"/>
            </c:ext>
          </c:extLst>
        </c:ser>
        <c:ser>
          <c:idx val="2"/>
          <c:order val="2"/>
          <c:tx>
            <c:strRef>
              <c:f>'8.13'!$A$12</c:f>
              <c:strCache>
                <c:ptCount val="1"/>
                <c:pt idx="0">
                  <c:v>Černé uhlí</c:v>
                </c:pt>
              </c:strCache>
            </c:strRef>
          </c:tx>
          <c:spPr>
            <a:solidFill>
              <a:srgbClr val="9198B0"/>
            </a:solidFill>
          </c:spPr>
          <c:invertIfNegative val="0"/>
          <c:cat>
            <c:strRef>
              <c:f>'8.13'!$C$38:$E$38</c:f>
              <c:strCache>
                <c:ptCount val="3"/>
                <c:pt idx="0">
                  <c:v>Říjen</c:v>
                </c:pt>
                <c:pt idx="1">
                  <c:v>Listopad</c:v>
                </c:pt>
                <c:pt idx="2">
                  <c:v>Prosinec</c:v>
                </c:pt>
              </c:strCache>
            </c:strRef>
          </c:cat>
          <c:val>
            <c:numRef>
              <c:f>('8.13'!$B$12,'8.13'!$D$12,'8.13'!$F$12)</c:f>
              <c:numCache>
                <c:formatCode>#\ ##0.0</c:formatCode>
                <c:ptCount val="3"/>
                <c:pt idx="0">
                  <c:v>99.22</c:v>
                </c:pt>
                <c:pt idx="1">
                  <c:v>574.66999999999996</c:v>
                </c:pt>
                <c:pt idx="2">
                  <c:v>757.21</c:v>
                </c:pt>
              </c:numCache>
            </c:numRef>
          </c:val>
          <c:extLst>
            <c:ext xmlns:c16="http://schemas.microsoft.com/office/drawing/2014/chart" uri="{C3380CC4-5D6E-409C-BE32-E72D297353CC}">
              <c16:uniqueId val="{00000002-FB1D-4903-B777-01BAE80F00BB}"/>
            </c:ext>
          </c:extLst>
        </c:ser>
        <c:ser>
          <c:idx val="3"/>
          <c:order val="3"/>
          <c:tx>
            <c:strRef>
              <c:f>'8.13'!$A$13</c:f>
              <c:strCache>
                <c:ptCount val="1"/>
                <c:pt idx="0">
                  <c:v>Elektrická energie</c:v>
                </c:pt>
              </c:strCache>
            </c:strRef>
          </c:tx>
          <c:spPr>
            <a:solidFill>
              <a:srgbClr val="C8CBD7"/>
            </a:solidFill>
          </c:spPr>
          <c:invertIfNegative val="0"/>
          <c:cat>
            <c:strRef>
              <c:f>'8.13'!$C$38:$E$38</c:f>
              <c:strCache>
                <c:ptCount val="3"/>
                <c:pt idx="0">
                  <c:v>Říjen</c:v>
                </c:pt>
                <c:pt idx="1">
                  <c:v>Listopad</c:v>
                </c:pt>
                <c:pt idx="2">
                  <c:v>Prosinec</c:v>
                </c:pt>
              </c:strCache>
            </c:strRef>
          </c:cat>
          <c:val>
            <c:numRef>
              <c:f>('8.13'!$B$13,'8.13'!$D$13,'8.13'!$F$13)</c:f>
              <c:numCache>
                <c:formatCode>#\ ##0.0</c:formatCode>
                <c:ptCount val="3"/>
                <c:pt idx="0">
                  <c:v>266.07</c:v>
                </c:pt>
                <c:pt idx="1">
                  <c:v>367.37</c:v>
                </c:pt>
                <c:pt idx="2">
                  <c:v>363.37</c:v>
                </c:pt>
              </c:numCache>
            </c:numRef>
          </c:val>
          <c:extLst>
            <c:ext xmlns:c16="http://schemas.microsoft.com/office/drawing/2014/chart" uri="{C3380CC4-5D6E-409C-BE32-E72D297353CC}">
              <c16:uniqueId val="{00000003-FB1D-4903-B777-01BAE80F00BB}"/>
            </c:ext>
          </c:extLst>
        </c:ser>
        <c:ser>
          <c:idx val="4"/>
          <c:order val="4"/>
          <c:tx>
            <c:strRef>
              <c:f>'8.13'!$A$14</c:f>
              <c:strCache>
                <c:ptCount val="1"/>
                <c:pt idx="0">
                  <c:v>Energie prostředí (tepelné čerpadlo)</c:v>
                </c:pt>
              </c:strCache>
            </c:strRef>
          </c:tx>
          <c:spPr>
            <a:solidFill>
              <a:srgbClr val="E02C1F"/>
            </a:solidFill>
          </c:spPr>
          <c:invertIfNegative val="0"/>
          <c:cat>
            <c:strRef>
              <c:f>'8.13'!$C$38:$E$38</c:f>
              <c:strCache>
                <c:ptCount val="3"/>
                <c:pt idx="0">
                  <c:v>Říjen</c:v>
                </c:pt>
                <c:pt idx="1">
                  <c:v>Listopad</c:v>
                </c:pt>
                <c:pt idx="2">
                  <c:v>Prosinec</c:v>
                </c:pt>
              </c:strCache>
            </c:strRef>
          </c:cat>
          <c:val>
            <c:numRef>
              <c:f>('8.13'!$B$14,'8.13'!$D$14,'8.13'!$F$14)</c:f>
              <c:numCache>
                <c:formatCode>#\ ##0.0</c:formatCode>
                <c:ptCount val="3"/>
                <c:pt idx="0">
                  <c:v>2954.270086511001</c:v>
                </c:pt>
                <c:pt idx="1">
                  <c:v>5195.1418029688539</c:v>
                </c:pt>
                <c:pt idx="2">
                  <c:v>6490.8190709348082</c:v>
                </c:pt>
              </c:numCache>
            </c:numRef>
          </c:val>
          <c:extLst>
            <c:ext xmlns:c16="http://schemas.microsoft.com/office/drawing/2014/chart" uri="{C3380CC4-5D6E-409C-BE32-E72D297353CC}">
              <c16:uniqueId val="{00000004-FB1D-4903-B777-01BAE80F00BB}"/>
            </c:ext>
          </c:extLst>
        </c:ser>
        <c:ser>
          <c:idx val="5"/>
          <c:order val="5"/>
          <c:tx>
            <c:strRef>
              <c:f>'8.13'!$A$15</c:f>
              <c:strCache>
                <c:ptCount val="1"/>
                <c:pt idx="0">
                  <c:v>Energie Slunce (solární kolektor)</c:v>
                </c:pt>
              </c:strCache>
            </c:strRef>
          </c:tx>
          <c:spPr>
            <a:solidFill>
              <a:srgbClr val="E86158"/>
            </a:solidFill>
          </c:spPr>
          <c:invertIfNegative val="0"/>
          <c:cat>
            <c:strRef>
              <c:f>'8.13'!$C$38:$E$38</c:f>
              <c:strCache>
                <c:ptCount val="3"/>
                <c:pt idx="0">
                  <c:v>Říjen</c:v>
                </c:pt>
                <c:pt idx="1">
                  <c:v>Listopad</c:v>
                </c:pt>
                <c:pt idx="2">
                  <c:v>Prosinec</c:v>
                </c:pt>
              </c:strCache>
            </c:strRef>
          </c:cat>
          <c:val>
            <c:numRef>
              <c:f>('8.13'!$B$15,'8.13'!$D$15,'8.13'!$F$15)</c:f>
              <c:numCache>
                <c:formatCode>#\ ##0.0</c:formatCode>
                <c:ptCount val="3"/>
                <c:pt idx="0">
                  <c:v>4</c:v>
                </c:pt>
                <c:pt idx="1">
                  <c:v>1</c:v>
                </c:pt>
                <c:pt idx="2">
                  <c:v>1</c:v>
                </c:pt>
              </c:numCache>
            </c:numRef>
          </c:val>
          <c:extLst>
            <c:ext xmlns:c16="http://schemas.microsoft.com/office/drawing/2014/chart" uri="{C3380CC4-5D6E-409C-BE32-E72D297353CC}">
              <c16:uniqueId val="{00000005-FB1D-4903-B777-01BAE80F00BB}"/>
            </c:ext>
          </c:extLst>
        </c:ser>
        <c:ser>
          <c:idx val="6"/>
          <c:order val="6"/>
          <c:tx>
            <c:strRef>
              <c:f>'8.13'!$A$16</c:f>
              <c:strCache>
                <c:ptCount val="1"/>
                <c:pt idx="0">
                  <c:v>Hnědé uhlí</c:v>
                </c:pt>
              </c:strCache>
            </c:strRef>
          </c:tx>
          <c:spPr>
            <a:solidFill>
              <a:srgbClr val="F0948F"/>
            </a:solidFill>
          </c:spPr>
          <c:invertIfNegative val="0"/>
          <c:cat>
            <c:strRef>
              <c:f>'8.13'!$C$38:$E$38</c:f>
              <c:strCache>
                <c:ptCount val="3"/>
                <c:pt idx="0">
                  <c:v>Říjen</c:v>
                </c:pt>
                <c:pt idx="1">
                  <c:v>Listopad</c:v>
                </c:pt>
                <c:pt idx="2">
                  <c:v>Prosinec</c:v>
                </c:pt>
              </c:strCache>
            </c:strRef>
          </c:cat>
          <c:val>
            <c:numRef>
              <c:f>('8.13'!$B$16,'8.13'!$D$16,'8.13'!$F$16)</c:f>
              <c:numCache>
                <c:formatCode>#\ ##0.0</c:formatCode>
                <c:ptCount val="3"/>
                <c:pt idx="0">
                  <c:v>605860.77600000007</c:v>
                </c:pt>
                <c:pt idx="1">
                  <c:v>917587.10900000005</c:v>
                </c:pt>
                <c:pt idx="2">
                  <c:v>1097488.0729999999</c:v>
                </c:pt>
              </c:numCache>
            </c:numRef>
          </c:val>
          <c:extLst>
            <c:ext xmlns:c16="http://schemas.microsoft.com/office/drawing/2014/chart" uri="{C3380CC4-5D6E-409C-BE32-E72D297353CC}">
              <c16:uniqueId val="{00000006-FB1D-4903-B777-01BAE80F00BB}"/>
            </c:ext>
          </c:extLst>
        </c:ser>
        <c:ser>
          <c:idx val="7"/>
          <c:order val="7"/>
          <c:tx>
            <c:strRef>
              <c:f>'8.13'!$A$17</c:f>
              <c:strCache>
                <c:ptCount val="1"/>
                <c:pt idx="0">
                  <c:v>Jaderné palivo</c:v>
                </c:pt>
              </c:strCache>
            </c:strRef>
          </c:tx>
          <c:spPr>
            <a:solidFill>
              <a:srgbClr val="F7C9C7"/>
            </a:solidFill>
          </c:spPr>
          <c:invertIfNegative val="0"/>
          <c:cat>
            <c:strRef>
              <c:f>'8.13'!$C$38:$E$38</c:f>
              <c:strCache>
                <c:ptCount val="3"/>
                <c:pt idx="0">
                  <c:v>Říjen</c:v>
                </c:pt>
                <c:pt idx="1">
                  <c:v>Listopad</c:v>
                </c:pt>
                <c:pt idx="2">
                  <c:v>Prosinec</c:v>
                </c:pt>
              </c:strCache>
            </c:strRef>
          </c:cat>
          <c:val>
            <c:numRef>
              <c:f>('8.13'!$B$17,'8.13'!$D$17,'8.13'!$F$17)</c:f>
              <c:numCache>
                <c:formatCode>#\ ##0.0</c:formatCode>
                <c:ptCount val="3"/>
                <c:pt idx="0">
                  <c:v>0</c:v>
                </c:pt>
                <c:pt idx="1">
                  <c:v>0</c:v>
                </c:pt>
                <c:pt idx="2">
                  <c:v>0</c:v>
                </c:pt>
              </c:numCache>
            </c:numRef>
          </c:val>
          <c:extLst>
            <c:ext xmlns:c16="http://schemas.microsoft.com/office/drawing/2014/chart" uri="{C3380CC4-5D6E-409C-BE32-E72D297353CC}">
              <c16:uniqueId val="{00000007-FB1D-4903-B777-01BAE80F00BB}"/>
            </c:ext>
          </c:extLst>
        </c:ser>
        <c:ser>
          <c:idx val="8"/>
          <c:order val="8"/>
          <c:tx>
            <c:strRef>
              <c:f>'8.13'!$A$18</c:f>
              <c:strCache>
                <c:ptCount val="1"/>
                <c:pt idx="0">
                  <c:v>Koks</c:v>
                </c:pt>
              </c:strCache>
            </c:strRef>
          </c:tx>
          <c:spPr>
            <a:solidFill>
              <a:srgbClr val="262626"/>
            </a:solidFill>
          </c:spPr>
          <c:invertIfNegative val="0"/>
          <c:cat>
            <c:strRef>
              <c:f>'8.13'!$C$38:$E$38</c:f>
              <c:strCache>
                <c:ptCount val="3"/>
                <c:pt idx="0">
                  <c:v>Říjen</c:v>
                </c:pt>
                <c:pt idx="1">
                  <c:v>Listopad</c:v>
                </c:pt>
                <c:pt idx="2">
                  <c:v>Prosinec</c:v>
                </c:pt>
              </c:strCache>
            </c:strRef>
          </c:cat>
          <c:val>
            <c:numRef>
              <c:f>('8.13'!$B$18,'8.13'!$D$18,'8.13'!$F$18)</c:f>
              <c:numCache>
                <c:formatCode>#\ ##0.0</c:formatCode>
                <c:ptCount val="3"/>
                <c:pt idx="0">
                  <c:v>0</c:v>
                </c:pt>
                <c:pt idx="1">
                  <c:v>0</c:v>
                </c:pt>
                <c:pt idx="2">
                  <c:v>0</c:v>
                </c:pt>
              </c:numCache>
            </c:numRef>
          </c:val>
          <c:extLst>
            <c:ext xmlns:c16="http://schemas.microsoft.com/office/drawing/2014/chart" uri="{C3380CC4-5D6E-409C-BE32-E72D297353CC}">
              <c16:uniqueId val="{00000008-FB1D-4903-B777-01BAE80F00BB}"/>
            </c:ext>
          </c:extLst>
        </c:ser>
        <c:ser>
          <c:idx val="9"/>
          <c:order val="9"/>
          <c:tx>
            <c:strRef>
              <c:f>'8.13'!$A$19</c:f>
              <c:strCache>
                <c:ptCount val="1"/>
                <c:pt idx="0">
                  <c:v>Odpadní teplo</c:v>
                </c:pt>
              </c:strCache>
            </c:strRef>
          </c:tx>
          <c:spPr>
            <a:solidFill>
              <a:srgbClr val="646363"/>
            </a:solidFill>
          </c:spPr>
          <c:invertIfNegative val="0"/>
          <c:cat>
            <c:strRef>
              <c:f>'8.13'!$C$38:$E$38</c:f>
              <c:strCache>
                <c:ptCount val="3"/>
                <c:pt idx="0">
                  <c:v>Říjen</c:v>
                </c:pt>
                <c:pt idx="1">
                  <c:v>Listopad</c:v>
                </c:pt>
                <c:pt idx="2">
                  <c:v>Prosinec</c:v>
                </c:pt>
              </c:strCache>
            </c:strRef>
          </c:cat>
          <c:val>
            <c:numRef>
              <c:f>('8.13'!$B$19,'8.13'!$D$19,'8.13'!$F$19)</c:f>
              <c:numCache>
                <c:formatCode>#\ ##0.0</c:formatCode>
                <c:ptCount val="3"/>
                <c:pt idx="0">
                  <c:v>266</c:v>
                </c:pt>
                <c:pt idx="1">
                  <c:v>297</c:v>
                </c:pt>
                <c:pt idx="2">
                  <c:v>842</c:v>
                </c:pt>
              </c:numCache>
            </c:numRef>
          </c:val>
          <c:extLst>
            <c:ext xmlns:c16="http://schemas.microsoft.com/office/drawing/2014/chart" uri="{C3380CC4-5D6E-409C-BE32-E72D297353CC}">
              <c16:uniqueId val="{00000009-FB1D-4903-B777-01BAE80F00BB}"/>
            </c:ext>
          </c:extLst>
        </c:ser>
        <c:ser>
          <c:idx val="10"/>
          <c:order val="10"/>
          <c:tx>
            <c:strRef>
              <c:f>'8.13'!$A$20</c:f>
              <c:strCache>
                <c:ptCount val="1"/>
                <c:pt idx="0">
                  <c:v>Ostatní kapalná paliva</c:v>
                </c:pt>
              </c:strCache>
            </c:strRef>
          </c:tx>
          <c:spPr>
            <a:solidFill>
              <a:srgbClr val="9D9D9C"/>
            </a:solidFill>
          </c:spPr>
          <c:invertIfNegative val="0"/>
          <c:cat>
            <c:strRef>
              <c:f>'8.13'!$C$38:$E$38</c:f>
              <c:strCache>
                <c:ptCount val="3"/>
                <c:pt idx="0">
                  <c:v>Říjen</c:v>
                </c:pt>
                <c:pt idx="1">
                  <c:v>Listopad</c:v>
                </c:pt>
                <c:pt idx="2">
                  <c:v>Prosinec</c:v>
                </c:pt>
              </c:strCache>
            </c:strRef>
          </c:cat>
          <c:val>
            <c:numRef>
              <c:f>('8.13'!$B$20,'8.13'!$D$20,'8.13'!$F$20)</c:f>
              <c:numCache>
                <c:formatCode>#\ ##0.0</c:formatCode>
                <c:ptCount val="3"/>
                <c:pt idx="0">
                  <c:v>0</c:v>
                </c:pt>
                <c:pt idx="1">
                  <c:v>0</c:v>
                </c:pt>
                <c:pt idx="2">
                  <c:v>0</c:v>
                </c:pt>
              </c:numCache>
            </c:numRef>
          </c:val>
          <c:extLst>
            <c:ext xmlns:c16="http://schemas.microsoft.com/office/drawing/2014/chart" uri="{C3380CC4-5D6E-409C-BE32-E72D297353CC}">
              <c16:uniqueId val="{0000000A-FB1D-4903-B777-01BAE80F00BB}"/>
            </c:ext>
          </c:extLst>
        </c:ser>
        <c:ser>
          <c:idx val="11"/>
          <c:order val="11"/>
          <c:tx>
            <c:strRef>
              <c:f>'8.13'!$A$21</c:f>
              <c:strCache>
                <c:ptCount val="1"/>
                <c:pt idx="0">
                  <c:v>Ostatní pevná paliva</c:v>
                </c:pt>
              </c:strCache>
            </c:strRef>
          </c:tx>
          <c:spPr>
            <a:solidFill>
              <a:srgbClr val="D0D0D0"/>
            </a:solidFill>
          </c:spPr>
          <c:invertIfNegative val="0"/>
          <c:cat>
            <c:strRef>
              <c:f>'8.13'!$C$38:$E$38</c:f>
              <c:strCache>
                <c:ptCount val="3"/>
                <c:pt idx="0">
                  <c:v>Říjen</c:v>
                </c:pt>
                <c:pt idx="1">
                  <c:v>Listopad</c:v>
                </c:pt>
                <c:pt idx="2">
                  <c:v>Prosinec</c:v>
                </c:pt>
              </c:strCache>
            </c:strRef>
          </c:cat>
          <c:val>
            <c:numRef>
              <c:f>('8.13'!$B$21,'8.13'!$D$21,'8.13'!$F$21)</c:f>
              <c:numCache>
                <c:formatCode>#\ ##0.0</c:formatCode>
                <c:ptCount val="3"/>
                <c:pt idx="0">
                  <c:v>940.99</c:v>
                </c:pt>
                <c:pt idx="1">
                  <c:v>1541.75</c:v>
                </c:pt>
                <c:pt idx="2">
                  <c:v>2234.37</c:v>
                </c:pt>
              </c:numCache>
            </c:numRef>
          </c:val>
          <c:extLst>
            <c:ext xmlns:c16="http://schemas.microsoft.com/office/drawing/2014/chart" uri="{C3380CC4-5D6E-409C-BE32-E72D297353CC}">
              <c16:uniqueId val="{0000000B-FB1D-4903-B777-01BAE80F00BB}"/>
            </c:ext>
          </c:extLst>
        </c:ser>
        <c:ser>
          <c:idx val="12"/>
          <c:order val="12"/>
          <c:tx>
            <c:strRef>
              <c:f>'8.13'!$A$22</c:f>
              <c:strCache>
                <c:ptCount val="1"/>
                <c:pt idx="0">
                  <c:v>Ostatní plyny</c:v>
                </c:pt>
              </c:strCache>
            </c:strRef>
          </c:tx>
          <c:spPr>
            <a:pattFill prst="ltUpDiag">
              <a:fgClr>
                <a:srgbClr val="23315F"/>
              </a:fgClr>
              <a:bgClr>
                <a:sysClr val="window" lastClr="FFFFFF"/>
              </a:bgClr>
            </a:pattFill>
          </c:spPr>
          <c:invertIfNegative val="0"/>
          <c:cat>
            <c:strRef>
              <c:f>'8.13'!$C$38:$E$38</c:f>
              <c:strCache>
                <c:ptCount val="3"/>
                <c:pt idx="0">
                  <c:v>Říjen</c:v>
                </c:pt>
                <c:pt idx="1">
                  <c:v>Listopad</c:v>
                </c:pt>
                <c:pt idx="2">
                  <c:v>Prosinec</c:v>
                </c:pt>
              </c:strCache>
            </c:strRef>
          </c:cat>
          <c:val>
            <c:numRef>
              <c:f>('8.13'!$B$22,'8.13'!$D$22,'8.13'!$F$22)</c:f>
              <c:numCache>
                <c:formatCode>#\ ##0.0</c:formatCode>
                <c:ptCount val="3"/>
                <c:pt idx="0">
                  <c:v>8563</c:v>
                </c:pt>
                <c:pt idx="1">
                  <c:v>0</c:v>
                </c:pt>
                <c:pt idx="2">
                  <c:v>0</c:v>
                </c:pt>
              </c:numCache>
            </c:numRef>
          </c:val>
          <c:extLst>
            <c:ext xmlns:c16="http://schemas.microsoft.com/office/drawing/2014/chart" uri="{C3380CC4-5D6E-409C-BE32-E72D297353CC}">
              <c16:uniqueId val="{0000000C-FB1D-4903-B777-01BAE80F00BB}"/>
            </c:ext>
          </c:extLst>
        </c:ser>
        <c:ser>
          <c:idx val="13"/>
          <c:order val="13"/>
          <c:tx>
            <c:strRef>
              <c:f>'8.13'!$A$23</c:f>
              <c:strCache>
                <c:ptCount val="1"/>
                <c:pt idx="0">
                  <c:v>Ostatní</c:v>
                </c:pt>
              </c:strCache>
            </c:strRef>
          </c:tx>
          <c:spPr>
            <a:pattFill prst="ltUpDiag">
              <a:fgClr>
                <a:srgbClr val="E02C1F"/>
              </a:fgClr>
              <a:bgClr>
                <a:sysClr val="window" lastClr="FFFFFF"/>
              </a:bgClr>
            </a:pattFill>
          </c:spPr>
          <c:invertIfNegative val="0"/>
          <c:cat>
            <c:strRef>
              <c:f>'8.13'!$C$38:$E$38</c:f>
              <c:strCache>
                <c:ptCount val="3"/>
                <c:pt idx="0">
                  <c:v>Říjen</c:v>
                </c:pt>
                <c:pt idx="1">
                  <c:v>Listopad</c:v>
                </c:pt>
                <c:pt idx="2">
                  <c:v>Prosinec</c:v>
                </c:pt>
              </c:strCache>
            </c:strRef>
          </c:cat>
          <c:val>
            <c:numRef>
              <c:f>('8.13'!$B$23,'8.13'!$D$23,'8.13'!$F$23)</c:f>
              <c:numCache>
                <c:formatCode>#\ ##0.0</c:formatCode>
                <c:ptCount val="3"/>
                <c:pt idx="0">
                  <c:v>0</c:v>
                </c:pt>
                <c:pt idx="1">
                  <c:v>0</c:v>
                </c:pt>
                <c:pt idx="2">
                  <c:v>0</c:v>
                </c:pt>
              </c:numCache>
            </c:numRef>
          </c:val>
          <c:extLst>
            <c:ext xmlns:c16="http://schemas.microsoft.com/office/drawing/2014/chart" uri="{C3380CC4-5D6E-409C-BE32-E72D297353CC}">
              <c16:uniqueId val="{0000000D-FB1D-4903-B777-01BAE80F00BB}"/>
            </c:ext>
          </c:extLst>
        </c:ser>
        <c:ser>
          <c:idx val="14"/>
          <c:order val="14"/>
          <c:tx>
            <c:strRef>
              <c:f>'8.13'!$A$24</c:f>
              <c:strCache>
                <c:ptCount val="1"/>
                <c:pt idx="0">
                  <c:v>Topné oleje</c:v>
                </c:pt>
              </c:strCache>
            </c:strRef>
          </c:tx>
          <c:spPr>
            <a:pattFill prst="ltUpDiag">
              <a:fgClr>
                <a:srgbClr val="5A6588"/>
              </a:fgClr>
              <a:bgClr>
                <a:sysClr val="window" lastClr="FFFFFF"/>
              </a:bgClr>
            </a:pattFill>
          </c:spPr>
          <c:invertIfNegative val="0"/>
          <c:cat>
            <c:strRef>
              <c:f>'8.13'!$C$38:$E$38</c:f>
              <c:strCache>
                <c:ptCount val="3"/>
                <c:pt idx="0">
                  <c:v>Říjen</c:v>
                </c:pt>
                <c:pt idx="1">
                  <c:v>Listopad</c:v>
                </c:pt>
                <c:pt idx="2">
                  <c:v>Prosinec</c:v>
                </c:pt>
              </c:strCache>
            </c:strRef>
          </c:cat>
          <c:val>
            <c:numRef>
              <c:f>('8.13'!$B$24,'8.13'!$D$24,'8.13'!$F$24)</c:f>
              <c:numCache>
                <c:formatCode>#\ ##0.0</c:formatCode>
                <c:ptCount val="3"/>
                <c:pt idx="0">
                  <c:v>69.896000000000001</c:v>
                </c:pt>
                <c:pt idx="1">
                  <c:v>265.90100000000001</c:v>
                </c:pt>
                <c:pt idx="2">
                  <c:v>272.03200000000004</c:v>
                </c:pt>
              </c:numCache>
            </c:numRef>
          </c:val>
          <c:extLst>
            <c:ext xmlns:c16="http://schemas.microsoft.com/office/drawing/2014/chart" uri="{C3380CC4-5D6E-409C-BE32-E72D297353CC}">
              <c16:uniqueId val="{0000000E-FB1D-4903-B777-01BAE80F00BB}"/>
            </c:ext>
          </c:extLst>
        </c:ser>
        <c:ser>
          <c:idx val="15"/>
          <c:order val="15"/>
          <c:tx>
            <c:strRef>
              <c:f>'8.13'!$A$25</c:f>
              <c:strCache>
                <c:ptCount val="1"/>
                <c:pt idx="0">
                  <c:v>Zemní plyn</c:v>
                </c:pt>
              </c:strCache>
            </c:strRef>
          </c:tx>
          <c:spPr>
            <a:pattFill prst="ltUpDiag">
              <a:fgClr>
                <a:srgbClr val="E86158"/>
              </a:fgClr>
              <a:bgClr>
                <a:sysClr val="window" lastClr="FFFFFF"/>
              </a:bgClr>
            </a:pattFill>
          </c:spPr>
          <c:invertIfNegative val="0"/>
          <c:cat>
            <c:strRef>
              <c:f>'8.13'!$C$38:$E$38</c:f>
              <c:strCache>
                <c:ptCount val="3"/>
                <c:pt idx="0">
                  <c:v>Říjen</c:v>
                </c:pt>
                <c:pt idx="1">
                  <c:v>Listopad</c:v>
                </c:pt>
                <c:pt idx="2">
                  <c:v>Prosinec</c:v>
                </c:pt>
              </c:strCache>
            </c:strRef>
          </c:cat>
          <c:val>
            <c:numRef>
              <c:f>('8.13'!$B$25,'8.13'!$D$25,'8.13'!$F$25)</c:f>
              <c:numCache>
                <c:formatCode>#\ ##0.0</c:formatCode>
                <c:ptCount val="3"/>
                <c:pt idx="0">
                  <c:v>48492.006913489007</c:v>
                </c:pt>
                <c:pt idx="1">
                  <c:v>96402.328197031165</c:v>
                </c:pt>
                <c:pt idx="2">
                  <c:v>102599.51592906519</c:v>
                </c:pt>
              </c:numCache>
            </c:numRef>
          </c:val>
          <c:extLst>
            <c:ext xmlns:c16="http://schemas.microsoft.com/office/drawing/2014/chart" uri="{C3380CC4-5D6E-409C-BE32-E72D297353CC}">
              <c16:uniqueId val="{0000000F-FB1D-4903-B777-01BAE80F00BB}"/>
            </c:ext>
          </c:extLst>
        </c:ser>
        <c:dLbls>
          <c:showLegendKey val="0"/>
          <c:showVal val="0"/>
          <c:showCatName val="0"/>
          <c:showSerName val="0"/>
          <c:showPercent val="0"/>
          <c:showBubbleSize val="0"/>
        </c:dLbls>
        <c:gapWidth val="50"/>
        <c:overlap val="100"/>
        <c:axId val="290626560"/>
        <c:axId val="290640640"/>
      </c:barChart>
      <c:catAx>
        <c:axId val="29062656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640640"/>
        <c:crosses val="autoZero"/>
        <c:auto val="1"/>
        <c:lblAlgn val="ctr"/>
        <c:lblOffset val="100"/>
        <c:noMultiLvlLbl val="0"/>
      </c:catAx>
      <c:valAx>
        <c:axId val="290640640"/>
        <c:scaling>
          <c:orientation val="minMax"/>
          <c:max val="1400000"/>
        </c:scaling>
        <c:delete val="0"/>
        <c:axPos val="l"/>
        <c:majorGridlines/>
        <c:numFmt formatCode="#,##0" sourceLinked="0"/>
        <c:majorTickMark val="none"/>
        <c:minorTickMark val="none"/>
        <c:tickLblPos val="nextTo"/>
        <c:spPr>
          <a:ln>
            <a:noFill/>
          </a:ln>
        </c:spPr>
        <c:txPr>
          <a:bodyPr/>
          <a:lstStyle/>
          <a:p>
            <a:pPr>
              <a:defRPr sz="900" b="0">
                <a:latin typeface="Arial" panose="020B0604020202020204" pitchFamily="34" charset="0"/>
                <a:cs typeface="Arial" panose="020B0604020202020204" pitchFamily="34" charset="0"/>
              </a:defRPr>
            </a:pPr>
            <a:endParaRPr lang="cs-CZ"/>
          </a:p>
        </c:txPr>
        <c:crossAx val="290626560"/>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A53F-43EA-A72D-3385B610C0F9}"/>
              </c:ext>
            </c:extLst>
          </c:dPt>
          <c:dPt>
            <c:idx val="1"/>
            <c:bubble3D val="0"/>
            <c:spPr>
              <a:solidFill>
                <a:schemeClr val="accent2"/>
              </a:solidFill>
            </c:spPr>
            <c:extLst>
              <c:ext xmlns:c16="http://schemas.microsoft.com/office/drawing/2014/chart" uri="{C3380CC4-5D6E-409C-BE32-E72D297353CC}">
                <c16:uniqueId val="{00000003-A53F-43EA-A72D-3385B610C0F9}"/>
              </c:ext>
            </c:extLst>
          </c:dPt>
          <c:dPt>
            <c:idx val="2"/>
            <c:bubble3D val="0"/>
            <c:spPr>
              <a:solidFill>
                <a:schemeClr val="accent3"/>
              </a:solidFill>
            </c:spPr>
            <c:extLst>
              <c:ext xmlns:c16="http://schemas.microsoft.com/office/drawing/2014/chart" uri="{C3380CC4-5D6E-409C-BE32-E72D297353CC}">
                <c16:uniqueId val="{00000005-A53F-43EA-A72D-3385B610C0F9}"/>
              </c:ext>
            </c:extLst>
          </c:dPt>
          <c:dPt>
            <c:idx val="3"/>
            <c:bubble3D val="0"/>
            <c:spPr>
              <a:solidFill>
                <a:schemeClr val="accent4"/>
              </a:solidFill>
            </c:spPr>
            <c:extLst>
              <c:ext xmlns:c16="http://schemas.microsoft.com/office/drawing/2014/chart" uri="{C3380CC4-5D6E-409C-BE32-E72D297353CC}">
                <c16:uniqueId val="{00000007-A53F-43EA-A72D-3385B610C0F9}"/>
              </c:ext>
            </c:extLst>
          </c:dPt>
          <c:dPt>
            <c:idx val="4"/>
            <c:bubble3D val="0"/>
            <c:spPr>
              <a:solidFill>
                <a:schemeClr val="accent5"/>
              </a:solidFill>
            </c:spPr>
            <c:extLst>
              <c:ext xmlns:c16="http://schemas.microsoft.com/office/drawing/2014/chart" uri="{C3380CC4-5D6E-409C-BE32-E72D297353CC}">
                <c16:uniqueId val="{00000009-A53F-43EA-A72D-3385B610C0F9}"/>
              </c:ext>
            </c:extLst>
          </c:dPt>
          <c:dPt>
            <c:idx val="5"/>
            <c:bubble3D val="0"/>
            <c:spPr>
              <a:solidFill>
                <a:schemeClr val="accent6"/>
              </a:solidFill>
            </c:spPr>
            <c:extLst>
              <c:ext xmlns:c16="http://schemas.microsoft.com/office/drawing/2014/chart" uri="{C3380CC4-5D6E-409C-BE32-E72D297353CC}">
                <c16:uniqueId val="{0000000B-A53F-43EA-A72D-3385B610C0F9}"/>
              </c:ext>
            </c:extLst>
          </c:dPt>
          <c:dPt>
            <c:idx val="6"/>
            <c:bubble3D val="0"/>
            <c:spPr>
              <a:solidFill>
                <a:srgbClr val="F0948F"/>
              </a:solidFill>
            </c:spPr>
            <c:extLst>
              <c:ext xmlns:c16="http://schemas.microsoft.com/office/drawing/2014/chart" uri="{C3380CC4-5D6E-409C-BE32-E72D297353CC}">
                <c16:uniqueId val="{0000000D-A53F-43EA-A72D-3385B610C0F9}"/>
              </c:ext>
            </c:extLst>
          </c:dPt>
          <c:dPt>
            <c:idx val="7"/>
            <c:bubble3D val="0"/>
            <c:spPr>
              <a:solidFill>
                <a:srgbClr val="F7C9C7"/>
              </a:solidFill>
            </c:spPr>
            <c:extLst>
              <c:ext xmlns:c16="http://schemas.microsoft.com/office/drawing/2014/chart" uri="{C3380CC4-5D6E-409C-BE32-E72D297353CC}">
                <c16:uniqueId val="{0000000F-A53F-43EA-A72D-3385B610C0F9}"/>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A53F-43EA-A72D-3385B610C0F9}"/>
            </c:ext>
          </c:extLst>
        </c:ser>
        <c:ser>
          <c:idx val="2"/>
          <c:order val="1"/>
          <c:dPt>
            <c:idx val="0"/>
            <c:bubble3D val="0"/>
            <c:spPr>
              <a:solidFill>
                <a:schemeClr val="accent1"/>
              </a:solidFill>
            </c:spPr>
            <c:extLst>
              <c:ext xmlns:c16="http://schemas.microsoft.com/office/drawing/2014/chart" uri="{C3380CC4-5D6E-409C-BE32-E72D297353CC}">
                <c16:uniqueId val="{00000012-A53F-43EA-A72D-3385B610C0F9}"/>
              </c:ext>
            </c:extLst>
          </c:dPt>
          <c:dPt>
            <c:idx val="1"/>
            <c:bubble3D val="0"/>
            <c:spPr>
              <a:solidFill>
                <a:schemeClr val="accent2"/>
              </a:solidFill>
            </c:spPr>
            <c:extLst>
              <c:ext xmlns:c16="http://schemas.microsoft.com/office/drawing/2014/chart" uri="{C3380CC4-5D6E-409C-BE32-E72D297353CC}">
                <c16:uniqueId val="{00000014-A53F-43EA-A72D-3385B610C0F9}"/>
              </c:ext>
            </c:extLst>
          </c:dPt>
          <c:dPt>
            <c:idx val="2"/>
            <c:bubble3D val="0"/>
            <c:spPr>
              <a:solidFill>
                <a:schemeClr val="accent3"/>
              </a:solidFill>
            </c:spPr>
            <c:extLst>
              <c:ext xmlns:c16="http://schemas.microsoft.com/office/drawing/2014/chart" uri="{C3380CC4-5D6E-409C-BE32-E72D297353CC}">
                <c16:uniqueId val="{00000016-A53F-43EA-A72D-3385B610C0F9}"/>
              </c:ext>
            </c:extLst>
          </c:dPt>
          <c:dPt>
            <c:idx val="3"/>
            <c:bubble3D val="0"/>
            <c:spPr>
              <a:solidFill>
                <a:schemeClr val="accent4"/>
              </a:solidFill>
            </c:spPr>
            <c:extLst>
              <c:ext xmlns:c16="http://schemas.microsoft.com/office/drawing/2014/chart" uri="{C3380CC4-5D6E-409C-BE32-E72D297353CC}">
                <c16:uniqueId val="{00000018-A53F-43EA-A72D-3385B610C0F9}"/>
              </c:ext>
            </c:extLst>
          </c:dPt>
          <c:dPt>
            <c:idx val="4"/>
            <c:bubble3D val="0"/>
            <c:spPr>
              <a:solidFill>
                <a:schemeClr val="accent5"/>
              </a:solidFill>
            </c:spPr>
            <c:extLst>
              <c:ext xmlns:c16="http://schemas.microsoft.com/office/drawing/2014/chart" uri="{C3380CC4-5D6E-409C-BE32-E72D297353CC}">
                <c16:uniqueId val="{0000001A-A53F-43EA-A72D-3385B610C0F9}"/>
              </c:ext>
            </c:extLst>
          </c:dPt>
          <c:dPt>
            <c:idx val="5"/>
            <c:bubble3D val="0"/>
            <c:spPr>
              <a:solidFill>
                <a:schemeClr val="accent6"/>
              </a:solidFill>
            </c:spPr>
            <c:extLst>
              <c:ext xmlns:c16="http://schemas.microsoft.com/office/drawing/2014/chart" uri="{C3380CC4-5D6E-409C-BE32-E72D297353CC}">
                <c16:uniqueId val="{0000001C-A53F-43EA-A72D-3385B610C0F9}"/>
              </c:ext>
            </c:extLst>
          </c:dPt>
          <c:dPt>
            <c:idx val="6"/>
            <c:bubble3D val="0"/>
            <c:spPr>
              <a:solidFill>
                <a:srgbClr val="F0948F"/>
              </a:solidFill>
            </c:spPr>
            <c:extLst>
              <c:ext xmlns:c16="http://schemas.microsoft.com/office/drawing/2014/chart" uri="{C3380CC4-5D6E-409C-BE32-E72D297353CC}">
                <c16:uniqueId val="{0000001E-A53F-43EA-A72D-3385B610C0F9}"/>
              </c:ext>
            </c:extLst>
          </c:dPt>
          <c:dPt>
            <c:idx val="7"/>
            <c:bubble3D val="0"/>
            <c:spPr>
              <a:solidFill>
                <a:srgbClr val="F7C9C7"/>
              </a:solidFill>
            </c:spPr>
            <c:extLst>
              <c:ext xmlns:c16="http://schemas.microsoft.com/office/drawing/2014/chart" uri="{C3380CC4-5D6E-409C-BE32-E72D297353CC}">
                <c16:uniqueId val="{00000020-A53F-43EA-A72D-3385B610C0F9}"/>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A53F-43EA-A72D-3385B610C0F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BE9-4063-BACE-DA2BF54FD16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BE9-4063-BACE-DA2BF54FD16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BE9-4063-BACE-DA2BF54FD16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BE9-4063-BACE-DA2BF54FD16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BE9-4063-BACE-DA2BF54FD16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BE9-4063-BACE-DA2BF54FD16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BE9-4063-BACE-DA2BF54FD16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BE9-4063-BACE-DA2BF54FD16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BE9-4063-BACE-DA2BF54FD16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BE9-4063-BACE-DA2BF54FD16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BE9-4063-BACE-DA2BF54FD16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BE9-4063-BACE-DA2BF54FD16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BE9-4063-BACE-DA2BF54FD16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BE9-4063-BACE-DA2BF54FD16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BE9-4063-BACE-DA2BF54FD16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6BE9-4063-BACE-DA2BF54FD16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8292374816874613E-3"/>
          <c:y val="0"/>
        </c:manualLayout>
      </c:layout>
      <c:overlay val="0"/>
    </c:title>
    <c:autoTitleDeleted val="0"/>
    <c:plotArea>
      <c:layout>
        <c:manualLayout>
          <c:layoutTarget val="inner"/>
          <c:xMode val="edge"/>
          <c:yMode val="edge"/>
          <c:x val="7.2909980291895035E-2"/>
          <c:y val="0.27287888761182372"/>
          <c:w val="0.62054784332341095"/>
          <c:h val="0.53671228858792597"/>
        </c:manualLayout>
      </c:layout>
      <c:barChart>
        <c:barDir val="col"/>
        <c:grouping val="stacked"/>
        <c:varyColors val="0"/>
        <c:ser>
          <c:idx val="0"/>
          <c:order val="0"/>
          <c:tx>
            <c:strRef>
              <c:f>'8.14'!$A$27</c:f>
              <c:strCache>
                <c:ptCount val="1"/>
                <c:pt idx="0">
                  <c:v>Průmysl</c:v>
                </c:pt>
              </c:strCache>
            </c:strRef>
          </c:tx>
          <c:invertIfNegative val="0"/>
          <c:cat>
            <c:strRef>
              <c:f>'8.14'!$C$38:$E$38</c:f>
              <c:strCache>
                <c:ptCount val="3"/>
                <c:pt idx="0">
                  <c:v>Říjen</c:v>
                </c:pt>
                <c:pt idx="1">
                  <c:v>Listopad</c:v>
                </c:pt>
                <c:pt idx="2">
                  <c:v>Prosinec</c:v>
                </c:pt>
              </c:strCache>
            </c:strRef>
          </c:cat>
          <c:val>
            <c:numRef>
              <c:f>('8.14'!$B$27,'8.14'!$D$27,'8.14'!$F$27)</c:f>
              <c:numCache>
                <c:formatCode>#\ ##0.0</c:formatCode>
                <c:ptCount val="3"/>
                <c:pt idx="0">
                  <c:v>120931.61899999999</c:v>
                </c:pt>
                <c:pt idx="1">
                  <c:v>162560.38699999999</c:v>
                </c:pt>
                <c:pt idx="2">
                  <c:v>156725.74899999998</c:v>
                </c:pt>
              </c:numCache>
            </c:numRef>
          </c:val>
          <c:extLst>
            <c:ext xmlns:c16="http://schemas.microsoft.com/office/drawing/2014/chart" uri="{C3380CC4-5D6E-409C-BE32-E72D297353CC}">
              <c16:uniqueId val="{00000000-FA99-4B1B-BCC9-AFDE24F83B76}"/>
            </c:ext>
          </c:extLst>
        </c:ser>
        <c:ser>
          <c:idx val="1"/>
          <c:order val="1"/>
          <c:tx>
            <c:strRef>
              <c:f>'8.14'!$A$28</c:f>
              <c:strCache>
                <c:ptCount val="1"/>
                <c:pt idx="0">
                  <c:v>Energetika</c:v>
                </c:pt>
              </c:strCache>
            </c:strRef>
          </c:tx>
          <c:invertIfNegative val="0"/>
          <c:cat>
            <c:strRef>
              <c:f>'8.14'!$C$38:$E$38</c:f>
              <c:strCache>
                <c:ptCount val="3"/>
                <c:pt idx="0">
                  <c:v>Říjen</c:v>
                </c:pt>
                <c:pt idx="1">
                  <c:v>Listopad</c:v>
                </c:pt>
                <c:pt idx="2">
                  <c:v>Prosinec</c:v>
                </c:pt>
              </c:strCache>
            </c:strRef>
          </c:cat>
          <c:val>
            <c:numRef>
              <c:f>('8.14'!$B$28,'8.14'!$D$28,'8.14'!$F$28)</c:f>
              <c:numCache>
                <c:formatCode>#\ ##0.0</c:formatCode>
                <c:ptCount val="3"/>
                <c:pt idx="0">
                  <c:v>353.22500000000002</c:v>
                </c:pt>
                <c:pt idx="1">
                  <c:v>269.45999999999998</c:v>
                </c:pt>
                <c:pt idx="2">
                  <c:v>255.49</c:v>
                </c:pt>
              </c:numCache>
            </c:numRef>
          </c:val>
          <c:extLst>
            <c:ext xmlns:c16="http://schemas.microsoft.com/office/drawing/2014/chart" uri="{C3380CC4-5D6E-409C-BE32-E72D297353CC}">
              <c16:uniqueId val="{00000001-FA99-4B1B-BCC9-AFDE24F83B76}"/>
            </c:ext>
          </c:extLst>
        </c:ser>
        <c:ser>
          <c:idx val="2"/>
          <c:order val="2"/>
          <c:tx>
            <c:strRef>
              <c:f>'8.14'!$A$29</c:f>
              <c:strCache>
                <c:ptCount val="1"/>
                <c:pt idx="0">
                  <c:v>Doprava</c:v>
                </c:pt>
              </c:strCache>
            </c:strRef>
          </c:tx>
          <c:invertIfNegative val="0"/>
          <c:cat>
            <c:strRef>
              <c:f>'8.14'!$C$38:$E$38</c:f>
              <c:strCache>
                <c:ptCount val="3"/>
                <c:pt idx="0">
                  <c:v>Říjen</c:v>
                </c:pt>
                <c:pt idx="1">
                  <c:v>Listopad</c:v>
                </c:pt>
                <c:pt idx="2">
                  <c:v>Prosinec</c:v>
                </c:pt>
              </c:strCache>
            </c:strRef>
          </c:cat>
          <c:val>
            <c:numRef>
              <c:f>('8.14'!$B$29,'8.14'!$D$29,'8.14'!$F$29)</c:f>
              <c:numCache>
                <c:formatCode>#\ ##0.0</c:formatCode>
                <c:ptCount val="3"/>
                <c:pt idx="0">
                  <c:v>449.77</c:v>
                </c:pt>
                <c:pt idx="1">
                  <c:v>1203.6199999999999</c:v>
                </c:pt>
                <c:pt idx="2">
                  <c:v>2722.3199999999997</c:v>
                </c:pt>
              </c:numCache>
            </c:numRef>
          </c:val>
          <c:extLst>
            <c:ext xmlns:c16="http://schemas.microsoft.com/office/drawing/2014/chart" uri="{C3380CC4-5D6E-409C-BE32-E72D297353CC}">
              <c16:uniqueId val="{00000002-FA99-4B1B-BCC9-AFDE24F83B76}"/>
            </c:ext>
          </c:extLst>
        </c:ser>
        <c:ser>
          <c:idx val="3"/>
          <c:order val="3"/>
          <c:tx>
            <c:strRef>
              <c:f>'8.14'!$A$30</c:f>
              <c:strCache>
                <c:ptCount val="1"/>
                <c:pt idx="0">
                  <c:v>Stavebnictví</c:v>
                </c:pt>
              </c:strCache>
            </c:strRef>
          </c:tx>
          <c:invertIfNegative val="0"/>
          <c:cat>
            <c:strRef>
              <c:f>'8.14'!$C$38:$E$38</c:f>
              <c:strCache>
                <c:ptCount val="3"/>
                <c:pt idx="0">
                  <c:v>Říjen</c:v>
                </c:pt>
                <c:pt idx="1">
                  <c:v>Listopad</c:v>
                </c:pt>
                <c:pt idx="2">
                  <c:v>Prosinec</c:v>
                </c:pt>
              </c:strCache>
            </c:strRef>
          </c:cat>
          <c:val>
            <c:numRef>
              <c:f>('8.14'!$B$30,'8.14'!$D$30,'8.14'!$F$30)</c:f>
              <c:numCache>
                <c:formatCode>#\ ##0.0</c:formatCode>
                <c:ptCount val="3"/>
                <c:pt idx="0">
                  <c:v>465.48599999999999</c:v>
                </c:pt>
                <c:pt idx="1">
                  <c:v>1278.5360000000001</c:v>
                </c:pt>
                <c:pt idx="2">
                  <c:v>2120.1109999999999</c:v>
                </c:pt>
              </c:numCache>
            </c:numRef>
          </c:val>
          <c:extLst>
            <c:ext xmlns:c16="http://schemas.microsoft.com/office/drawing/2014/chart" uri="{C3380CC4-5D6E-409C-BE32-E72D297353CC}">
              <c16:uniqueId val="{00000003-FA99-4B1B-BCC9-AFDE24F83B76}"/>
            </c:ext>
          </c:extLst>
        </c:ser>
        <c:ser>
          <c:idx val="4"/>
          <c:order val="4"/>
          <c:tx>
            <c:strRef>
              <c:f>'8.14'!$A$31</c:f>
              <c:strCache>
                <c:ptCount val="1"/>
                <c:pt idx="0">
                  <c:v>Zemědělství a lesnictví</c:v>
                </c:pt>
              </c:strCache>
            </c:strRef>
          </c:tx>
          <c:invertIfNegative val="0"/>
          <c:cat>
            <c:strRef>
              <c:f>'8.14'!$C$38:$E$38</c:f>
              <c:strCache>
                <c:ptCount val="3"/>
                <c:pt idx="0">
                  <c:v>Říjen</c:v>
                </c:pt>
                <c:pt idx="1">
                  <c:v>Listopad</c:v>
                </c:pt>
                <c:pt idx="2">
                  <c:v>Prosinec</c:v>
                </c:pt>
              </c:strCache>
            </c:strRef>
          </c:cat>
          <c:val>
            <c:numRef>
              <c:f>('8.14'!$B$31,'8.14'!$D$31,'8.14'!$F$31)</c:f>
              <c:numCache>
                <c:formatCode>#\ ##0.0</c:formatCode>
                <c:ptCount val="3"/>
                <c:pt idx="0">
                  <c:v>796.27</c:v>
                </c:pt>
                <c:pt idx="1">
                  <c:v>1031.07</c:v>
                </c:pt>
                <c:pt idx="2">
                  <c:v>1150.02</c:v>
                </c:pt>
              </c:numCache>
            </c:numRef>
          </c:val>
          <c:extLst>
            <c:ext xmlns:c16="http://schemas.microsoft.com/office/drawing/2014/chart" uri="{C3380CC4-5D6E-409C-BE32-E72D297353CC}">
              <c16:uniqueId val="{00000004-FA99-4B1B-BCC9-AFDE24F83B76}"/>
            </c:ext>
          </c:extLst>
        </c:ser>
        <c:ser>
          <c:idx val="5"/>
          <c:order val="5"/>
          <c:tx>
            <c:strRef>
              <c:f>'8.14'!$A$32</c:f>
              <c:strCache>
                <c:ptCount val="1"/>
                <c:pt idx="0">
                  <c:v>Domácnosti</c:v>
                </c:pt>
              </c:strCache>
            </c:strRef>
          </c:tx>
          <c:spPr>
            <a:solidFill>
              <a:schemeClr val="accent6"/>
            </a:solidFill>
          </c:spPr>
          <c:invertIfNegative val="0"/>
          <c:cat>
            <c:strRef>
              <c:f>'8.14'!$C$38:$E$38</c:f>
              <c:strCache>
                <c:ptCount val="3"/>
                <c:pt idx="0">
                  <c:v>Říjen</c:v>
                </c:pt>
                <c:pt idx="1">
                  <c:v>Listopad</c:v>
                </c:pt>
                <c:pt idx="2">
                  <c:v>Prosinec</c:v>
                </c:pt>
              </c:strCache>
            </c:strRef>
          </c:cat>
          <c:val>
            <c:numRef>
              <c:f>('8.14'!$B$32,'8.14'!$D$32,'8.14'!$F$32)</c:f>
              <c:numCache>
                <c:formatCode>#\ ##0.0</c:formatCode>
                <c:ptCount val="3"/>
                <c:pt idx="0">
                  <c:v>65392.60100000001</c:v>
                </c:pt>
                <c:pt idx="1">
                  <c:v>130807.72599999998</c:v>
                </c:pt>
                <c:pt idx="2">
                  <c:v>176534.79399999999</c:v>
                </c:pt>
              </c:numCache>
            </c:numRef>
          </c:val>
          <c:extLst>
            <c:ext xmlns:c16="http://schemas.microsoft.com/office/drawing/2014/chart" uri="{C3380CC4-5D6E-409C-BE32-E72D297353CC}">
              <c16:uniqueId val="{00000005-FA99-4B1B-BCC9-AFDE24F83B76}"/>
            </c:ext>
          </c:extLst>
        </c:ser>
        <c:ser>
          <c:idx val="6"/>
          <c:order val="6"/>
          <c:tx>
            <c:strRef>
              <c:f>'8.14'!$A$33</c:f>
              <c:strCache>
                <c:ptCount val="1"/>
                <c:pt idx="0">
                  <c:v>Obchod, služby, školství, zdravotnictví</c:v>
                </c:pt>
              </c:strCache>
            </c:strRef>
          </c:tx>
          <c:spPr>
            <a:solidFill>
              <a:srgbClr val="F0948F"/>
            </a:solidFill>
          </c:spPr>
          <c:invertIfNegative val="0"/>
          <c:cat>
            <c:strRef>
              <c:f>'8.14'!$C$38:$E$38</c:f>
              <c:strCache>
                <c:ptCount val="3"/>
                <c:pt idx="0">
                  <c:v>Říjen</c:v>
                </c:pt>
                <c:pt idx="1">
                  <c:v>Listopad</c:v>
                </c:pt>
                <c:pt idx="2">
                  <c:v>Prosinec</c:v>
                </c:pt>
              </c:strCache>
            </c:strRef>
          </c:cat>
          <c:val>
            <c:numRef>
              <c:f>('8.14'!$B$33,'8.14'!$D$33,'8.14'!$F$33)</c:f>
              <c:numCache>
                <c:formatCode>#\ ##0.0</c:formatCode>
                <c:ptCount val="3"/>
                <c:pt idx="0">
                  <c:v>22274.744999999995</c:v>
                </c:pt>
                <c:pt idx="1">
                  <c:v>52675.661</c:v>
                </c:pt>
                <c:pt idx="2">
                  <c:v>81448.760999999999</c:v>
                </c:pt>
              </c:numCache>
            </c:numRef>
          </c:val>
          <c:extLst>
            <c:ext xmlns:c16="http://schemas.microsoft.com/office/drawing/2014/chart" uri="{C3380CC4-5D6E-409C-BE32-E72D297353CC}">
              <c16:uniqueId val="{00000006-FA99-4B1B-BCC9-AFDE24F83B76}"/>
            </c:ext>
          </c:extLst>
        </c:ser>
        <c:ser>
          <c:idx val="7"/>
          <c:order val="7"/>
          <c:tx>
            <c:strRef>
              <c:f>'8.14'!$A$34</c:f>
              <c:strCache>
                <c:ptCount val="1"/>
                <c:pt idx="0">
                  <c:v>Ostatní</c:v>
                </c:pt>
              </c:strCache>
            </c:strRef>
          </c:tx>
          <c:spPr>
            <a:solidFill>
              <a:srgbClr val="F7C9C7"/>
            </a:solidFill>
          </c:spPr>
          <c:invertIfNegative val="0"/>
          <c:cat>
            <c:strRef>
              <c:f>'8.14'!$C$38:$E$38</c:f>
              <c:strCache>
                <c:ptCount val="3"/>
                <c:pt idx="0">
                  <c:v>Říjen</c:v>
                </c:pt>
                <c:pt idx="1">
                  <c:v>Listopad</c:v>
                </c:pt>
                <c:pt idx="2">
                  <c:v>Prosinec</c:v>
                </c:pt>
              </c:strCache>
            </c:strRef>
          </c:cat>
          <c:val>
            <c:numRef>
              <c:f>('8.14'!$B$34,'8.14'!$D$34,'8.14'!$F$34)</c:f>
              <c:numCache>
                <c:formatCode>#\ ##0.0</c:formatCode>
                <c:ptCount val="3"/>
                <c:pt idx="0">
                  <c:v>92.730999999999995</c:v>
                </c:pt>
                <c:pt idx="1">
                  <c:v>370.61200000000002</c:v>
                </c:pt>
                <c:pt idx="2">
                  <c:v>488.505</c:v>
                </c:pt>
              </c:numCache>
            </c:numRef>
          </c:val>
          <c:extLst>
            <c:ext xmlns:c16="http://schemas.microsoft.com/office/drawing/2014/chart" uri="{C3380CC4-5D6E-409C-BE32-E72D297353CC}">
              <c16:uniqueId val="{00000007-FA99-4B1B-BCC9-AFDE24F83B76}"/>
            </c:ext>
          </c:extLst>
        </c:ser>
        <c:dLbls>
          <c:showLegendKey val="0"/>
          <c:showVal val="0"/>
          <c:showCatName val="0"/>
          <c:showSerName val="0"/>
          <c:showPercent val="0"/>
          <c:showBubbleSize val="0"/>
        </c:dLbls>
        <c:gapWidth val="50"/>
        <c:overlap val="100"/>
        <c:axId val="284426240"/>
        <c:axId val="284427776"/>
      </c:barChart>
      <c:catAx>
        <c:axId val="2844262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427776"/>
        <c:crosses val="autoZero"/>
        <c:auto val="1"/>
        <c:lblAlgn val="ctr"/>
        <c:lblOffset val="100"/>
        <c:noMultiLvlLbl val="0"/>
      </c:catAx>
      <c:valAx>
        <c:axId val="2844277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4262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solidFill>
                  <a:schemeClr val="tx2"/>
                </a:solidFill>
              </a:defRPr>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'8.14'!$A$38</c:f>
              <c:strCache>
                <c:ptCount val="1"/>
                <c:pt idx="0">
                  <c:v>Instalovaný výkon</c:v>
                </c:pt>
              </c:strCache>
            </c:strRef>
          </c:tx>
          <c:invertIfNegative val="0"/>
          <c:val>
            <c:numRef>
              <c:f>'8.14'!$B$38</c:f>
              <c:numCache>
                <c:formatCode>0.0%</c:formatCode>
                <c:ptCount val="1"/>
                <c:pt idx="0">
                  <c:v>3.3334707235303386E-2</c:v>
                </c:pt>
              </c:numCache>
            </c:numRef>
          </c:val>
          <c:extLst>
            <c:ext xmlns:c16="http://schemas.microsoft.com/office/drawing/2014/chart" uri="{C3380CC4-5D6E-409C-BE32-E72D297353CC}">
              <c16:uniqueId val="{00000000-0A0C-4FB2-83B0-E06802AF94F6}"/>
            </c:ext>
          </c:extLst>
        </c:ser>
        <c:ser>
          <c:idx val="1"/>
          <c:order val="1"/>
          <c:tx>
            <c:strRef>
              <c:f>'8.14'!$A$39</c:f>
              <c:strCache>
                <c:ptCount val="1"/>
                <c:pt idx="0">
                  <c:v>Výroba tepla brutto</c:v>
                </c:pt>
              </c:strCache>
            </c:strRef>
          </c:tx>
          <c:invertIfNegative val="0"/>
          <c:val>
            <c:numRef>
              <c:f>'8.14'!$B$39</c:f>
              <c:numCache>
                <c:formatCode>0.0%</c:formatCode>
                <c:ptCount val="1"/>
                <c:pt idx="0">
                  <c:v>4.5544173201149118E-2</c:v>
                </c:pt>
              </c:numCache>
            </c:numRef>
          </c:val>
          <c:extLst>
            <c:ext xmlns:c16="http://schemas.microsoft.com/office/drawing/2014/chart" uri="{C3380CC4-5D6E-409C-BE32-E72D297353CC}">
              <c16:uniqueId val="{00000001-0A0C-4FB2-83B0-E06802AF94F6}"/>
            </c:ext>
          </c:extLst>
        </c:ser>
        <c:ser>
          <c:idx val="2"/>
          <c:order val="2"/>
          <c:tx>
            <c:strRef>
              <c:f>'8.14'!$A$40</c:f>
              <c:strCache>
                <c:ptCount val="1"/>
                <c:pt idx="0">
                  <c:v>Dodávky tepla</c:v>
                </c:pt>
              </c:strCache>
            </c:strRef>
          </c:tx>
          <c:invertIfNegative val="0"/>
          <c:val>
            <c:numRef>
              <c:f>'8.14'!$B$40</c:f>
              <c:numCache>
                <c:formatCode>0.0%</c:formatCode>
                <c:ptCount val="1"/>
                <c:pt idx="0">
                  <c:v>4.2165806360474983E-2</c:v>
                </c:pt>
              </c:numCache>
            </c:numRef>
          </c:val>
          <c:extLst>
            <c:ext xmlns:c16="http://schemas.microsoft.com/office/drawing/2014/chart" uri="{C3380CC4-5D6E-409C-BE32-E72D297353CC}">
              <c16:uniqueId val="{00000002-0A0C-4FB2-83B0-E06802AF94F6}"/>
            </c:ext>
          </c:extLst>
        </c:ser>
        <c:dLbls>
          <c:showLegendKey val="0"/>
          <c:showVal val="0"/>
          <c:showCatName val="0"/>
          <c:showSerName val="0"/>
          <c:showPercent val="0"/>
          <c:showBubbleSize val="0"/>
        </c:dLbls>
        <c:gapWidth val="150"/>
        <c:axId val="284471296"/>
        <c:axId val="284472832"/>
      </c:barChart>
      <c:catAx>
        <c:axId val="284471296"/>
        <c:scaling>
          <c:orientation val="maxMin"/>
        </c:scaling>
        <c:delete val="0"/>
        <c:axPos val="l"/>
        <c:numFmt formatCode="General" sourceLinked="1"/>
        <c:majorTickMark val="none"/>
        <c:minorTickMark val="none"/>
        <c:tickLblPos val="none"/>
        <c:crossAx val="284472832"/>
        <c:crosses val="autoZero"/>
        <c:auto val="1"/>
        <c:lblAlgn val="ctr"/>
        <c:lblOffset val="100"/>
        <c:noMultiLvlLbl val="0"/>
      </c:catAx>
      <c:valAx>
        <c:axId val="28447283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4471296"/>
        <c:crosses val="max"/>
        <c:crossBetween val="between"/>
        <c:majorUnit val="0.1"/>
      </c:valAx>
    </c:plotArea>
    <c:legend>
      <c:legendPos val="b"/>
      <c:layout>
        <c:manualLayout>
          <c:xMode val="edge"/>
          <c:yMode val="edge"/>
          <c:x val="1.5162396231415507E-3"/>
          <c:y val="0.76406173692914925"/>
          <c:w val="0.65737346283491216"/>
          <c:h val="0.2359382630708507"/>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tx2"/>
                </a:solidFill>
              </a:defRPr>
            </a:pPr>
            <a:r>
              <a:rPr lang="cs-CZ" sz="1000" b="1" i="0" baseline="0">
                <a:solidFill>
                  <a:srgbClr val="233060"/>
                </a:solidFill>
                <a:effectLst/>
                <a:latin typeface="Arial" panose="020B0604020202020204" pitchFamily="34" charset="0"/>
                <a:cs typeface="Arial" panose="020B0604020202020204" pitchFamily="34" charset="0"/>
              </a:rPr>
              <a:t>Dodávky tepla podle paliv (GJ)</a:t>
            </a:r>
            <a:endParaRPr lang="cs-CZ" sz="1000">
              <a:solidFill>
                <a:srgbClr val="233060"/>
              </a:solidFill>
              <a:effectLst/>
              <a:latin typeface="Arial" panose="020B0604020202020204" pitchFamily="34" charset="0"/>
              <a:cs typeface="Arial" panose="020B0604020202020204" pitchFamily="34" charset="0"/>
            </a:endParaRPr>
          </a:p>
        </c:rich>
      </c:tx>
      <c:layout>
        <c:manualLayout>
          <c:xMode val="edge"/>
          <c:yMode val="edge"/>
          <c:x val="2.8085811307106494E-3"/>
          <c:y val="2.8891280065699226E-2"/>
        </c:manualLayout>
      </c:layout>
      <c:overlay val="0"/>
    </c:title>
    <c:autoTitleDeleted val="0"/>
    <c:plotArea>
      <c:layout/>
      <c:barChart>
        <c:barDir val="col"/>
        <c:grouping val="stacked"/>
        <c:varyColors val="0"/>
        <c:ser>
          <c:idx val="0"/>
          <c:order val="0"/>
          <c:tx>
            <c:strRef>
              <c:f>'8.14'!$A$10</c:f>
              <c:strCache>
                <c:ptCount val="1"/>
                <c:pt idx="0">
                  <c:v>Biomasa</c:v>
                </c:pt>
              </c:strCache>
            </c:strRef>
          </c:tx>
          <c:spPr>
            <a:solidFill>
              <a:srgbClr val="23315F"/>
            </a:solidFill>
          </c:spPr>
          <c:invertIfNegative val="0"/>
          <c:cat>
            <c:strRef>
              <c:f>'8.14'!$C$38:$E$38</c:f>
              <c:strCache>
                <c:ptCount val="3"/>
                <c:pt idx="0">
                  <c:v>Říjen</c:v>
                </c:pt>
                <c:pt idx="1">
                  <c:v>Listopad</c:v>
                </c:pt>
                <c:pt idx="2">
                  <c:v>Prosinec</c:v>
                </c:pt>
              </c:strCache>
            </c:strRef>
          </c:cat>
          <c:val>
            <c:numRef>
              <c:f>('8.14'!$B$10,'8.14'!$D$10,'8.14'!$F$10)</c:f>
              <c:numCache>
                <c:formatCode>#\ ##0.0</c:formatCode>
                <c:ptCount val="3"/>
                <c:pt idx="0">
                  <c:v>36674.455999999998</c:v>
                </c:pt>
                <c:pt idx="1">
                  <c:v>71013.233999999997</c:v>
                </c:pt>
                <c:pt idx="2">
                  <c:v>48887.726999999999</c:v>
                </c:pt>
              </c:numCache>
            </c:numRef>
          </c:val>
          <c:extLst>
            <c:ext xmlns:c16="http://schemas.microsoft.com/office/drawing/2014/chart" uri="{C3380CC4-5D6E-409C-BE32-E72D297353CC}">
              <c16:uniqueId val="{00000000-CEFC-45C0-93EE-DC9598E52E86}"/>
            </c:ext>
          </c:extLst>
        </c:ser>
        <c:ser>
          <c:idx val="1"/>
          <c:order val="1"/>
          <c:tx>
            <c:strRef>
              <c:f>'8.14'!$A$11</c:f>
              <c:strCache>
                <c:ptCount val="1"/>
                <c:pt idx="0">
                  <c:v>Bioplyn</c:v>
                </c:pt>
              </c:strCache>
            </c:strRef>
          </c:tx>
          <c:spPr>
            <a:solidFill>
              <a:srgbClr val="5A6588"/>
            </a:solidFill>
          </c:spPr>
          <c:invertIfNegative val="0"/>
          <c:cat>
            <c:strRef>
              <c:f>'8.14'!$C$38:$E$38</c:f>
              <c:strCache>
                <c:ptCount val="3"/>
                <c:pt idx="0">
                  <c:v>Říjen</c:v>
                </c:pt>
                <c:pt idx="1">
                  <c:v>Listopad</c:v>
                </c:pt>
                <c:pt idx="2">
                  <c:v>Prosinec</c:v>
                </c:pt>
              </c:strCache>
            </c:strRef>
          </c:cat>
          <c:val>
            <c:numRef>
              <c:f>('8.14'!$B$11,'8.14'!$D$11,'8.14'!$F$11)</c:f>
              <c:numCache>
                <c:formatCode>#\ ##0.0</c:formatCode>
                <c:ptCount val="3"/>
                <c:pt idx="0">
                  <c:v>432.15</c:v>
                </c:pt>
                <c:pt idx="1">
                  <c:v>710.37</c:v>
                </c:pt>
                <c:pt idx="2">
                  <c:v>879.96</c:v>
                </c:pt>
              </c:numCache>
            </c:numRef>
          </c:val>
          <c:extLst>
            <c:ext xmlns:c16="http://schemas.microsoft.com/office/drawing/2014/chart" uri="{C3380CC4-5D6E-409C-BE32-E72D297353CC}">
              <c16:uniqueId val="{00000001-CEFC-45C0-93EE-DC9598E52E86}"/>
            </c:ext>
          </c:extLst>
        </c:ser>
        <c:ser>
          <c:idx val="2"/>
          <c:order val="2"/>
          <c:tx>
            <c:strRef>
              <c:f>'8.14'!$A$12</c:f>
              <c:strCache>
                <c:ptCount val="1"/>
                <c:pt idx="0">
                  <c:v>Černé uhlí</c:v>
                </c:pt>
              </c:strCache>
            </c:strRef>
          </c:tx>
          <c:spPr>
            <a:solidFill>
              <a:srgbClr val="9198B0"/>
            </a:solidFill>
          </c:spPr>
          <c:invertIfNegative val="0"/>
          <c:cat>
            <c:strRef>
              <c:f>'8.14'!$C$38:$E$38</c:f>
              <c:strCache>
                <c:ptCount val="3"/>
                <c:pt idx="0">
                  <c:v>Říjen</c:v>
                </c:pt>
                <c:pt idx="1">
                  <c:v>Listopad</c:v>
                </c:pt>
                <c:pt idx="2">
                  <c:v>Prosinec</c:v>
                </c:pt>
              </c:strCache>
            </c:strRef>
          </c:cat>
          <c:val>
            <c:numRef>
              <c:f>('8.14'!$B$12,'8.14'!$D$12,'8.14'!$F$12)</c:f>
              <c:numCache>
                <c:formatCode>#\ ##0.0</c:formatCode>
                <c:ptCount val="3"/>
                <c:pt idx="0">
                  <c:v>0</c:v>
                </c:pt>
                <c:pt idx="1">
                  <c:v>0</c:v>
                </c:pt>
                <c:pt idx="2">
                  <c:v>0</c:v>
                </c:pt>
              </c:numCache>
            </c:numRef>
          </c:val>
          <c:extLst>
            <c:ext xmlns:c16="http://schemas.microsoft.com/office/drawing/2014/chart" uri="{C3380CC4-5D6E-409C-BE32-E72D297353CC}">
              <c16:uniqueId val="{00000002-CEFC-45C0-93EE-DC9598E52E86}"/>
            </c:ext>
          </c:extLst>
        </c:ser>
        <c:ser>
          <c:idx val="3"/>
          <c:order val="3"/>
          <c:tx>
            <c:strRef>
              <c:f>'8.14'!$A$13</c:f>
              <c:strCache>
                <c:ptCount val="1"/>
                <c:pt idx="0">
                  <c:v>Elektrická energie</c:v>
                </c:pt>
              </c:strCache>
            </c:strRef>
          </c:tx>
          <c:spPr>
            <a:solidFill>
              <a:srgbClr val="C8CBD7"/>
            </a:solidFill>
          </c:spPr>
          <c:invertIfNegative val="0"/>
          <c:cat>
            <c:strRef>
              <c:f>'8.14'!$C$38:$E$38</c:f>
              <c:strCache>
                <c:ptCount val="3"/>
                <c:pt idx="0">
                  <c:v>Říjen</c:v>
                </c:pt>
                <c:pt idx="1">
                  <c:v>Listopad</c:v>
                </c:pt>
                <c:pt idx="2">
                  <c:v>Prosinec</c:v>
                </c:pt>
              </c:strCache>
            </c:strRef>
          </c:cat>
          <c:val>
            <c:numRef>
              <c:f>('8.14'!$B$13,'8.14'!$D$13,'8.14'!$F$13)</c:f>
              <c:numCache>
                <c:formatCode>#\ ##0.0</c:formatCode>
                <c:ptCount val="3"/>
                <c:pt idx="0">
                  <c:v>6</c:v>
                </c:pt>
                <c:pt idx="1">
                  <c:v>1.3</c:v>
                </c:pt>
                <c:pt idx="2">
                  <c:v>0</c:v>
                </c:pt>
              </c:numCache>
            </c:numRef>
          </c:val>
          <c:extLst>
            <c:ext xmlns:c16="http://schemas.microsoft.com/office/drawing/2014/chart" uri="{C3380CC4-5D6E-409C-BE32-E72D297353CC}">
              <c16:uniqueId val="{00000003-CEFC-45C0-93EE-DC9598E52E86}"/>
            </c:ext>
          </c:extLst>
        </c:ser>
        <c:ser>
          <c:idx val="4"/>
          <c:order val="4"/>
          <c:tx>
            <c:strRef>
              <c:f>'8.14'!$A$14</c:f>
              <c:strCache>
                <c:ptCount val="1"/>
                <c:pt idx="0">
                  <c:v>Energie prostředí (tepelné čerpadlo)</c:v>
                </c:pt>
              </c:strCache>
            </c:strRef>
          </c:tx>
          <c:spPr>
            <a:solidFill>
              <a:srgbClr val="E02C1F"/>
            </a:solidFill>
          </c:spPr>
          <c:invertIfNegative val="0"/>
          <c:cat>
            <c:strRef>
              <c:f>'8.14'!$C$38:$E$38</c:f>
              <c:strCache>
                <c:ptCount val="3"/>
                <c:pt idx="0">
                  <c:v>Říjen</c:v>
                </c:pt>
                <c:pt idx="1">
                  <c:v>Listopad</c:v>
                </c:pt>
                <c:pt idx="2">
                  <c:v>Prosinec</c:v>
                </c:pt>
              </c:strCache>
            </c:strRef>
          </c:cat>
          <c:val>
            <c:numRef>
              <c:f>('8.14'!$B$14,'8.14'!$D$14,'8.14'!$F$14)</c:f>
              <c:numCache>
                <c:formatCode>#\ ##0.0</c:formatCode>
                <c:ptCount val="3"/>
                <c:pt idx="0">
                  <c:v>7.0250000000000004</c:v>
                </c:pt>
                <c:pt idx="1">
                  <c:v>13.101000000000001</c:v>
                </c:pt>
                <c:pt idx="2">
                  <c:v>8.9640000000000004</c:v>
                </c:pt>
              </c:numCache>
            </c:numRef>
          </c:val>
          <c:extLst>
            <c:ext xmlns:c16="http://schemas.microsoft.com/office/drawing/2014/chart" uri="{C3380CC4-5D6E-409C-BE32-E72D297353CC}">
              <c16:uniqueId val="{00000004-CEFC-45C0-93EE-DC9598E52E86}"/>
            </c:ext>
          </c:extLst>
        </c:ser>
        <c:ser>
          <c:idx val="5"/>
          <c:order val="5"/>
          <c:tx>
            <c:strRef>
              <c:f>'8.14'!$A$15</c:f>
              <c:strCache>
                <c:ptCount val="1"/>
                <c:pt idx="0">
                  <c:v>Energie Slunce (solární kolektor)</c:v>
                </c:pt>
              </c:strCache>
            </c:strRef>
          </c:tx>
          <c:spPr>
            <a:solidFill>
              <a:srgbClr val="E86158"/>
            </a:solidFill>
          </c:spPr>
          <c:invertIfNegative val="0"/>
          <c:cat>
            <c:strRef>
              <c:f>'8.14'!$C$38:$E$38</c:f>
              <c:strCache>
                <c:ptCount val="3"/>
                <c:pt idx="0">
                  <c:v>Říjen</c:v>
                </c:pt>
                <c:pt idx="1">
                  <c:v>Listopad</c:v>
                </c:pt>
                <c:pt idx="2">
                  <c:v>Prosinec</c:v>
                </c:pt>
              </c:strCache>
            </c:strRef>
          </c:cat>
          <c:val>
            <c:numRef>
              <c:f>('8.14'!$B$15,'8.14'!$D$15,'8.14'!$F$15)</c:f>
              <c:numCache>
                <c:formatCode>#\ ##0.0</c:formatCode>
                <c:ptCount val="3"/>
                <c:pt idx="0">
                  <c:v>0</c:v>
                </c:pt>
                <c:pt idx="1">
                  <c:v>0</c:v>
                </c:pt>
                <c:pt idx="2">
                  <c:v>0</c:v>
                </c:pt>
              </c:numCache>
            </c:numRef>
          </c:val>
          <c:extLst>
            <c:ext xmlns:c16="http://schemas.microsoft.com/office/drawing/2014/chart" uri="{C3380CC4-5D6E-409C-BE32-E72D297353CC}">
              <c16:uniqueId val="{00000005-CEFC-45C0-93EE-DC9598E52E86}"/>
            </c:ext>
          </c:extLst>
        </c:ser>
        <c:ser>
          <c:idx val="6"/>
          <c:order val="6"/>
          <c:tx>
            <c:strRef>
              <c:f>'8.14'!$A$16</c:f>
              <c:strCache>
                <c:ptCount val="1"/>
                <c:pt idx="0">
                  <c:v>Hnědé uhlí</c:v>
                </c:pt>
              </c:strCache>
            </c:strRef>
          </c:tx>
          <c:spPr>
            <a:solidFill>
              <a:srgbClr val="F0948F"/>
            </a:solidFill>
          </c:spPr>
          <c:invertIfNegative val="0"/>
          <c:cat>
            <c:strRef>
              <c:f>'8.14'!$C$38:$E$38</c:f>
              <c:strCache>
                <c:ptCount val="3"/>
                <c:pt idx="0">
                  <c:v>Říjen</c:v>
                </c:pt>
                <c:pt idx="1">
                  <c:v>Listopad</c:v>
                </c:pt>
                <c:pt idx="2">
                  <c:v>Prosinec</c:v>
                </c:pt>
              </c:strCache>
            </c:strRef>
          </c:cat>
          <c:val>
            <c:numRef>
              <c:f>('8.14'!$B$16,'8.14'!$D$16,'8.14'!$F$16)</c:f>
              <c:numCache>
                <c:formatCode>#\ ##0.0</c:formatCode>
                <c:ptCount val="3"/>
                <c:pt idx="0">
                  <c:v>120285.53</c:v>
                </c:pt>
                <c:pt idx="1">
                  <c:v>178874.94099999999</c:v>
                </c:pt>
                <c:pt idx="2">
                  <c:v>248039.14</c:v>
                </c:pt>
              </c:numCache>
            </c:numRef>
          </c:val>
          <c:extLst>
            <c:ext xmlns:c16="http://schemas.microsoft.com/office/drawing/2014/chart" uri="{C3380CC4-5D6E-409C-BE32-E72D297353CC}">
              <c16:uniqueId val="{00000006-CEFC-45C0-93EE-DC9598E52E86}"/>
            </c:ext>
          </c:extLst>
        </c:ser>
        <c:ser>
          <c:idx val="7"/>
          <c:order val="7"/>
          <c:tx>
            <c:strRef>
              <c:f>'8.14'!$A$17</c:f>
              <c:strCache>
                <c:ptCount val="1"/>
                <c:pt idx="0">
                  <c:v>Jaderné palivo</c:v>
                </c:pt>
              </c:strCache>
            </c:strRef>
          </c:tx>
          <c:spPr>
            <a:solidFill>
              <a:srgbClr val="F7C9C7"/>
            </a:solidFill>
          </c:spPr>
          <c:invertIfNegative val="0"/>
          <c:cat>
            <c:strRef>
              <c:f>'8.14'!$C$38:$E$38</c:f>
              <c:strCache>
                <c:ptCount val="3"/>
                <c:pt idx="0">
                  <c:v>Říjen</c:v>
                </c:pt>
                <c:pt idx="1">
                  <c:v>Listopad</c:v>
                </c:pt>
                <c:pt idx="2">
                  <c:v>Prosinec</c:v>
                </c:pt>
              </c:strCache>
            </c:strRef>
          </c:cat>
          <c:val>
            <c:numRef>
              <c:f>('8.14'!$B$17,'8.14'!$D$17,'8.14'!$F$17)</c:f>
              <c:numCache>
                <c:formatCode>#\ ##0.0</c:formatCode>
                <c:ptCount val="3"/>
                <c:pt idx="0">
                  <c:v>0</c:v>
                </c:pt>
                <c:pt idx="1">
                  <c:v>0</c:v>
                </c:pt>
                <c:pt idx="2">
                  <c:v>0</c:v>
                </c:pt>
              </c:numCache>
            </c:numRef>
          </c:val>
          <c:extLst>
            <c:ext xmlns:c16="http://schemas.microsoft.com/office/drawing/2014/chart" uri="{C3380CC4-5D6E-409C-BE32-E72D297353CC}">
              <c16:uniqueId val="{00000007-CEFC-45C0-93EE-DC9598E52E86}"/>
            </c:ext>
          </c:extLst>
        </c:ser>
        <c:ser>
          <c:idx val="8"/>
          <c:order val="8"/>
          <c:tx>
            <c:strRef>
              <c:f>'8.14'!$A$18</c:f>
              <c:strCache>
                <c:ptCount val="1"/>
                <c:pt idx="0">
                  <c:v>Koks</c:v>
                </c:pt>
              </c:strCache>
            </c:strRef>
          </c:tx>
          <c:spPr>
            <a:solidFill>
              <a:srgbClr val="262626"/>
            </a:solidFill>
          </c:spPr>
          <c:invertIfNegative val="0"/>
          <c:cat>
            <c:strRef>
              <c:f>'8.14'!$C$38:$E$38</c:f>
              <c:strCache>
                <c:ptCount val="3"/>
                <c:pt idx="0">
                  <c:v>Říjen</c:v>
                </c:pt>
                <c:pt idx="1">
                  <c:v>Listopad</c:v>
                </c:pt>
                <c:pt idx="2">
                  <c:v>Prosinec</c:v>
                </c:pt>
              </c:strCache>
            </c:strRef>
          </c:cat>
          <c:val>
            <c:numRef>
              <c:f>('8.14'!$B$18,'8.14'!$D$18,'8.14'!$F$18)</c:f>
              <c:numCache>
                <c:formatCode>#\ ##0.0</c:formatCode>
                <c:ptCount val="3"/>
                <c:pt idx="0">
                  <c:v>0</c:v>
                </c:pt>
                <c:pt idx="1">
                  <c:v>0</c:v>
                </c:pt>
                <c:pt idx="2">
                  <c:v>0</c:v>
                </c:pt>
              </c:numCache>
            </c:numRef>
          </c:val>
          <c:extLst>
            <c:ext xmlns:c16="http://schemas.microsoft.com/office/drawing/2014/chart" uri="{C3380CC4-5D6E-409C-BE32-E72D297353CC}">
              <c16:uniqueId val="{00000008-CEFC-45C0-93EE-DC9598E52E86}"/>
            </c:ext>
          </c:extLst>
        </c:ser>
        <c:ser>
          <c:idx val="9"/>
          <c:order val="9"/>
          <c:tx>
            <c:strRef>
              <c:f>'8.14'!$A$19</c:f>
              <c:strCache>
                <c:ptCount val="1"/>
                <c:pt idx="0">
                  <c:v>Odpadní teplo</c:v>
                </c:pt>
              </c:strCache>
            </c:strRef>
          </c:tx>
          <c:spPr>
            <a:solidFill>
              <a:srgbClr val="646363"/>
            </a:solidFill>
          </c:spPr>
          <c:invertIfNegative val="0"/>
          <c:cat>
            <c:strRef>
              <c:f>'8.14'!$C$38:$E$38</c:f>
              <c:strCache>
                <c:ptCount val="3"/>
                <c:pt idx="0">
                  <c:v>Říjen</c:v>
                </c:pt>
                <c:pt idx="1">
                  <c:v>Listopad</c:v>
                </c:pt>
                <c:pt idx="2">
                  <c:v>Prosinec</c:v>
                </c:pt>
              </c:strCache>
            </c:strRef>
          </c:cat>
          <c:val>
            <c:numRef>
              <c:f>('8.14'!$B$19,'8.14'!$D$19,'8.14'!$F$19)</c:f>
              <c:numCache>
                <c:formatCode>#\ ##0.0</c:formatCode>
                <c:ptCount val="3"/>
                <c:pt idx="0">
                  <c:v>2082</c:v>
                </c:pt>
                <c:pt idx="1">
                  <c:v>241</c:v>
                </c:pt>
                <c:pt idx="2">
                  <c:v>1993</c:v>
                </c:pt>
              </c:numCache>
            </c:numRef>
          </c:val>
          <c:extLst>
            <c:ext xmlns:c16="http://schemas.microsoft.com/office/drawing/2014/chart" uri="{C3380CC4-5D6E-409C-BE32-E72D297353CC}">
              <c16:uniqueId val="{00000009-CEFC-45C0-93EE-DC9598E52E86}"/>
            </c:ext>
          </c:extLst>
        </c:ser>
        <c:ser>
          <c:idx val="10"/>
          <c:order val="10"/>
          <c:tx>
            <c:strRef>
              <c:f>'8.14'!$A$20</c:f>
              <c:strCache>
                <c:ptCount val="1"/>
                <c:pt idx="0">
                  <c:v>Ostatní kapalná paliva</c:v>
                </c:pt>
              </c:strCache>
            </c:strRef>
          </c:tx>
          <c:spPr>
            <a:solidFill>
              <a:srgbClr val="9D9D9C"/>
            </a:solidFill>
          </c:spPr>
          <c:invertIfNegative val="0"/>
          <c:cat>
            <c:strRef>
              <c:f>'8.14'!$C$38:$E$38</c:f>
              <c:strCache>
                <c:ptCount val="3"/>
                <c:pt idx="0">
                  <c:v>Říjen</c:v>
                </c:pt>
                <c:pt idx="1">
                  <c:v>Listopad</c:v>
                </c:pt>
                <c:pt idx="2">
                  <c:v>Prosinec</c:v>
                </c:pt>
              </c:strCache>
            </c:strRef>
          </c:cat>
          <c:val>
            <c:numRef>
              <c:f>('8.14'!$B$20,'8.14'!$D$20,'8.14'!$F$20)</c:f>
              <c:numCache>
                <c:formatCode>#\ ##0.0</c:formatCode>
                <c:ptCount val="3"/>
                <c:pt idx="0">
                  <c:v>0</c:v>
                </c:pt>
                <c:pt idx="1">
                  <c:v>3281</c:v>
                </c:pt>
                <c:pt idx="2">
                  <c:v>6216</c:v>
                </c:pt>
              </c:numCache>
            </c:numRef>
          </c:val>
          <c:extLst>
            <c:ext xmlns:c16="http://schemas.microsoft.com/office/drawing/2014/chart" uri="{C3380CC4-5D6E-409C-BE32-E72D297353CC}">
              <c16:uniqueId val="{0000000A-CEFC-45C0-93EE-DC9598E52E86}"/>
            </c:ext>
          </c:extLst>
        </c:ser>
        <c:ser>
          <c:idx val="11"/>
          <c:order val="11"/>
          <c:tx>
            <c:strRef>
              <c:f>'8.14'!$A$21</c:f>
              <c:strCache>
                <c:ptCount val="1"/>
                <c:pt idx="0">
                  <c:v>Ostatní pevná paliva</c:v>
                </c:pt>
              </c:strCache>
            </c:strRef>
          </c:tx>
          <c:spPr>
            <a:solidFill>
              <a:srgbClr val="D0D0D0"/>
            </a:solidFill>
          </c:spPr>
          <c:invertIfNegative val="0"/>
          <c:cat>
            <c:strRef>
              <c:f>'8.14'!$C$38:$E$38</c:f>
              <c:strCache>
                <c:ptCount val="3"/>
                <c:pt idx="0">
                  <c:v>Říjen</c:v>
                </c:pt>
                <c:pt idx="1">
                  <c:v>Listopad</c:v>
                </c:pt>
                <c:pt idx="2">
                  <c:v>Prosinec</c:v>
                </c:pt>
              </c:strCache>
            </c:strRef>
          </c:cat>
          <c:val>
            <c:numRef>
              <c:f>('8.14'!$B$21,'8.14'!$D$21,'8.14'!$F$21)</c:f>
              <c:numCache>
                <c:formatCode>#\ ##0.0</c:formatCode>
                <c:ptCount val="3"/>
                <c:pt idx="0">
                  <c:v>3074</c:v>
                </c:pt>
                <c:pt idx="1">
                  <c:v>2636.4</c:v>
                </c:pt>
                <c:pt idx="2">
                  <c:v>3085.4</c:v>
                </c:pt>
              </c:numCache>
            </c:numRef>
          </c:val>
          <c:extLst>
            <c:ext xmlns:c16="http://schemas.microsoft.com/office/drawing/2014/chart" uri="{C3380CC4-5D6E-409C-BE32-E72D297353CC}">
              <c16:uniqueId val="{0000000B-CEFC-45C0-93EE-DC9598E52E86}"/>
            </c:ext>
          </c:extLst>
        </c:ser>
        <c:ser>
          <c:idx val="12"/>
          <c:order val="12"/>
          <c:tx>
            <c:strRef>
              <c:f>'8.14'!$A$22</c:f>
              <c:strCache>
                <c:ptCount val="1"/>
                <c:pt idx="0">
                  <c:v>Ostatní plyny</c:v>
                </c:pt>
              </c:strCache>
            </c:strRef>
          </c:tx>
          <c:spPr>
            <a:pattFill prst="ltUpDiag">
              <a:fgClr>
                <a:srgbClr val="23315F"/>
              </a:fgClr>
              <a:bgClr>
                <a:sysClr val="window" lastClr="FFFFFF"/>
              </a:bgClr>
            </a:pattFill>
          </c:spPr>
          <c:invertIfNegative val="0"/>
          <c:cat>
            <c:strRef>
              <c:f>'8.14'!$C$38:$E$38</c:f>
              <c:strCache>
                <c:ptCount val="3"/>
                <c:pt idx="0">
                  <c:v>Říjen</c:v>
                </c:pt>
                <c:pt idx="1">
                  <c:v>Listopad</c:v>
                </c:pt>
                <c:pt idx="2">
                  <c:v>Prosinec</c:v>
                </c:pt>
              </c:strCache>
            </c:strRef>
          </c:cat>
          <c:val>
            <c:numRef>
              <c:f>('8.14'!$B$22,'8.14'!$D$22,'8.14'!$F$22)</c:f>
              <c:numCache>
                <c:formatCode>#\ ##0.0</c:formatCode>
                <c:ptCount val="3"/>
                <c:pt idx="0">
                  <c:v>9431</c:v>
                </c:pt>
                <c:pt idx="1">
                  <c:v>12107</c:v>
                </c:pt>
                <c:pt idx="2">
                  <c:v>11339</c:v>
                </c:pt>
              </c:numCache>
            </c:numRef>
          </c:val>
          <c:extLst>
            <c:ext xmlns:c16="http://schemas.microsoft.com/office/drawing/2014/chart" uri="{C3380CC4-5D6E-409C-BE32-E72D297353CC}">
              <c16:uniqueId val="{0000000C-CEFC-45C0-93EE-DC9598E52E86}"/>
            </c:ext>
          </c:extLst>
        </c:ser>
        <c:ser>
          <c:idx val="13"/>
          <c:order val="13"/>
          <c:tx>
            <c:strRef>
              <c:f>'8.14'!$A$23</c:f>
              <c:strCache>
                <c:ptCount val="1"/>
                <c:pt idx="0">
                  <c:v>Ostatní</c:v>
                </c:pt>
              </c:strCache>
            </c:strRef>
          </c:tx>
          <c:spPr>
            <a:pattFill prst="ltUpDiag">
              <a:fgClr>
                <a:srgbClr val="E02C1F"/>
              </a:fgClr>
              <a:bgClr>
                <a:sysClr val="window" lastClr="FFFFFF"/>
              </a:bgClr>
            </a:pattFill>
          </c:spPr>
          <c:invertIfNegative val="0"/>
          <c:cat>
            <c:strRef>
              <c:f>'8.14'!$C$38:$E$38</c:f>
              <c:strCache>
                <c:ptCount val="3"/>
                <c:pt idx="0">
                  <c:v>Říjen</c:v>
                </c:pt>
                <c:pt idx="1">
                  <c:v>Listopad</c:v>
                </c:pt>
                <c:pt idx="2">
                  <c:v>Prosinec</c:v>
                </c:pt>
              </c:strCache>
            </c:strRef>
          </c:cat>
          <c:val>
            <c:numRef>
              <c:f>('8.14'!$B$23,'8.14'!$D$23,'8.14'!$F$23)</c:f>
              <c:numCache>
                <c:formatCode>#\ ##0.0</c:formatCode>
                <c:ptCount val="3"/>
                <c:pt idx="0">
                  <c:v>0</c:v>
                </c:pt>
                <c:pt idx="1">
                  <c:v>0</c:v>
                </c:pt>
                <c:pt idx="2">
                  <c:v>0</c:v>
                </c:pt>
              </c:numCache>
            </c:numRef>
          </c:val>
          <c:extLst>
            <c:ext xmlns:c16="http://schemas.microsoft.com/office/drawing/2014/chart" uri="{C3380CC4-5D6E-409C-BE32-E72D297353CC}">
              <c16:uniqueId val="{0000000D-CEFC-45C0-93EE-DC9598E52E86}"/>
            </c:ext>
          </c:extLst>
        </c:ser>
        <c:ser>
          <c:idx val="14"/>
          <c:order val="14"/>
          <c:tx>
            <c:strRef>
              <c:f>'8.14'!$A$24</c:f>
              <c:strCache>
                <c:ptCount val="1"/>
                <c:pt idx="0">
                  <c:v>Topné oleje</c:v>
                </c:pt>
              </c:strCache>
            </c:strRef>
          </c:tx>
          <c:spPr>
            <a:pattFill prst="ltUpDiag">
              <a:fgClr>
                <a:srgbClr val="5A6588"/>
              </a:fgClr>
              <a:bgClr>
                <a:sysClr val="window" lastClr="FFFFFF"/>
              </a:bgClr>
            </a:pattFill>
          </c:spPr>
          <c:invertIfNegative val="0"/>
          <c:cat>
            <c:strRef>
              <c:f>'8.14'!$C$38:$E$38</c:f>
              <c:strCache>
                <c:ptCount val="3"/>
                <c:pt idx="0">
                  <c:v>Říjen</c:v>
                </c:pt>
                <c:pt idx="1">
                  <c:v>Listopad</c:v>
                </c:pt>
                <c:pt idx="2">
                  <c:v>Prosinec</c:v>
                </c:pt>
              </c:strCache>
            </c:strRef>
          </c:cat>
          <c:val>
            <c:numRef>
              <c:f>('8.14'!$B$24,'8.14'!$D$24,'8.14'!$F$24)</c:f>
              <c:numCache>
                <c:formatCode>#\ ##0.0</c:formatCode>
                <c:ptCount val="3"/>
                <c:pt idx="0">
                  <c:v>246.55</c:v>
                </c:pt>
                <c:pt idx="1">
                  <c:v>43.81</c:v>
                </c:pt>
                <c:pt idx="2">
                  <c:v>107.8</c:v>
                </c:pt>
              </c:numCache>
            </c:numRef>
          </c:val>
          <c:extLst>
            <c:ext xmlns:c16="http://schemas.microsoft.com/office/drawing/2014/chart" uri="{C3380CC4-5D6E-409C-BE32-E72D297353CC}">
              <c16:uniqueId val="{0000000E-CEFC-45C0-93EE-DC9598E52E86}"/>
            </c:ext>
          </c:extLst>
        </c:ser>
        <c:ser>
          <c:idx val="15"/>
          <c:order val="15"/>
          <c:tx>
            <c:strRef>
              <c:f>'8.14'!$A$25</c:f>
              <c:strCache>
                <c:ptCount val="1"/>
                <c:pt idx="0">
                  <c:v>Zemní plyn</c:v>
                </c:pt>
              </c:strCache>
            </c:strRef>
          </c:tx>
          <c:spPr>
            <a:pattFill prst="ltUpDiag">
              <a:fgClr>
                <a:srgbClr val="E86158"/>
              </a:fgClr>
              <a:bgClr>
                <a:sysClr val="window" lastClr="FFFFFF"/>
              </a:bgClr>
            </a:pattFill>
          </c:spPr>
          <c:invertIfNegative val="0"/>
          <c:cat>
            <c:strRef>
              <c:f>'8.14'!$C$38:$E$38</c:f>
              <c:strCache>
                <c:ptCount val="3"/>
                <c:pt idx="0">
                  <c:v>Říjen</c:v>
                </c:pt>
                <c:pt idx="1">
                  <c:v>Listopad</c:v>
                </c:pt>
                <c:pt idx="2">
                  <c:v>Prosinec</c:v>
                </c:pt>
              </c:strCache>
            </c:strRef>
          </c:cat>
          <c:val>
            <c:numRef>
              <c:f>('8.14'!$B$25,'8.14'!$D$25,'8.14'!$F$25)</c:f>
              <c:numCache>
                <c:formatCode>#\ ##0.0</c:formatCode>
                <c:ptCount val="3"/>
                <c:pt idx="0">
                  <c:v>43965.590000000011</c:v>
                </c:pt>
                <c:pt idx="1">
                  <c:v>88096.09599999999</c:v>
                </c:pt>
                <c:pt idx="2">
                  <c:v>107949.69500000001</c:v>
                </c:pt>
              </c:numCache>
            </c:numRef>
          </c:val>
          <c:extLst>
            <c:ext xmlns:c16="http://schemas.microsoft.com/office/drawing/2014/chart" uri="{C3380CC4-5D6E-409C-BE32-E72D297353CC}">
              <c16:uniqueId val="{0000000F-CEFC-45C0-93EE-DC9598E52E86}"/>
            </c:ext>
          </c:extLst>
        </c:ser>
        <c:dLbls>
          <c:showLegendKey val="0"/>
          <c:showVal val="0"/>
          <c:showCatName val="0"/>
          <c:showSerName val="0"/>
          <c:showPercent val="0"/>
          <c:showBubbleSize val="0"/>
        </c:dLbls>
        <c:gapWidth val="50"/>
        <c:overlap val="100"/>
        <c:axId val="290467840"/>
        <c:axId val="290469376"/>
      </c:barChart>
      <c:catAx>
        <c:axId val="290467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469376"/>
        <c:crosses val="autoZero"/>
        <c:auto val="1"/>
        <c:lblAlgn val="ctr"/>
        <c:lblOffset val="100"/>
        <c:noMultiLvlLbl val="0"/>
      </c:catAx>
      <c:valAx>
        <c:axId val="2904693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4678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BD0-42E5-B52B-A07C1DB43778}"/>
              </c:ext>
            </c:extLst>
          </c:dPt>
          <c:dPt>
            <c:idx val="1"/>
            <c:bubble3D val="0"/>
            <c:spPr>
              <a:solidFill>
                <a:schemeClr val="accent2"/>
              </a:solidFill>
            </c:spPr>
            <c:extLst>
              <c:ext xmlns:c16="http://schemas.microsoft.com/office/drawing/2014/chart" uri="{C3380CC4-5D6E-409C-BE32-E72D297353CC}">
                <c16:uniqueId val="{00000003-FBD0-42E5-B52B-A07C1DB43778}"/>
              </c:ext>
            </c:extLst>
          </c:dPt>
          <c:dPt>
            <c:idx val="2"/>
            <c:bubble3D val="0"/>
            <c:spPr>
              <a:solidFill>
                <a:schemeClr val="accent3"/>
              </a:solidFill>
            </c:spPr>
            <c:extLst>
              <c:ext xmlns:c16="http://schemas.microsoft.com/office/drawing/2014/chart" uri="{C3380CC4-5D6E-409C-BE32-E72D297353CC}">
                <c16:uniqueId val="{00000005-FBD0-42E5-B52B-A07C1DB43778}"/>
              </c:ext>
            </c:extLst>
          </c:dPt>
          <c:dPt>
            <c:idx val="3"/>
            <c:bubble3D val="0"/>
            <c:spPr>
              <a:solidFill>
                <a:schemeClr val="accent4"/>
              </a:solidFill>
            </c:spPr>
            <c:extLst>
              <c:ext xmlns:c16="http://schemas.microsoft.com/office/drawing/2014/chart" uri="{C3380CC4-5D6E-409C-BE32-E72D297353CC}">
                <c16:uniqueId val="{00000007-FBD0-42E5-B52B-A07C1DB43778}"/>
              </c:ext>
            </c:extLst>
          </c:dPt>
          <c:dPt>
            <c:idx val="4"/>
            <c:bubble3D val="0"/>
            <c:spPr>
              <a:solidFill>
                <a:schemeClr val="accent5"/>
              </a:solidFill>
            </c:spPr>
            <c:extLst>
              <c:ext xmlns:c16="http://schemas.microsoft.com/office/drawing/2014/chart" uri="{C3380CC4-5D6E-409C-BE32-E72D297353CC}">
                <c16:uniqueId val="{00000009-FBD0-42E5-B52B-A07C1DB43778}"/>
              </c:ext>
            </c:extLst>
          </c:dPt>
          <c:dPt>
            <c:idx val="5"/>
            <c:bubble3D val="0"/>
            <c:spPr>
              <a:solidFill>
                <a:schemeClr val="accent6"/>
              </a:solidFill>
            </c:spPr>
            <c:extLst>
              <c:ext xmlns:c16="http://schemas.microsoft.com/office/drawing/2014/chart" uri="{C3380CC4-5D6E-409C-BE32-E72D297353CC}">
                <c16:uniqueId val="{0000000B-FBD0-42E5-B52B-A07C1DB43778}"/>
              </c:ext>
            </c:extLst>
          </c:dPt>
          <c:dPt>
            <c:idx val="6"/>
            <c:bubble3D val="0"/>
            <c:spPr>
              <a:solidFill>
                <a:srgbClr val="F0948F"/>
              </a:solidFill>
            </c:spPr>
            <c:extLst>
              <c:ext xmlns:c16="http://schemas.microsoft.com/office/drawing/2014/chart" uri="{C3380CC4-5D6E-409C-BE32-E72D297353CC}">
                <c16:uniqueId val="{0000000D-FBD0-42E5-B52B-A07C1DB43778}"/>
              </c:ext>
            </c:extLst>
          </c:dPt>
          <c:dPt>
            <c:idx val="7"/>
            <c:bubble3D val="0"/>
            <c:spPr>
              <a:solidFill>
                <a:srgbClr val="F7C9C7"/>
              </a:solidFill>
            </c:spPr>
            <c:extLst>
              <c:ext xmlns:c16="http://schemas.microsoft.com/office/drawing/2014/chart" uri="{C3380CC4-5D6E-409C-BE32-E72D297353CC}">
                <c16:uniqueId val="{0000000F-FBD0-42E5-B52B-A07C1DB43778}"/>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FBD0-42E5-B52B-A07C1DB43778}"/>
            </c:ext>
          </c:extLst>
        </c:ser>
        <c:ser>
          <c:idx val="2"/>
          <c:order val="1"/>
          <c:dPt>
            <c:idx val="0"/>
            <c:bubble3D val="0"/>
            <c:spPr>
              <a:solidFill>
                <a:schemeClr val="accent1"/>
              </a:solidFill>
            </c:spPr>
            <c:extLst>
              <c:ext xmlns:c16="http://schemas.microsoft.com/office/drawing/2014/chart" uri="{C3380CC4-5D6E-409C-BE32-E72D297353CC}">
                <c16:uniqueId val="{00000012-FBD0-42E5-B52B-A07C1DB43778}"/>
              </c:ext>
            </c:extLst>
          </c:dPt>
          <c:dPt>
            <c:idx val="1"/>
            <c:bubble3D val="0"/>
            <c:spPr>
              <a:solidFill>
                <a:schemeClr val="accent2"/>
              </a:solidFill>
            </c:spPr>
            <c:extLst>
              <c:ext xmlns:c16="http://schemas.microsoft.com/office/drawing/2014/chart" uri="{C3380CC4-5D6E-409C-BE32-E72D297353CC}">
                <c16:uniqueId val="{00000014-FBD0-42E5-B52B-A07C1DB43778}"/>
              </c:ext>
            </c:extLst>
          </c:dPt>
          <c:dPt>
            <c:idx val="2"/>
            <c:bubble3D val="0"/>
            <c:spPr>
              <a:solidFill>
                <a:schemeClr val="accent3"/>
              </a:solidFill>
            </c:spPr>
            <c:extLst>
              <c:ext xmlns:c16="http://schemas.microsoft.com/office/drawing/2014/chart" uri="{C3380CC4-5D6E-409C-BE32-E72D297353CC}">
                <c16:uniqueId val="{00000016-FBD0-42E5-B52B-A07C1DB43778}"/>
              </c:ext>
            </c:extLst>
          </c:dPt>
          <c:dPt>
            <c:idx val="3"/>
            <c:bubble3D val="0"/>
            <c:spPr>
              <a:solidFill>
                <a:schemeClr val="accent4"/>
              </a:solidFill>
            </c:spPr>
            <c:extLst>
              <c:ext xmlns:c16="http://schemas.microsoft.com/office/drawing/2014/chart" uri="{C3380CC4-5D6E-409C-BE32-E72D297353CC}">
                <c16:uniqueId val="{00000018-FBD0-42E5-B52B-A07C1DB43778}"/>
              </c:ext>
            </c:extLst>
          </c:dPt>
          <c:dPt>
            <c:idx val="4"/>
            <c:bubble3D val="0"/>
            <c:spPr>
              <a:solidFill>
                <a:schemeClr val="accent5"/>
              </a:solidFill>
            </c:spPr>
            <c:extLst>
              <c:ext xmlns:c16="http://schemas.microsoft.com/office/drawing/2014/chart" uri="{C3380CC4-5D6E-409C-BE32-E72D297353CC}">
                <c16:uniqueId val="{0000001A-FBD0-42E5-B52B-A07C1DB43778}"/>
              </c:ext>
            </c:extLst>
          </c:dPt>
          <c:dPt>
            <c:idx val="5"/>
            <c:bubble3D val="0"/>
            <c:spPr>
              <a:solidFill>
                <a:schemeClr val="accent6"/>
              </a:solidFill>
            </c:spPr>
            <c:extLst>
              <c:ext xmlns:c16="http://schemas.microsoft.com/office/drawing/2014/chart" uri="{C3380CC4-5D6E-409C-BE32-E72D297353CC}">
                <c16:uniqueId val="{0000001C-FBD0-42E5-B52B-A07C1DB43778}"/>
              </c:ext>
            </c:extLst>
          </c:dPt>
          <c:dPt>
            <c:idx val="6"/>
            <c:bubble3D val="0"/>
            <c:spPr>
              <a:solidFill>
                <a:srgbClr val="F0948F"/>
              </a:solidFill>
            </c:spPr>
            <c:extLst>
              <c:ext xmlns:c16="http://schemas.microsoft.com/office/drawing/2014/chart" uri="{C3380CC4-5D6E-409C-BE32-E72D297353CC}">
                <c16:uniqueId val="{0000001E-FBD0-42E5-B52B-A07C1DB43778}"/>
              </c:ext>
            </c:extLst>
          </c:dPt>
          <c:dPt>
            <c:idx val="7"/>
            <c:bubble3D val="0"/>
            <c:spPr>
              <a:solidFill>
                <a:srgbClr val="F7C9C7"/>
              </a:solidFill>
            </c:spPr>
            <c:extLst>
              <c:ext xmlns:c16="http://schemas.microsoft.com/office/drawing/2014/chart" uri="{C3380CC4-5D6E-409C-BE32-E72D297353CC}">
                <c16:uniqueId val="{00000020-FBD0-42E5-B52B-A07C1DB43778}"/>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FBD0-42E5-B52B-A07C1DB43778}"/>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v krajích ČR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8.7522858821926803E-4"/>
          <c:y val="1.9412568542671475E-2"/>
        </c:manualLayout>
      </c:layout>
      <c:overlay val="0"/>
    </c:title>
    <c:autoTitleDeleted val="0"/>
    <c:plotArea>
      <c:layout>
        <c:manualLayout>
          <c:layoutTarget val="inner"/>
          <c:xMode val="edge"/>
          <c:yMode val="edge"/>
          <c:x val="5.2474996437257108E-2"/>
          <c:y val="0.10191598484902524"/>
          <c:w val="0.93207800450719913"/>
          <c:h val="0.82696930572298821"/>
        </c:manualLayout>
      </c:layout>
      <c:barChart>
        <c:barDir val="col"/>
        <c:grouping val="stacked"/>
        <c:varyColors val="0"/>
        <c:ser>
          <c:idx val="0"/>
          <c:order val="0"/>
          <c:tx>
            <c:strRef>
              <c:f>'5.3'!$A$5</c:f>
              <c:strCache>
                <c:ptCount val="1"/>
                <c:pt idx="0">
                  <c:v>Biomasa</c:v>
                </c:pt>
              </c:strCache>
            </c:strRef>
          </c:tx>
          <c:spPr>
            <a:solidFill>
              <a:schemeClr val="tx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 ##0.0</c:formatCode>
                <c:ptCount val="14"/>
                <c:pt idx="0">
                  <c:v>0</c:v>
                </c:pt>
                <c:pt idx="1">
                  <c:v>407.77447999999993</c:v>
                </c:pt>
                <c:pt idx="2">
                  <c:v>94.648619999999994</c:v>
                </c:pt>
                <c:pt idx="3">
                  <c:v>126.88581599999999</c:v>
                </c:pt>
                <c:pt idx="4">
                  <c:v>189.43539500000003</c:v>
                </c:pt>
                <c:pt idx="5">
                  <c:v>96.657979999999995</c:v>
                </c:pt>
                <c:pt idx="6">
                  <c:v>0</c:v>
                </c:pt>
                <c:pt idx="7">
                  <c:v>266.44910999999996</c:v>
                </c:pt>
                <c:pt idx="8">
                  <c:v>56.972307999999991</c:v>
                </c:pt>
                <c:pt idx="9">
                  <c:v>16.537902000000003</c:v>
                </c:pt>
                <c:pt idx="10">
                  <c:v>288.56285299999996</c:v>
                </c:pt>
                <c:pt idx="11">
                  <c:v>436.23023700000005</c:v>
                </c:pt>
                <c:pt idx="12">
                  <c:v>328.35610499999996</c:v>
                </c:pt>
                <c:pt idx="13">
                  <c:v>156.57541700000002</c:v>
                </c:pt>
              </c:numCache>
            </c:numRef>
          </c:val>
          <c:extLst>
            <c:ext xmlns:c16="http://schemas.microsoft.com/office/drawing/2014/chart" uri="{C3380CC4-5D6E-409C-BE32-E72D297353CC}">
              <c16:uniqueId val="{00000000-4CF3-4CEE-99A3-8A94D6647563}"/>
            </c:ext>
          </c:extLst>
        </c:ser>
        <c:ser>
          <c:idx val="1"/>
          <c:order val="1"/>
          <c:tx>
            <c:strRef>
              <c:f>'5.3'!$A$6</c:f>
              <c:strCache>
                <c:ptCount val="1"/>
                <c:pt idx="0">
                  <c:v>Bioplyn</c:v>
                </c:pt>
              </c:strCache>
            </c:strRef>
          </c:tx>
          <c:spPr>
            <a:solidFill>
              <a:schemeClr val="accent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 ##0.0</c:formatCode>
                <c:ptCount val="14"/>
                <c:pt idx="0">
                  <c:v>21.097999999999999</c:v>
                </c:pt>
                <c:pt idx="1">
                  <c:v>31.328057000000001</c:v>
                </c:pt>
                <c:pt idx="2">
                  <c:v>16.285718999999997</c:v>
                </c:pt>
                <c:pt idx="3">
                  <c:v>1.4730000000000001</c:v>
                </c:pt>
                <c:pt idx="4">
                  <c:v>14.378665000000002</c:v>
                </c:pt>
                <c:pt idx="5">
                  <c:v>8.1219999999999999</c:v>
                </c:pt>
                <c:pt idx="6">
                  <c:v>2.7971900000000001</c:v>
                </c:pt>
                <c:pt idx="7">
                  <c:v>0.36046</c:v>
                </c:pt>
                <c:pt idx="8">
                  <c:v>11.310743</c:v>
                </c:pt>
                <c:pt idx="9">
                  <c:v>15.894140000000004</c:v>
                </c:pt>
                <c:pt idx="10">
                  <c:v>16.304119999999998</c:v>
                </c:pt>
                <c:pt idx="11">
                  <c:v>12.649841000000002</c:v>
                </c:pt>
                <c:pt idx="12">
                  <c:v>1.720024</c:v>
                </c:pt>
                <c:pt idx="13">
                  <c:v>2.0224799999999998</c:v>
                </c:pt>
              </c:numCache>
            </c:numRef>
          </c:val>
          <c:extLst>
            <c:ext xmlns:c16="http://schemas.microsoft.com/office/drawing/2014/chart" uri="{C3380CC4-5D6E-409C-BE32-E72D297353CC}">
              <c16:uniqueId val="{00000001-4CF3-4CEE-99A3-8A94D6647563}"/>
            </c:ext>
          </c:extLst>
        </c:ser>
        <c:ser>
          <c:idx val="2"/>
          <c:order val="2"/>
          <c:tx>
            <c:strRef>
              <c:f>'5.3'!$A$7</c:f>
              <c:strCache>
                <c:ptCount val="1"/>
                <c:pt idx="0">
                  <c:v>Černé uhlí</c:v>
                </c:pt>
              </c:strCache>
            </c:strRef>
          </c:tx>
          <c:spPr>
            <a:solidFill>
              <a:schemeClr val="accent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 ##0.0</c:formatCode>
                <c:ptCount val="14"/>
                <c:pt idx="0">
                  <c:v>0</c:v>
                </c:pt>
                <c:pt idx="1">
                  <c:v>0</c:v>
                </c:pt>
                <c:pt idx="2">
                  <c:v>0.48571000000000003</c:v>
                </c:pt>
                <c:pt idx="3">
                  <c:v>0</c:v>
                </c:pt>
                <c:pt idx="4">
                  <c:v>0</c:v>
                </c:pt>
                <c:pt idx="5">
                  <c:v>1.269E-2</c:v>
                </c:pt>
                <c:pt idx="6">
                  <c:v>0</c:v>
                </c:pt>
                <c:pt idx="7">
                  <c:v>2284.3890289999995</c:v>
                </c:pt>
                <c:pt idx="8">
                  <c:v>0</c:v>
                </c:pt>
                <c:pt idx="9">
                  <c:v>0</c:v>
                </c:pt>
                <c:pt idx="10">
                  <c:v>0</c:v>
                </c:pt>
                <c:pt idx="11">
                  <c:v>0</c:v>
                </c:pt>
                <c:pt idx="12">
                  <c:v>1.4310999999999998</c:v>
                </c:pt>
                <c:pt idx="13">
                  <c:v>0</c:v>
                </c:pt>
              </c:numCache>
            </c:numRef>
          </c:val>
          <c:extLst>
            <c:ext xmlns:c16="http://schemas.microsoft.com/office/drawing/2014/chart" uri="{C3380CC4-5D6E-409C-BE32-E72D297353CC}">
              <c16:uniqueId val="{00000002-4CF3-4CEE-99A3-8A94D6647563}"/>
            </c:ext>
          </c:extLst>
        </c:ser>
        <c:ser>
          <c:idx val="3"/>
          <c:order val="3"/>
          <c:tx>
            <c:strRef>
              <c:f>'5.3'!$A$8</c:f>
              <c:strCache>
                <c:ptCount val="1"/>
                <c:pt idx="0">
                  <c:v>Elektrická energie</c:v>
                </c:pt>
              </c:strCache>
            </c:strRef>
          </c:tx>
          <c:spPr>
            <a:solidFill>
              <a:schemeClr val="accent4"/>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 ##0.0</c:formatCode>
                <c:ptCount val="14"/>
                <c:pt idx="0">
                  <c:v>0</c:v>
                </c:pt>
                <c:pt idx="1">
                  <c:v>0</c:v>
                </c:pt>
                <c:pt idx="2">
                  <c:v>1.042</c:v>
                </c:pt>
                <c:pt idx="3">
                  <c:v>0</c:v>
                </c:pt>
                <c:pt idx="4">
                  <c:v>0.01</c:v>
                </c:pt>
                <c:pt idx="5">
                  <c:v>0</c:v>
                </c:pt>
                <c:pt idx="6">
                  <c:v>0.41499999999999998</c:v>
                </c:pt>
                <c:pt idx="7">
                  <c:v>5.875E-3</c:v>
                </c:pt>
                <c:pt idx="8">
                  <c:v>7.6580000000000007E-3</c:v>
                </c:pt>
                <c:pt idx="9">
                  <c:v>7.2590000000000003</c:v>
                </c:pt>
                <c:pt idx="10">
                  <c:v>0.65280999999999989</c:v>
                </c:pt>
                <c:pt idx="11">
                  <c:v>10.000814</c:v>
                </c:pt>
                <c:pt idx="12">
                  <c:v>0.99680999999999997</c:v>
                </c:pt>
                <c:pt idx="13">
                  <c:v>7.3000000000000001E-3</c:v>
                </c:pt>
              </c:numCache>
            </c:numRef>
          </c:val>
          <c:extLst>
            <c:ext xmlns:c16="http://schemas.microsoft.com/office/drawing/2014/chart" uri="{C3380CC4-5D6E-409C-BE32-E72D297353CC}">
              <c16:uniqueId val="{00000003-4CF3-4CEE-99A3-8A94D6647563}"/>
            </c:ext>
          </c:extLst>
        </c:ser>
        <c:ser>
          <c:idx val="4"/>
          <c:order val="4"/>
          <c:tx>
            <c:strRef>
              <c:f>'5.3'!$A$9</c:f>
              <c:strCache>
                <c:ptCount val="1"/>
                <c:pt idx="0">
                  <c:v>Energie prostředí (tepelné čerpadlo)</c:v>
                </c:pt>
              </c:strCache>
            </c:strRef>
          </c:tx>
          <c:spPr>
            <a:solidFill>
              <a:schemeClr val="accent5"/>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 ##0.0</c:formatCode>
                <c:ptCount val="14"/>
                <c:pt idx="0">
                  <c:v>6.3913000000000002</c:v>
                </c:pt>
                <c:pt idx="1">
                  <c:v>0</c:v>
                </c:pt>
                <c:pt idx="2">
                  <c:v>8.6999999999999994E-2</c:v>
                </c:pt>
                <c:pt idx="3">
                  <c:v>1.54762</c:v>
                </c:pt>
                <c:pt idx="4">
                  <c:v>0</c:v>
                </c:pt>
                <c:pt idx="5">
                  <c:v>0</c:v>
                </c:pt>
                <c:pt idx="6">
                  <c:v>0.23400000000000001</c:v>
                </c:pt>
                <c:pt idx="7">
                  <c:v>0</c:v>
                </c:pt>
                <c:pt idx="8">
                  <c:v>0</c:v>
                </c:pt>
                <c:pt idx="9">
                  <c:v>0</c:v>
                </c:pt>
                <c:pt idx="10">
                  <c:v>0</c:v>
                </c:pt>
                <c:pt idx="11">
                  <c:v>0</c:v>
                </c:pt>
                <c:pt idx="12">
                  <c:v>14.640230960414662</c:v>
                </c:pt>
                <c:pt idx="13">
                  <c:v>2.9090000000000005E-2</c:v>
                </c:pt>
              </c:numCache>
            </c:numRef>
          </c:val>
          <c:extLst>
            <c:ext xmlns:c16="http://schemas.microsoft.com/office/drawing/2014/chart" uri="{C3380CC4-5D6E-409C-BE32-E72D297353CC}">
              <c16:uniqueId val="{00000004-4CF3-4CEE-99A3-8A94D6647563}"/>
            </c:ext>
          </c:extLst>
        </c:ser>
        <c:ser>
          <c:idx val="5"/>
          <c:order val="5"/>
          <c:tx>
            <c:strRef>
              <c:f>'5.3'!$A$10</c:f>
              <c:strCache>
                <c:ptCount val="1"/>
                <c:pt idx="0">
                  <c:v>Energie Slunce (solární kolektor)</c:v>
                </c:pt>
              </c:strCache>
            </c:strRef>
          </c:tx>
          <c:spPr>
            <a:solidFill>
              <a:schemeClr val="accent6"/>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 ##0.0</c:formatCode>
                <c:ptCount val="14"/>
                <c:pt idx="0">
                  <c:v>0</c:v>
                </c:pt>
                <c:pt idx="1">
                  <c:v>0</c:v>
                </c:pt>
                <c:pt idx="2">
                  <c:v>2.1999999999999999E-2</c:v>
                </c:pt>
                <c:pt idx="3">
                  <c:v>1.6039999999999999E-2</c:v>
                </c:pt>
                <c:pt idx="4">
                  <c:v>1.5700000000000002E-2</c:v>
                </c:pt>
                <c:pt idx="5">
                  <c:v>7.2999999999999996E-4</c:v>
                </c:pt>
                <c:pt idx="6">
                  <c:v>0</c:v>
                </c:pt>
                <c:pt idx="7">
                  <c:v>0</c:v>
                </c:pt>
                <c:pt idx="8">
                  <c:v>0</c:v>
                </c:pt>
                <c:pt idx="9">
                  <c:v>0</c:v>
                </c:pt>
                <c:pt idx="10">
                  <c:v>0</c:v>
                </c:pt>
                <c:pt idx="11">
                  <c:v>0</c:v>
                </c:pt>
                <c:pt idx="12">
                  <c:v>6.0000000000000001E-3</c:v>
                </c:pt>
                <c:pt idx="13">
                  <c:v>0</c:v>
                </c:pt>
              </c:numCache>
            </c:numRef>
          </c:val>
          <c:extLst>
            <c:ext xmlns:c16="http://schemas.microsoft.com/office/drawing/2014/chart" uri="{C3380CC4-5D6E-409C-BE32-E72D297353CC}">
              <c16:uniqueId val="{00000005-4CF3-4CEE-99A3-8A94D6647563}"/>
            </c:ext>
          </c:extLst>
        </c:ser>
        <c:ser>
          <c:idx val="6"/>
          <c:order val="6"/>
          <c:tx>
            <c:strRef>
              <c:f>'5.3'!$A$11</c:f>
              <c:strCache>
                <c:ptCount val="1"/>
                <c:pt idx="0">
                  <c:v>Hnědé uhlí</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 ##0.0</c:formatCode>
                <c:ptCount val="14"/>
                <c:pt idx="0">
                  <c:v>0</c:v>
                </c:pt>
                <c:pt idx="1">
                  <c:v>311.06310400000001</c:v>
                </c:pt>
                <c:pt idx="2">
                  <c:v>49.5246</c:v>
                </c:pt>
                <c:pt idx="3">
                  <c:v>688.06481799999995</c:v>
                </c:pt>
                <c:pt idx="4">
                  <c:v>66.993026999999998</c:v>
                </c:pt>
                <c:pt idx="5">
                  <c:v>429.29156999999998</c:v>
                </c:pt>
                <c:pt idx="6">
                  <c:v>2.8457979999999998</c:v>
                </c:pt>
                <c:pt idx="7">
                  <c:v>74.66192199999999</c:v>
                </c:pt>
                <c:pt idx="8">
                  <c:v>399.86111199999999</c:v>
                </c:pt>
                <c:pt idx="9">
                  <c:v>1070.0330750000001</c:v>
                </c:pt>
                <c:pt idx="10">
                  <c:v>668.939525</c:v>
                </c:pt>
                <c:pt idx="11">
                  <c:v>3542.8110099999999</c:v>
                </c:pt>
                <c:pt idx="12">
                  <c:v>2620.9359579999991</c:v>
                </c:pt>
                <c:pt idx="13">
                  <c:v>547.199611</c:v>
                </c:pt>
              </c:numCache>
            </c:numRef>
          </c:val>
          <c:extLst>
            <c:ext xmlns:c16="http://schemas.microsoft.com/office/drawing/2014/chart" uri="{C3380CC4-5D6E-409C-BE32-E72D297353CC}">
              <c16:uniqueId val="{00000006-4CF3-4CEE-99A3-8A94D6647563}"/>
            </c:ext>
          </c:extLst>
        </c:ser>
        <c:ser>
          <c:idx val="7"/>
          <c:order val="7"/>
          <c:tx>
            <c:strRef>
              <c:f>'5.3'!$A$12</c:f>
              <c:strCache>
                <c:ptCount val="1"/>
                <c:pt idx="0">
                  <c:v>Jaderné palivo</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 ##0.0</c:formatCode>
                <c:ptCount val="14"/>
                <c:pt idx="0">
                  <c:v>0</c:v>
                </c:pt>
                <c:pt idx="1">
                  <c:v>322.88334999999995</c:v>
                </c:pt>
                <c:pt idx="2">
                  <c:v>0</c:v>
                </c:pt>
                <c:pt idx="3">
                  <c:v>0</c:v>
                </c:pt>
                <c:pt idx="4">
                  <c:v>13.722880000000002</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4CF3-4CEE-99A3-8A94D6647563}"/>
            </c:ext>
          </c:extLst>
        </c:ser>
        <c:ser>
          <c:idx val="8"/>
          <c:order val="8"/>
          <c:tx>
            <c:strRef>
              <c:f>'5.3'!$A$13</c:f>
              <c:strCache>
                <c:ptCount val="1"/>
                <c:pt idx="0">
                  <c:v>Koks</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4CF3-4CEE-99A3-8A94D6647563}"/>
            </c:ext>
          </c:extLst>
        </c:ser>
        <c:ser>
          <c:idx val="9"/>
          <c:order val="9"/>
          <c:tx>
            <c:strRef>
              <c:f>'5.3'!$A$14</c:f>
              <c:strCache>
                <c:ptCount val="1"/>
                <c:pt idx="0">
                  <c:v>Odpadní teplo</c:v>
                </c:pt>
              </c:strCache>
            </c:strRef>
          </c:tx>
          <c:spPr>
            <a:solidFill>
              <a:srgbClr val="64636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 ##0.0</c:formatCode>
                <c:ptCount val="14"/>
                <c:pt idx="0">
                  <c:v>0</c:v>
                </c:pt>
                <c:pt idx="1">
                  <c:v>0</c:v>
                </c:pt>
                <c:pt idx="2">
                  <c:v>12.398869999999999</c:v>
                </c:pt>
                <c:pt idx="3">
                  <c:v>0.26821000000000006</c:v>
                </c:pt>
                <c:pt idx="4">
                  <c:v>4.5097659999999999</c:v>
                </c:pt>
                <c:pt idx="5">
                  <c:v>0</c:v>
                </c:pt>
                <c:pt idx="6">
                  <c:v>0.93890000000000007</c:v>
                </c:pt>
                <c:pt idx="7">
                  <c:v>151.14315999999999</c:v>
                </c:pt>
                <c:pt idx="8">
                  <c:v>0</c:v>
                </c:pt>
                <c:pt idx="9">
                  <c:v>6.7409999999999997</c:v>
                </c:pt>
                <c:pt idx="10">
                  <c:v>0</c:v>
                </c:pt>
                <c:pt idx="11">
                  <c:v>16.680580000000003</c:v>
                </c:pt>
                <c:pt idx="12">
                  <c:v>1.405</c:v>
                </c:pt>
                <c:pt idx="13">
                  <c:v>4.3159999999999998</c:v>
                </c:pt>
              </c:numCache>
            </c:numRef>
          </c:val>
          <c:extLst>
            <c:ext xmlns:c16="http://schemas.microsoft.com/office/drawing/2014/chart" uri="{C3380CC4-5D6E-409C-BE32-E72D297353CC}">
              <c16:uniqueId val="{00000009-4CF3-4CEE-99A3-8A94D6647563}"/>
            </c:ext>
          </c:extLst>
        </c:ser>
        <c:ser>
          <c:idx val="10"/>
          <c:order val="10"/>
          <c:tx>
            <c:strRef>
              <c:f>'5.3'!$A$15</c:f>
              <c:strCache>
                <c:ptCount val="1"/>
                <c:pt idx="0">
                  <c:v>Ostatní kapalná paliva</c:v>
                </c:pt>
              </c:strCache>
            </c:strRef>
          </c:tx>
          <c:spPr>
            <a:solidFill>
              <a:srgbClr val="9D9D9C"/>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 ##0.0</c:formatCode>
                <c:ptCount val="14"/>
                <c:pt idx="0">
                  <c:v>0</c:v>
                </c:pt>
                <c:pt idx="1">
                  <c:v>0</c:v>
                </c:pt>
                <c:pt idx="2">
                  <c:v>0</c:v>
                </c:pt>
                <c:pt idx="3">
                  <c:v>0</c:v>
                </c:pt>
                <c:pt idx="4">
                  <c:v>0</c:v>
                </c:pt>
                <c:pt idx="5">
                  <c:v>0</c:v>
                </c:pt>
                <c:pt idx="6">
                  <c:v>0</c:v>
                </c:pt>
                <c:pt idx="7">
                  <c:v>0</c:v>
                </c:pt>
                <c:pt idx="8">
                  <c:v>0</c:v>
                </c:pt>
                <c:pt idx="9">
                  <c:v>0</c:v>
                </c:pt>
                <c:pt idx="10">
                  <c:v>0</c:v>
                </c:pt>
                <c:pt idx="11">
                  <c:v>3.3364160000000003</c:v>
                </c:pt>
                <c:pt idx="12">
                  <c:v>0</c:v>
                </c:pt>
                <c:pt idx="13">
                  <c:v>9.4969999999999999</c:v>
                </c:pt>
              </c:numCache>
            </c:numRef>
          </c:val>
          <c:extLst>
            <c:ext xmlns:c16="http://schemas.microsoft.com/office/drawing/2014/chart" uri="{C3380CC4-5D6E-409C-BE32-E72D297353CC}">
              <c16:uniqueId val="{0000000A-4CF3-4CEE-99A3-8A94D6647563}"/>
            </c:ext>
          </c:extLst>
        </c:ser>
        <c:ser>
          <c:idx val="11"/>
          <c:order val="11"/>
          <c:tx>
            <c:strRef>
              <c:f>'5.3'!$A$16</c:f>
              <c:strCache>
                <c:ptCount val="1"/>
                <c:pt idx="0">
                  <c:v>Ostatní pevná paliva</c:v>
                </c:pt>
              </c:strCache>
            </c:strRef>
          </c:tx>
          <c:spPr>
            <a:solidFill>
              <a:srgbClr val="D0D0D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 ##0.0</c:formatCode>
                <c:ptCount val="14"/>
                <c:pt idx="0">
                  <c:v>224.41200000000001</c:v>
                </c:pt>
                <c:pt idx="1">
                  <c:v>1.7299</c:v>
                </c:pt>
                <c:pt idx="2">
                  <c:v>271.50099999999998</c:v>
                </c:pt>
                <c:pt idx="3">
                  <c:v>0</c:v>
                </c:pt>
                <c:pt idx="4">
                  <c:v>3.1574800000000001</c:v>
                </c:pt>
                <c:pt idx="5">
                  <c:v>0</c:v>
                </c:pt>
                <c:pt idx="6">
                  <c:v>176.02</c:v>
                </c:pt>
                <c:pt idx="7">
                  <c:v>3.1280000000000001</c:v>
                </c:pt>
                <c:pt idx="8">
                  <c:v>92.542958999999996</c:v>
                </c:pt>
                <c:pt idx="9">
                  <c:v>0</c:v>
                </c:pt>
                <c:pt idx="10">
                  <c:v>88.945574999999991</c:v>
                </c:pt>
                <c:pt idx="11">
                  <c:v>12.16811264864543</c:v>
                </c:pt>
                <c:pt idx="12">
                  <c:v>4.7171099999999999</c:v>
                </c:pt>
                <c:pt idx="13">
                  <c:v>8.7957999999999998</c:v>
                </c:pt>
              </c:numCache>
            </c:numRef>
          </c:val>
          <c:extLst>
            <c:ext xmlns:c16="http://schemas.microsoft.com/office/drawing/2014/chart" uri="{C3380CC4-5D6E-409C-BE32-E72D297353CC}">
              <c16:uniqueId val="{0000000B-4CF3-4CEE-99A3-8A94D6647563}"/>
            </c:ext>
          </c:extLst>
        </c:ser>
        <c:ser>
          <c:idx val="12"/>
          <c:order val="12"/>
          <c:tx>
            <c:strRef>
              <c:f>'5.3'!$A$17</c:f>
              <c:strCache>
                <c:ptCount val="1"/>
                <c:pt idx="0">
                  <c:v>Ostatní plyny</c:v>
                </c:pt>
              </c:strCache>
            </c:strRef>
          </c:tx>
          <c:spPr>
            <a:pattFill prst="ltUpDiag">
              <a:fgClr>
                <a:schemeClr val="accent1"/>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 ##0.0</c:formatCode>
                <c:ptCount val="14"/>
                <c:pt idx="0">
                  <c:v>0</c:v>
                </c:pt>
                <c:pt idx="1">
                  <c:v>0.18120800000000001</c:v>
                </c:pt>
                <c:pt idx="2">
                  <c:v>0</c:v>
                </c:pt>
                <c:pt idx="3">
                  <c:v>2.1982199999999996</c:v>
                </c:pt>
                <c:pt idx="4">
                  <c:v>0</c:v>
                </c:pt>
                <c:pt idx="5">
                  <c:v>0</c:v>
                </c:pt>
                <c:pt idx="6">
                  <c:v>0</c:v>
                </c:pt>
                <c:pt idx="7">
                  <c:v>424.9486510000001</c:v>
                </c:pt>
                <c:pt idx="8">
                  <c:v>0</c:v>
                </c:pt>
                <c:pt idx="9">
                  <c:v>0</c:v>
                </c:pt>
                <c:pt idx="10">
                  <c:v>8.7999999999999995E-2</c:v>
                </c:pt>
                <c:pt idx="11">
                  <c:v>209.36974900000001</c:v>
                </c:pt>
                <c:pt idx="12">
                  <c:v>8.5630000000000006</c:v>
                </c:pt>
                <c:pt idx="13">
                  <c:v>32.877000000000002</c:v>
                </c:pt>
              </c:numCache>
            </c:numRef>
          </c:val>
          <c:extLst>
            <c:ext xmlns:c16="http://schemas.microsoft.com/office/drawing/2014/chart" uri="{C3380CC4-5D6E-409C-BE32-E72D297353CC}">
              <c16:uniqueId val="{0000000C-4CF3-4CEE-99A3-8A94D6647563}"/>
            </c:ext>
          </c:extLst>
        </c:ser>
        <c:ser>
          <c:idx val="13"/>
          <c:order val="13"/>
          <c:tx>
            <c:strRef>
              <c:f>'5.3'!$A$18</c:f>
              <c:strCache>
                <c:ptCount val="1"/>
                <c:pt idx="0">
                  <c:v>Ostatní</c:v>
                </c:pt>
              </c:strCache>
            </c:strRef>
          </c:tx>
          <c:spPr>
            <a:pattFill prst="ltUpDiag">
              <a:fgClr>
                <a:schemeClr val="accent5"/>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4CF3-4CEE-99A3-8A94D6647563}"/>
            </c:ext>
          </c:extLst>
        </c:ser>
        <c:ser>
          <c:idx val="14"/>
          <c:order val="14"/>
          <c:tx>
            <c:strRef>
              <c:f>'5.3'!$A$19</c:f>
              <c:strCache>
                <c:ptCount val="1"/>
                <c:pt idx="0">
                  <c:v>Topné oleje</c:v>
                </c:pt>
              </c:strCache>
            </c:strRef>
          </c:tx>
          <c:spPr>
            <a:pattFill prst="ltUpDiag">
              <a:fgClr>
                <a:schemeClr val="accent2"/>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 ##0.0</c:formatCode>
                <c:ptCount val="14"/>
                <c:pt idx="0">
                  <c:v>0</c:v>
                </c:pt>
                <c:pt idx="1">
                  <c:v>17.028822000000005</c:v>
                </c:pt>
                <c:pt idx="2">
                  <c:v>0.60803999999999991</c:v>
                </c:pt>
                <c:pt idx="3">
                  <c:v>0.53398999999999996</c:v>
                </c:pt>
                <c:pt idx="4">
                  <c:v>0.3997</c:v>
                </c:pt>
                <c:pt idx="5">
                  <c:v>0.26753000000000005</c:v>
                </c:pt>
                <c:pt idx="6">
                  <c:v>0.6673</c:v>
                </c:pt>
                <c:pt idx="7">
                  <c:v>4.2731990000000009</c:v>
                </c:pt>
                <c:pt idx="8">
                  <c:v>39.763807</c:v>
                </c:pt>
                <c:pt idx="9">
                  <c:v>9.5668000000000003E-2</c:v>
                </c:pt>
                <c:pt idx="10">
                  <c:v>1.6137539999999999</c:v>
                </c:pt>
                <c:pt idx="11">
                  <c:v>5.0449339999999987</c:v>
                </c:pt>
                <c:pt idx="12">
                  <c:v>0.60782899999999995</c:v>
                </c:pt>
                <c:pt idx="13">
                  <c:v>0.39816000000000001</c:v>
                </c:pt>
              </c:numCache>
            </c:numRef>
          </c:val>
          <c:extLst>
            <c:ext xmlns:c16="http://schemas.microsoft.com/office/drawing/2014/chart" uri="{C3380CC4-5D6E-409C-BE32-E72D297353CC}">
              <c16:uniqueId val="{0000000E-4CF3-4CEE-99A3-8A94D6647563}"/>
            </c:ext>
          </c:extLst>
        </c:ser>
        <c:ser>
          <c:idx val="15"/>
          <c:order val="15"/>
          <c:tx>
            <c:strRef>
              <c:f>'5.3'!$A$20</c:f>
              <c:strCache>
                <c:ptCount val="1"/>
                <c:pt idx="0">
                  <c:v>Zemní plyn</c:v>
                </c:pt>
              </c:strCache>
            </c:strRef>
          </c:tx>
          <c:spPr>
            <a:pattFill prst="ltUpDiag">
              <a:fgClr>
                <a:schemeClr val="accent6"/>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 ##0.0</c:formatCode>
                <c:ptCount val="14"/>
                <c:pt idx="0">
                  <c:v>824.12521900000002</c:v>
                </c:pt>
                <c:pt idx="1">
                  <c:v>188.164242</c:v>
                </c:pt>
                <c:pt idx="2">
                  <c:v>1114.8730090000004</c:v>
                </c:pt>
                <c:pt idx="3">
                  <c:v>180.84245699999997</c:v>
                </c:pt>
                <c:pt idx="4">
                  <c:v>195.61220000000006</c:v>
                </c:pt>
                <c:pt idx="5">
                  <c:v>306.74432400000001</c:v>
                </c:pt>
                <c:pt idx="6">
                  <c:v>414.09733909569326</c:v>
                </c:pt>
                <c:pt idx="7">
                  <c:v>631.90025900000001</c:v>
                </c:pt>
                <c:pt idx="8">
                  <c:v>369.87755100000004</c:v>
                </c:pt>
                <c:pt idx="9">
                  <c:v>133.11890699999998</c:v>
                </c:pt>
                <c:pt idx="10">
                  <c:v>176.59067100000004</c:v>
                </c:pt>
                <c:pt idx="11">
                  <c:v>1126.209002351354</c:v>
                </c:pt>
                <c:pt idx="12">
                  <c:v>247.49385103958525</c:v>
                </c:pt>
                <c:pt idx="13">
                  <c:v>240.01138099999997</c:v>
                </c:pt>
              </c:numCache>
            </c:numRef>
          </c:val>
          <c:extLst>
            <c:ext xmlns:c16="http://schemas.microsoft.com/office/drawing/2014/chart" uri="{C3380CC4-5D6E-409C-BE32-E72D297353CC}">
              <c16:uniqueId val="{0000000F-4CF3-4CEE-99A3-8A94D6647563}"/>
            </c:ext>
          </c:extLst>
        </c:ser>
        <c:dLbls>
          <c:showLegendKey val="0"/>
          <c:showVal val="0"/>
          <c:showCatName val="0"/>
          <c:showSerName val="0"/>
          <c:showPercent val="0"/>
          <c:showBubbleSize val="0"/>
        </c:dLbls>
        <c:gapWidth val="50"/>
        <c:overlap val="100"/>
        <c:axId val="232878848"/>
        <c:axId val="232880384"/>
      </c:barChart>
      <c:catAx>
        <c:axId val="232878848"/>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2880384"/>
        <c:crosses val="autoZero"/>
        <c:auto val="1"/>
        <c:lblAlgn val="ctr"/>
        <c:lblOffset val="100"/>
        <c:noMultiLvlLbl val="0"/>
      </c:catAx>
      <c:valAx>
        <c:axId val="232880384"/>
        <c:scaling>
          <c:orientation val="minMax"/>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28788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F2A-44FE-A1F9-81F9253ED12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F2A-44FE-A1F9-81F9253ED12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F2A-44FE-A1F9-81F9253ED12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F2A-44FE-A1F9-81F9253ED12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F2A-44FE-A1F9-81F9253ED12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F2A-44FE-A1F9-81F9253ED12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F2A-44FE-A1F9-81F9253ED12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F2A-44FE-A1F9-81F9253ED12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F2A-44FE-A1F9-81F9253ED12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F2A-44FE-A1F9-81F9253ED12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F2A-44FE-A1F9-81F9253ED12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F2A-44FE-A1F9-81F9253ED12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F2A-44FE-A1F9-81F9253ED12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F2A-44FE-A1F9-81F9253ED12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F2A-44FE-A1F9-81F9253ED12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FF2A-44FE-A1F9-81F9253ED12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netto a výroba tepla z KVET podle paliv (TJ)</a:t>
            </a:r>
          </a:p>
        </c:rich>
      </c:tx>
      <c:layout>
        <c:manualLayout>
          <c:xMode val="edge"/>
          <c:yMode val="edge"/>
          <c:x val="2.5527497369253281E-5"/>
          <c:y val="2.5188916876574308E-2"/>
        </c:manualLayout>
      </c:layout>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1"/>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('9'!$B$6,'9'!$C$6,'9'!$E$6,'9'!$F$6,'9'!$H$6,'9'!$I$6)</c:f>
              <c:numCache>
                <c:formatCode>#\ ##0.0</c:formatCode>
                <c:ptCount val="6"/>
                <c:pt idx="0">
                  <c:v>1603.2742630000009</c:v>
                </c:pt>
                <c:pt idx="1">
                  <c:v>914.66004100000021</c:v>
                </c:pt>
                <c:pt idx="2">
                  <c:v>1761.1882030000002</c:v>
                </c:pt>
                <c:pt idx="3">
                  <c:v>1228.589849</c:v>
                </c:pt>
                <c:pt idx="4">
                  <c:v>2301.3096550000005</c:v>
                </c:pt>
                <c:pt idx="5">
                  <c:v>1618.2567730000001</c:v>
                </c:pt>
              </c:numCache>
            </c:numRef>
          </c:val>
          <c:extLst>
            <c:ext xmlns:c16="http://schemas.microsoft.com/office/drawing/2014/chart" uri="{C3380CC4-5D6E-409C-BE32-E72D297353CC}">
              <c16:uniqueId val="{00000000-A31E-4FD0-8E82-17407FA0E629}"/>
            </c:ext>
          </c:extLst>
        </c:ser>
        <c:ser>
          <c:idx val="1"/>
          <c:order val="1"/>
          <c:tx>
            <c:strRef>
              <c:f>'9'!$A$7</c:f>
              <c:strCache>
                <c:ptCount val="1"/>
                <c:pt idx="0">
                  <c:v>Bioplyn</c:v>
                </c:pt>
              </c:strCache>
            </c:strRef>
          </c:tx>
          <c:spPr>
            <a:solidFill>
              <a:schemeClr val="accent2"/>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('9'!$B$7,'9'!$C$7,'9'!$E$7,'9'!$F$7,'9'!$H$7,'9'!$I$7)</c:f>
              <c:numCache>
                <c:formatCode>#\ ##0.0</c:formatCode>
                <c:ptCount val="6"/>
                <c:pt idx="0">
                  <c:v>165.24952999999999</c:v>
                </c:pt>
                <c:pt idx="1">
                  <c:v>153.16211900000002</c:v>
                </c:pt>
                <c:pt idx="2">
                  <c:v>202.57007900000016</c:v>
                </c:pt>
                <c:pt idx="3">
                  <c:v>189.19946500000009</c:v>
                </c:pt>
                <c:pt idx="4">
                  <c:v>221.86107499999989</c:v>
                </c:pt>
                <c:pt idx="5">
                  <c:v>206.85890599999993</c:v>
                </c:pt>
              </c:numCache>
            </c:numRef>
          </c:val>
          <c:extLst>
            <c:ext xmlns:c16="http://schemas.microsoft.com/office/drawing/2014/chart" uri="{C3380CC4-5D6E-409C-BE32-E72D297353CC}">
              <c16:uniqueId val="{00000001-A31E-4FD0-8E82-17407FA0E629}"/>
            </c:ext>
          </c:extLst>
        </c:ser>
        <c:ser>
          <c:idx val="2"/>
          <c:order val="2"/>
          <c:tx>
            <c:strRef>
              <c:f>'9'!$A$8</c:f>
              <c:strCache>
                <c:ptCount val="1"/>
                <c:pt idx="0">
                  <c:v>Černé uhlí</c:v>
                </c:pt>
              </c:strCache>
            </c:strRef>
          </c:tx>
          <c:spPr>
            <a:solidFill>
              <a:schemeClr val="accent3"/>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('9'!$B$8,'9'!$C$8,'9'!$E$8,'9'!$F$8,'9'!$H$8,'9'!$I$8)</c:f>
              <c:numCache>
                <c:formatCode>#\ ##0.0</c:formatCode>
                <c:ptCount val="6"/>
                <c:pt idx="0">
                  <c:v>703.63727200000005</c:v>
                </c:pt>
                <c:pt idx="1">
                  <c:v>583.93457899999999</c:v>
                </c:pt>
                <c:pt idx="2">
                  <c:v>1161.136759</c:v>
                </c:pt>
                <c:pt idx="3">
                  <c:v>966.30028599999991</c:v>
                </c:pt>
                <c:pt idx="4">
                  <c:v>1385.6321069999999</c:v>
                </c:pt>
                <c:pt idx="5">
                  <c:v>1144.9026179999998</c:v>
                </c:pt>
              </c:numCache>
            </c:numRef>
          </c:val>
          <c:extLst>
            <c:ext xmlns:c16="http://schemas.microsoft.com/office/drawing/2014/chart" uri="{C3380CC4-5D6E-409C-BE32-E72D297353CC}">
              <c16:uniqueId val="{00000002-A31E-4FD0-8E82-17407FA0E629}"/>
            </c:ext>
          </c:extLst>
        </c:ser>
        <c:ser>
          <c:idx val="3"/>
          <c:order val="3"/>
          <c:tx>
            <c:strRef>
              <c:f>'9'!$A$9</c:f>
              <c:strCache>
                <c:ptCount val="1"/>
                <c:pt idx="0">
                  <c:v>Elektrická energie</c:v>
                </c:pt>
              </c:strCache>
            </c:strRef>
          </c:tx>
          <c:spPr>
            <a:solidFill>
              <a:schemeClr val="accent4"/>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('9'!$B$9,'9'!$C$9,'9'!$E$9,'9'!$F$9,'9'!$H$9,'9'!$I$9)</c:f>
              <c:numCache>
                <c:formatCode>#\ ##0.0</c:formatCode>
                <c:ptCount val="6"/>
                <c:pt idx="0">
                  <c:v>8.8932729999999989</c:v>
                </c:pt>
                <c:pt idx="1">
                  <c:v>0</c:v>
                </c:pt>
                <c:pt idx="2">
                  <c:v>6.5567279999999997</c:v>
                </c:pt>
                <c:pt idx="3">
                  <c:v>0</c:v>
                </c:pt>
                <c:pt idx="4">
                  <c:v>10.910568</c:v>
                </c:pt>
                <c:pt idx="5">
                  <c:v>0</c:v>
                </c:pt>
              </c:numCache>
            </c:numRef>
          </c:val>
          <c:extLst>
            <c:ext xmlns:c16="http://schemas.microsoft.com/office/drawing/2014/chart" uri="{C3380CC4-5D6E-409C-BE32-E72D297353CC}">
              <c16:uniqueId val="{00000003-A31E-4FD0-8E82-17407FA0E629}"/>
            </c:ext>
          </c:extLst>
        </c:ser>
        <c:ser>
          <c:idx val="4"/>
          <c:order val="4"/>
          <c:tx>
            <c:strRef>
              <c:f>'9'!$A$10</c:f>
              <c:strCache>
                <c:ptCount val="1"/>
                <c:pt idx="0">
                  <c:v>Energie prostředí (tepelné čerpadlo)</c:v>
                </c:pt>
              </c:strCache>
            </c:strRef>
          </c:tx>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('9'!$B$10,'9'!$C$10,'9'!$E$10,'9'!$F$10,'9'!$H$10,'9'!$I$10)</c:f>
              <c:numCache>
                <c:formatCode>#\ ##0.0</c:formatCode>
                <c:ptCount val="6"/>
                <c:pt idx="0">
                  <c:v>6.6373500865110007</c:v>
                </c:pt>
                <c:pt idx="1">
                  <c:v>0</c:v>
                </c:pt>
                <c:pt idx="2">
                  <c:v>8.4570918029688542</c:v>
                </c:pt>
                <c:pt idx="3">
                  <c:v>0</c:v>
                </c:pt>
                <c:pt idx="4">
                  <c:v>9.3547290709348072</c:v>
                </c:pt>
                <c:pt idx="5">
                  <c:v>0</c:v>
                </c:pt>
              </c:numCache>
            </c:numRef>
          </c:val>
          <c:extLst>
            <c:ext xmlns:c16="http://schemas.microsoft.com/office/drawing/2014/chart" uri="{C3380CC4-5D6E-409C-BE32-E72D297353CC}">
              <c16:uniqueId val="{00000004-A31E-4FD0-8E82-17407FA0E629}"/>
            </c:ext>
          </c:extLst>
        </c:ser>
        <c:ser>
          <c:idx val="5"/>
          <c:order val="5"/>
          <c:tx>
            <c:strRef>
              <c:f>'9'!$A$11</c:f>
              <c:strCache>
                <c:ptCount val="1"/>
                <c:pt idx="0">
                  <c:v>Energie Slunce (solární kolektor)</c:v>
                </c:pt>
              </c:strCache>
            </c:strRef>
          </c:tx>
          <c:spPr>
            <a:solidFill>
              <a:schemeClr val="accent6"/>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('9'!$B$11,'9'!$C$11,'9'!$E$11,'9'!$F$11,'9'!$H$11,'9'!$I$11)</c:f>
              <c:numCache>
                <c:formatCode>#\ ##0.0</c:formatCode>
                <c:ptCount val="6"/>
                <c:pt idx="0">
                  <c:v>3.9190000000000003E-2</c:v>
                </c:pt>
                <c:pt idx="1">
                  <c:v>0</c:v>
                </c:pt>
                <c:pt idx="2">
                  <c:v>1.4240000000000001E-2</c:v>
                </c:pt>
                <c:pt idx="3">
                  <c:v>0</c:v>
                </c:pt>
                <c:pt idx="4">
                  <c:v>7.0400000000000003E-3</c:v>
                </c:pt>
                <c:pt idx="5">
                  <c:v>0</c:v>
                </c:pt>
              </c:numCache>
            </c:numRef>
          </c:val>
          <c:extLst>
            <c:ext xmlns:c16="http://schemas.microsoft.com/office/drawing/2014/chart" uri="{C3380CC4-5D6E-409C-BE32-E72D297353CC}">
              <c16:uniqueId val="{00000005-A31E-4FD0-8E82-17407FA0E629}"/>
            </c:ext>
          </c:extLst>
        </c:ser>
        <c:ser>
          <c:idx val="6"/>
          <c:order val="6"/>
          <c:tx>
            <c:strRef>
              <c:f>'9'!$A$12</c:f>
              <c:strCache>
                <c:ptCount val="1"/>
                <c:pt idx="0">
                  <c:v>Hnědé uhlí</c:v>
                </c:pt>
              </c:strCache>
            </c:strRef>
          </c:tx>
          <c:spPr>
            <a:solidFill>
              <a:srgbClr val="F0948F"/>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('9'!$B$12,'9'!$C$12,'9'!$E$12,'9'!$F$12,'9'!$H$12,'9'!$I$12)</c:f>
              <c:numCache>
                <c:formatCode>#\ ##0.0</c:formatCode>
                <c:ptCount val="6"/>
                <c:pt idx="0">
                  <c:v>3800.9641119999997</c:v>
                </c:pt>
                <c:pt idx="1">
                  <c:v>2910.0835299999999</c:v>
                </c:pt>
                <c:pt idx="2">
                  <c:v>5389.1171389999981</c:v>
                </c:pt>
                <c:pt idx="3">
                  <c:v>4502.3557559999999</c:v>
                </c:pt>
                <c:pt idx="4">
                  <c:v>6707.8254740000002</c:v>
                </c:pt>
                <c:pt idx="5">
                  <c:v>5365.5311950000014</c:v>
                </c:pt>
              </c:numCache>
            </c:numRef>
          </c:val>
          <c:extLst>
            <c:ext xmlns:c16="http://schemas.microsoft.com/office/drawing/2014/chart" uri="{C3380CC4-5D6E-409C-BE32-E72D297353CC}">
              <c16:uniqueId val="{00000006-A31E-4FD0-8E82-17407FA0E629}"/>
            </c:ext>
          </c:extLst>
        </c:ser>
        <c:ser>
          <c:idx val="7"/>
          <c:order val="7"/>
          <c:tx>
            <c:strRef>
              <c:f>'9'!$A$13</c:f>
              <c:strCache>
                <c:ptCount val="1"/>
                <c:pt idx="0">
                  <c:v>Jaderné palivo</c:v>
                </c:pt>
              </c:strCache>
            </c:strRef>
          </c:tx>
          <c:spPr>
            <a:solidFill>
              <a:srgbClr val="F7C9C7"/>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('9'!$B$13,'9'!$C$13,'9'!$E$13,'9'!$F$13,'9'!$H$13,'9'!$I$13)</c:f>
              <c:numCache>
                <c:formatCode>#\ ##0.0</c:formatCode>
                <c:ptCount val="6"/>
                <c:pt idx="0">
                  <c:v>113.459</c:v>
                </c:pt>
                <c:pt idx="1">
                  <c:v>0</c:v>
                </c:pt>
                <c:pt idx="2">
                  <c:v>204.31200000000001</c:v>
                </c:pt>
                <c:pt idx="3">
                  <c:v>0</c:v>
                </c:pt>
                <c:pt idx="4">
                  <c:v>232.91900000000001</c:v>
                </c:pt>
                <c:pt idx="5">
                  <c:v>0</c:v>
                </c:pt>
              </c:numCache>
            </c:numRef>
          </c:val>
          <c:extLst>
            <c:ext xmlns:c16="http://schemas.microsoft.com/office/drawing/2014/chart" uri="{C3380CC4-5D6E-409C-BE32-E72D297353CC}">
              <c16:uniqueId val="{00000007-A31E-4FD0-8E82-17407FA0E629}"/>
            </c:ext>
          </c:extLst>
        </c:ser>
        <c:ser>
          <c:idx val="8"/>
          <c:order val="8"/>
          <c:tx>
            <c:strRef>
              <c:f>'9'!$A$14</c:f>
              <c:strCache>
                <c:ptCount val="1"/>
                <c:pt idx="0">
                  <c:v>Koks</c:v>
                </c:pt>
              </c:strCache>
            </c:strRef>
          </c:tx>
          <c:spPr>
            <a:solidFill>
              <a:schemeClr val="tx1"/>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('9'!$B$14,'9'!$C$14,'9'!$E$14,'9'!$F$14,'9'!$H$14,'9'!$I$14)</c:f>
              <c:numCache>
                <c:formatCode>#\ ##0.0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8-A31E-4FD0-8E82-17407FA0E629}"/>
            </c:ext>
          </c:extLst>
        </c:ser>
        <c:ser>
          <c:idx val="9"/>
          <c:order val="9"/>
          <c:tx>
            <c:strRef>
              <c:f>'9'!$A$15</c:f>
              <c:strCache>
                <c:ptCount val="1"/>
                <c:pt idx="0">
                  <c:v>Odpadní teplo</c:v>
                </c:pt>
              </c:strCache>
            </c:strRef>
          </c:tx>
          <c:spPr>
            <a:solidFill>
              <a:srgbClr val="646363"/>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('9'!$B$15,'9'!$C$15,'9'!$E$15,'9'!$F$15,'9'!$H$15,'9'!$I$15)</c:f>
              <c:numCache>
                <c:formatCode>#\ ##0.0</c:formatCode>
                <c:ptCount val="6"/>
                <c:pt idx="0">
                  <c:v>667.28636100000006</c:v>
                </c:pt>
                <c:pt idx="1">
                  <c:v>65.028940000000006</c:v>
                </c:pt>
                <c:pt idx="2">
                  <c:v>648.51694300000008</c:v>
                </c:pt>
                <c:pt idx="3">
                  <c:v>65.380719999999997</c:v>
                </c:pt>
                <c:pt idx="4">
                  <c:v>681.92888299999993</c:v>
                </c:pt>
                <c:pt idx="5">
                  <c:v>55.819249999999997</c:v>
                </c:pt>
              </c:numCache>
            </c:numRef>
          </c:val>
          <c:extLst>
            <c:ext xmlns:c16="http://schemas.microsoft.com/office/drawing/2014/chart" uri="{C3380CC4-5D6E-409C-BE32-E72D297353CC}">
              <c16:uniqueId val="{00000009-A31E-4FD0-8E82-17407FA0E629}"/>
            </c:ext>
          </c:extLst>
        </c:ser>
        <c:ser>
          <c:idx val="10"/>
          <c:order val="10"/>
          <c:tx>
            <c:strRef>
              <c:f>'9'!$A$16</c:f>
              <c:strCache>
                <c:ptCount val="1"/>
                <c:pt idx="0">
                  <c:v>Ostatní kapalná paliva</c:v>
                </c:pt>
              </c:strCache>
            </c:strRef>
          </c:tx>
          <c:spPr>
            <a:solidFill>
              <a:srgbClr val="9D9D9C"/>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('9'!$B$16,'9'!$C$16,'9'!$E$16,'9'!$F$16,'9'!$H$16,'9'!$I$16)</c:f>
              <c:numCache>
                <c:formatCode>#\ ##0.0</c:formatCode>
                <c:ptCount val="6"/>
                <c:pt idx="0">
                  <c:v>1.5282640000000001</c:v>
                </c:pt>
                <c:pt idx="1">
                  <c:v>0.37281700000000001</c:v>
                </c:pt>
                <c:pt idx="2">
                  <c:v>23.435552000000001</c:v>
                </c:pt>
                <c:pt idx="3">
                  <c:v>21.524906999999999</c:v>
                </c:pt>
                <c:pt idx="4">
                  <c:v>36.901482000000001</c:v>
                </c:pt>
                <c:pt idx="5">
                  <c:v>35.713027999999994</c:v>
                </c:pt>
              </c:numCache>
            </c:numRef>
          </c:val>
          <c:extLst>
            <c:ext xmlns:c16="http://schemas.microsoft.com/office/drawing/2014/chart" uri="{C3380CC4-5D6E-409C-BE32-E72D297353CC}">
              <c16:uniqueId val="{0000000A-A31E-4FD0-8E82-17407FA0E629}"/>
            </c:ext>
          </c:extLst>
        </c:ser>
        <c:ser>
          <c:idx val="11"/>
          <c:order val="11"/>
          <c:tx>
            <c:strRef>
              <c:f>'9'!$A$17</c:f>
              <c:strCache>
                <c:ptCount val="1"/>
                <c:pt idx="0">
                  <c:v>Ostatní pevná paliva</c:v>
                </c:pt>
              </c:strCache>
            </c:strRef>
          </c:tx>
          <c:spPr>
            <a:solidFill>
              <a:srgbClr val="D0D0D0"/>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('9'!$B$17,'9'!$C$17,'9'!$E$17,'9'!$F$17,'9'!$H$17,'9'!$I$17)</c:f>
              <c:numCache>
                <c:formatCode>#\ ##0.0</c:formatCode>
                <c:ptCount val="6"/>
                <c:pt idx="0">
                  <c:v>260.23559950564868</c:v>
                </c:pt>
                <c:pt idx="1">
                  <c:v>174.50755799999999</c:v>
                </c:pt>
                <c:pt idx="2">
                  <c:v>362.94476025768756</c:v>
                </c:pt>
                <c:pt idx="3">
                  <c:v>307.78597300000001</c:v>
                </c:pt>
                <c:pt idx="4">
                  <c:v>367.32931600000006</c:v>
                </c:pt>
                <c:pt idx="5">
                  <c:v>279.73195099999998</c:v>
                </c:pt>
              </c:numCache>
            </c:numRef>
          </c:val>
          <c:extLst>
            <c:ext xmlns:c16="http://schemas.microsoft.com/office/drawing/2014/chart" uri="{C3380CC4-5D6E-409C-BE32-E72D297353CC}">
              <c16:uniqueId val="{0000000B-A31E-4FD0-8E82-17407FA0E629}"/>
            </c:ext>
          </c:extLst>
        </c:ser>
        <c:ser>
          <c:idx val="12"/>
          <c:order val="12"/>
          <c:tx>
            <c:strRef>
              <c:f>'9'!$A$18</c:f>
              <c:strCache>
                <c:ptCount val="1"/>
                <c:pt idx="0">
                  <c:v>Ostatní plyny</c:v>
                </c:pt>
              </c:strCache>
            </c:strRef>
          </c:tx>
          <c:spPr>
            <a:pattFill prst="ltUpDiag">
              <a:fgClr>
                <a:schemeClr val="accent1"/>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('9'!$B$18,'9'!$C$18,'9'!$E$18,'9'!$F$18,'9'!$H$18,'9'!$I$18)</c:f>
              <c:numCache>
                <c:formatCode>#\ ##0.0</c:formatCode>
                <c:ptCount val="6"/>
                <c:pt idx="0">
                  <c:v>570.9457349999999</c:v>
                </c:pt>
                <c:pt idx="1">
                  <c:v>347.069254</c:v>
                </c:pt>
                <c:pt idx="2">
                  <c:v>569.12300899999991</c:v>
                </c:pt>
                <c:pt idx="3">
                  <c:v>349.71437700000001</c:v>
                </c:pt>
                <c:pt idx="4">
                  <c:v>515.75419999999997</c:v>
                </c:pt>
                <c:pt idx="5">
                  <c:v>309.30532799999997</c:v>
                </c:pt>
              </c:numCache>
            </c:numRef>
          </c:val>
          <c:extLst>
            <c:ext xmlns:c16="http://schemas.microsoft.com/office/drawing/2014/chart" uri="{C3380CC4-5D6E-409C-BE32-E72D297353CC}">
              <c16:uniqueId val="{0000000C-A31E-4FD0-8E82-17407FA0E629}"/>
            </c:ext>
          </c:extLst>
        </c:ser>
        <c:ser>
          <c:idx val="13"/>
          <c:order val="13"/>
          <c:tx>
            <c:strRef>
              <c:f>'9'!$A$19</c:f>
              <c:strCache>
                <c:ptCount val="1"/>
                <c:pt idx="0">
                  <c:v>Ostatní</c:v>
                </c:pt>
              </c:strCache>
            </c:strRef>
          </c:tx>
          <c:spPr>
            <a:pattFill prst="ltUpDiag">
              <a:fgClr>
                <a:schemeClr val="accent5"/>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('9'!$B$19,'9'!$C$19,'9'!$E$19,'9'!$F$19,'9'!$H$19,'9'!$I$19)</c:f>
              <c:numCache>
                <c:formatCode>#\ ##0.0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D-A31E-4FD0-8E82-17407FA0E629}"/>
            </c:ext>
          </c:extLst>
        </c:ser>
        <c:ser>
          <c:idx val="14"/>
          <c:order val="14"/>
          <c:tx>
            <c:strRef>
              <c:f>'9'!$A$20</c:f>
              <c:strCache>
                <c:ptCount val="1"/>
                <c:pt idx="0">
                  <c:v>Topné oleje</c:v>
                </c:pt>
              </c:strCache>
            </c:strRef>
          </c:tx>
          <c:spPr>
            <a:pattFill prst="ltUpDiag">
              <a:fgClr>
                <a:schemeClr val="accent2"/>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('9'!$B$20,'9'!$C$20,'9'!$E$20,'9'!$F$20,'9'!$H$20,'9'!$I$20)</c:f>
              <c:numCache>
                <c:formatCode>#\ ##0.0</c:formatCode>
                <c:ptCount val="6"/>
                <c:pt idx="0">
                  <c:v>23.530470999999999</c:v>
                </c:pt>
                <c:pt idx="1">
                  <c:v>2.5363910000000001</c:v>
                </c:pt>
                <c:pt idx="2">
                  <c:v>34.721950999999997</c:v>
                </c:pt>
                <c:pt idx="3">
                  <c:v>2.181959</c:v>
                </c:pt>
                <c:pt idx="4">
                  <c:v>51.888769000000011</c:v>
                </c:pt>
                <c:pt idx="5">
                  <c:v>2.2031960000000002</c:v>
                </c:pt>
              </c:numCache>
            </c:numRef>
          </c:val>
          <c:extLst>
            <c:ext xmlns:c16="http://schemas.microsoft.com/office/drawing/2014/chart" uri="{C3380CC4-5D6E-409C-BE32-E72D297353CC}">
              <c16:uniqueId val="{0000000E-A31E-4FD0-8E82-17407FA0E629}"/>
            </c:ext>
          </c:extLst>
        </c:ser>
        <c:ser>
          <c:idx val="15"/>
          <c:order val="15"/>
          <c:tx>
            <c:strRef>
              <c:f>'9'!$A$21</c:f>
              <c:strCache>
                <c:ptCount val="1"/>
                <c:pt idx="0">
                  <c:v>Zemní plyn</c:v>
                </c:pt>
              </c:strCache>
            </c:strRef>
          </c:tx>
          <c:spPr>
            <a:pattFill prst="ltUpDiag">
              <a:fgClr>
                <a:schemeClr val="accent6"/>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('9'!$B$21,'9'!$C$21,'9'!$E$21,'9'!$F$21,'9'!$H$21,'9'!$I$21)</c:f>
              <c:numCache>
                <c:formatCode>#\ ##0.0</c:formatCode>
                <c:ptCount val="6"/>
                <c:pt idx="0">
                  <c:v>1960.33718940784</c:v>
                </c:pt>
                <c:pt idx="1">
                  <c:v>866.30174300000078</c:v>
                </c:pt>
                <c:pt idx="2">
                  <c:v>3046.7375689393421</c:v>
                </c:pt>
                <c:pt idx="3">
                  <c:v>1238.2175469999997</c:v>
                </c:pt>
                <c:pt idx="4">
                  <c:v>3710.554871929065</c:v>
                </c:pt>
                <c:pt idx="5">
                  <c:v>1498.1362420000009</c:v>
                </c:pt>
              </c:numCache>
            </c:numRef>
          </c:val>
          <c:extLst>
            <c:ext xmlns:c16="http://schemas.microsoft.com/office/drawing/2014/chart" uri="{C3380CC4-5D6E-409C-BE32-E72D297353CC}">
              <c16:uniqueId val="{0000000F-A31E-4FD0-8E82-17407FA0E629}"/>
            </c:ext>
          </c:extLst>
        </c:ser>
        <c:dLbls>
          <c:showLegendKey val="0"/>
          <c:showVal val="0"/>
          <c:showCatName val="0"/>
          <c:showSerName val="0"/>
          <c:showPercent val="0"/>
          <c:showBubbleSize val="0"/>
        </c:dLbls>
        <c:gapWidth val="50"/>
        <c:overlap val="100"/>
        <c:axId val="295475072"/>
        <c:axId val="295476608"/>
      </c:barChart>
      <c:catAx>
        <c:axId val="295475072"/>
        <c:scaling>
          <c:orientation val="minMax"/>
        </c:scaling>
        <c:delete val="0"/>
        <c:axPos val="b"/>
        <c:numFmt formatCode="General" sourceLinked="0"/>
        <c:majorTickMark val="none"/>
        <c:minorTickMark val="none"/>
        <c:tickLblPos val="nextTo"/>
        <c:txPr>
          <a:bodyPr/>
          <a:lstStyle/>
          <a:p>
            <a:pPr>
              <a:defRPr sz="900"/>
            </a:pPr>
            <a:endParaRPr lang="cs-CZ"/>
          </a:p>
        </c:txPr>
        <c:crossAx val="295476608"/>
        <c:crosses val="autoZero"/>
        <c:auto val="1"/>
        <c:lblAlgn val="ctr"/>
        <c:lblOffset val="100"/>
        <c:noMultiLvlLbl val="0"/>
      </c:catAx>
      <c:valAx>
        <c:axId val="29547660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4750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paliv na výrobě tepla z KVET</a:t>
            </a:r>
          </a:p>
        </c:rich>
      </c:tx>
      <c:layout>
        <c:manualLayout>
          <c:xMode val="edge"/>
          <c:yMode val="edge"/>
          <c:x val="1.2365513134387615E-2"/>
          <c:y val="1.4248370492547359E-2"/>
        </c:manualLayout>
      </c:layout>
      <c:overlay val="0"/>
    </c:title>
    <c:autoTitleDeleted val="0"/>
    <c:plotArea>
      <c:layout>
        <c:manualLayout>
          <c:layoutTarget val="inner"/>
          <c:xMode val="edge"/>
          <c:yMode val="edge"/>
          <c:x val="0.19327201746840469"/>
          <c:y val="0.12741290273775357"/>
          <c:w val="0.56024199194582802"/>
          <c:h val="0.8829528445022656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64B4-4EC7-B98F-E0BEFB0BE867}"/>
              </c:ext>
            </c:extLst>
          </c:dPt>
          <c:dPt>
            <c:idx val="1"/>
            <c:bubble3D val="0"/>
            <c:spPr>
              <a:solidFill>
                <a:schemeClr val="accent2"/>
              </a:solidFill>
            </c:spPr>
            <c:extLst>
              <c:ext xmlns:c16="http://schemas.microsoft.com/office/drawing/2014/chart" uri="{C3380CC4-5D6E-409C-BE32-E72D297353CC}">
                <c16:uniqueId val="{00000003-64B4-4EC7-B98F-E0BEFB0BE867}"/>
              </c:ext>
            </c:extLst>
          </c:dPt>
          <c:dPt>
            <c:idx val="2"/>
            <c:bubble3D val="0"/>
            <c:spPr>
              <a:solidFill>
                <a:schemeClr val="accent3"/>
              </a:solidFill>
            </c:spPr>
            <c:extLst>
              <c:ext xmlns:c16="http://schemas.microsoft.com/office/drawing/2014/chart" uri="{C3380CC4-5D6E-409C-BE32-E72D297353CC}">
                <c16:uniqueId val="{00000005-64B4-4EC7-B98F-E0BEFB0BE867}"/>
              </c:ext>
            </c:extLst>
          </c:dPt>
          <c:dPt>
            <c:idx val="3"/>
            <c:bubble3D val="0"/>
            <c:spPr>
              <a:solidFill>
                <a:schemeClr val="accent4"/>
              </a:solidFill>
            </c:spPr>
            <c:extLst>
              <c:ext xmlns:c16="http://schemas.microsoft.com/office/drawing/2014/chart" uri="{C3380CC4-5D6E-409C-BE32-E72D297353CC}">
                <c16:uniqueId val="{0000000A-64B4-4EC7-B98F-E0BEFB0BE867}"/>
              </c:ext>
            </c:extLst>
          </c:dPt>
          <c:dPt>
            <c:idx val="5"/>
            <c:bubble3D val="0"/>
            <c:spPr>
              <a:solidFill>
                <a:schemeClr val="accent6"/>
              </a:solidFill>
            </c:spPr>
            <c:extLst>
              <c:ext xmlns:c16="http://schemas.microsoft.com/office/drawing/2014/chart" uri="{C3380CC4-5D6E-409C-BE32-E72D297353CC}">
                <c16:uniqueId val="{0000000C-64B4-4EC7-B98F-E0BEFB0BE867}"/>
              </c:ext>
            </c:extLst>
          </c:dPt>
          <c:dPt>
            <c:idx val="6"/>
            <c:bubble3D val="0"/>
            <c:spPr>
              <a:solidFill>
                <a:srgbClr val="F0948F"/>
              </a:solidFill>
            </c:spPr>
            <c:extLst>
              <c:ext xmlns:c16="http://schemas.microsoft.com/office/drawing/2014/chart" uri="{C3380CC4-5D6E-409C-BE32-E72D297353CC}">
                <c16:uniqueId val="{00000007-64B4-4EC7-B98F-E0BEFB0BE867}"/>
              </c:ext>
            </c:extLst>
          </c:dPt>
          <c:dPt>
            <c:idx val="7"/>
            <c:bubble3D val="0"/>
            <c:spPr>
              <a:solidFill>
                <a:srgbClr val="F7C9C7"/>
              </a:solidFill>
            </c:spPr>
            <c:extLst>
              <c:ext xmlns:c16="http://schemas.microsoft.com/office/drawing/2014/chart" uri="{C3380CC4-5D6E-409C-BE32-E72D297353CC}">
                <c16:uniqueId val="{0000000D-64B4-4EC7-B98F-E0BEFB0BE867}"/>
              </c:ext>
            </c:extLst>
          </c:dPt>
          <c:dPt>
            <c:idx val="8"/>
            <c:bubble3D val="0"/>
            <c:spPr>
              <a:solidFill>
                <a:schemeClr val="tx1"/>
              </a:solidFill>
            </c:spPr>
            <c:extLst>
              <c:ext xmlns:c16="http://schemas.microsoft.com/office/drawing/2014/chart" uri="{C3380CC4-5D6E-409C-BE32-E72D297353CC}">
                <c16:uniqueId val="{0000000E-64B4-4EC7-B98F-E0BEFB0BE867}"/>
              </c:ext>
            </c:extLst>
          </c:dPt>
          <c:dPt>
            <c:idx val="9"/>
            <c:bubble3D val="0"/>
            <c:spPr>
              <a:solidFill>
                <a:srgbClr val="646363"/>
              </a:solidFill>
            </c:spPr>
            <c:extLst>
              <c:ext xmlns:c16="http://schemas.microsoft.com/office/drawing/2014/chart" uri="{C3380CC4-5D6E-409C-BE32-E72D297353CC}">
                <c16:uniqueId val="{0000000F-64B4-4EC7-B98F-E0BEFB0BE867}"/>
              </c:ext>
            </c:extLst>
          </c:dPt>
          <c:dPt>
            <c:idx val="10"/>
            <c:bubble3D val="0"/>
            <c:spPr>
              <a:solidFill>
                <a:srgbClr val="9D9D9C"/>
              </a:solidFill>
            </c:spPr>
            <c:extLst>
              <c:ext xmlns:c16="http://schemas.microsoft.com/office/drawing/2014/chart" uri="{C3380CC4-5D6E-409C-BE32-E72D297353CC}">
                <c16:uniqueId val="{00000010-64B4-4EC7-B98F-E0BEFB0BE867}"/>
              </c:ext>
            </c:extLst>
          </c:dPt>
          <c:dPt>
            <c:idx val="11"/>
            <c:bubble3D val="0"/>
            <c:spPr>
              <a:solidFill>
                <a:srgbClr val="D0D0D0"/>
              </a:solidFill>
            </c:spPr>
            <c:extLst>
              <c:ext xmlns:c16="http://schemas.microsoft.com/office/drawing/2014/chart" uri="{C3380CC4-5D6E-409C-BE32-E72D297353CC}">
                <c16:uniqueId val="{0000000A-8459-4506-9FF0-C9D71A85D7B8}"/>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B-8459-4506-9FF0-C9D71A85D7B8}"/>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1-64B4-4EC7-B98F-E0BEFB0BE86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2-64B4-4EC7-B98F-E0BEFB0BE86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64B4-4EC7-B98F-E0BEFB0BE867}"/>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64B4-4EC7-B98F-E0BEFB0BE867}"/>
                </c:ext>
              </c:extLst>
            </c:dLbl>
            <c:dLbl>
              <c:idx val="3"/>
              <c:delete val="1"/>
              <c:extLst>
                <c:ext xmlns:c15="http://schemas.microsoft.com/office/drawing/2012/chart" uri="{CE6537A1-D6FC-4f65-9D91-7224C49458BB}"/>
                <c:ext xmlns:c16="http://schemas.microsoft.com/office/drawing/2014/chart" uri="{C3380CC4-5D6E-409C-BE32-E72D297353CC}">
                  <c16:uniqueId val="{0000000A-64B4-4EC7-B98F-E0BEFB0BE867}"/>
                </c:ext>
              </c:extLst>
            </c:dLbl>
            <c:dLbl>
              <c:idx val="4"/>
              <c:delete val="1"/>
              <c:extLst>
                <c:ext xmlns:c15="http://schemas.microsoft.com/office/drawing/2012/chart" uri="{CE6537A1-D6FC-4f65-9D91-7224C49458BB}"/>
                <c:ext xmlns:c16="http://schemas.microsoft.com/office/drawing/2014/chart" uri="{C3380CC4-5D6E-409C-BE32-E72D297353CC}">
                  <c16:uniqueId val="{0000000B-64B4-4EC7-B98F-E0BEFB0BE867}"/>
                </c:ext>
              </c:extLst>
            </c:dLbl>
            <c:dLbl>
              <c:idx val="5"/>
              <c:delete val="1"/>
              <c:extLst>
                <c:ext xmlns:c15="http://schemas.microsoft.com/office/drawing/2012/chart" uri="{CE6537A1-D6FC-4f65-9D91-7224C49458BB}"/>
                <c:ext xmlns:c16="http://schemas.microsoft.com/office/drawing/2014/chart" uri="{C3380CC4-5D6E-409C-BE32-E72D297353CC}">
                  <c16:uniqueId val="{0000000C-64B4-4EC7-B98F-E0BEFB0BE86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64B4-4EC7-B98F-E0BEFB0BE867}"/>
                </c:ext>
              </c:extLst>
            </c:dLbl>
            <c:dLbl>
              <c:idx val="7"/>
              <c:delete val="1"/>
              <c:extLst>
                <c:ext xmlns:c15="http://schemas.microsoft.com/office/drawing/2012/chart" uri="{CE6537A1-D6FC-4f65-9D91-7224C49458BB}"/>
                <c:ext xmlns:c16="http://schemas.microsoft.com/office/drawing/2014/chart" uri="{C3380CC4-5D6E-409C-BE32-E72D297353CC}">
                  <c16:uniqueId val="{0000000D-64B4-4EC7-B98F-E0BEFB0BE867}"/>
                </c:ext>
              </c:extLst>
            </c:dLbl>
            <c:dLbl>
              <c:idx val="8"/>
              <c:delete val="1"/>
              <c:extLst>
                <c:ext xmlns:c15="http://schemas.microsoft.com/office/drawing/2012/chart" uri="{CE6537A1-D6FC-4f65-9D91-7224C49458BB}"/>
                <c:ext xmlns:c16="http://schemas.microsoft.com/office/drawing/2014/chart" uri="{C3380CC4-5D6E-409C-BE32-E72D297353CC}">
                  <c16:uniqueId val="{0000000E-64B4-4EC7-B98F-E0BEFB0BE867}"/>
                </c:ext>
              </c:extLst>
            </c:dLbl>
            <c:dLbl>
              <c:idx val="9"/>
              <c:layout>
                <c:manualLayout>
                  <c:x val="-0.15155980502437194"/>
                  <c:y val="-2.2656082949737175E-2"/>
                </c:manualLayout>
              </c:layout>
              <c:numFmt formatCode="0.0%" sourceLinked="0"/>
              <c:spPr>
                <a:no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4B4-4EC7-B98F-E0BEFB0BE867}"/>
                </c:ext>
              </c:extLst>
            </c:dLbl>
            <c:dLbl>
              <c:idx val="10"/>
              <c:delete val="1"/>
              <c:extLst>
                <c:ext xmlns:c15="http://schemas.microsoft.com/office/drawing/2012/chart" uri="{CE6537A1-D6FC-4f65-9D91-7224C49458BB}"/>
                <c:ext xmlns:c16="http://schemas.microsoft.com/office/drawing/2014/chart" uri="{C3380CC4-5D6E-409C-BE32-E72D297353CC}">
                  <c16:uniqueId val="{00000010-64B4-4EC7-B98F-E0BEFB0BE867}"/>
                </c:ext>
              </c:extLst>
            </c:dLbl>
            <c:dLbl>
              <c:idx val="12"/>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8459-4506-9FF0-C9D71A85D7B8}"/>
                </c:ext>
              </c:extLst>
            </c:dLbl>
            <c:dLbl>
              <c:idx val="13"/>
              <c:delete val="1"/>
              <c:extLst>
                <c:ext xmlns:c15="http://schemas.microsoft.com/office/drawing/2012/chart" uri="{CE6537A1-D6FC-4f65-9D91-7224C49458BB}"/>
                <c:ext xmlns:c16="http://schemas.microsoft.com/office/drawing/2014/chart" uri="{C3380CC4-5D6E-409C-BE32-E72D297353CC}">
                  <c16:uniqueId val="{00000011-64B4-4EC7-B98F-E0BEFB0BE867}"/>
                </c:ext>
              </c:extLst>
            </c:dLbl>
            <c:dLbl>
              <c:idx val="14"/>
              <c:delete val="1"/>
              <c:extLst>
                <c:ext xmlns:c15="http://schemas.microsoft.com/office/drawing/2012/chart" uri="{CE6537A1-D6FC-4f65-9D91-7224C49458BB}"/>
                <c:ext xmlns:c16="http://schemas.microsoft.com/office/drawing/2014/chart" uri="{C3380CC4-5D6E-409C-BE32-E72D297353CC}">
                  <c16:uniqueId val="{00000012-64B4-4EC7-B98F-E0BEFB0BE867}"/>
                </c:ext>
              </c:extLst>
            </c:dLbl>
            <c:dLbl>
              <c:idx val="15"/>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64B4-4EC7-B98F-E0BEFB0BE867}"/>
                </c:ext>
              </c:extLst>
            </c:dLbl>
            <c:numFmt formatCode="0%" sourceLinked="0"/>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 ##0.0</c:formatCode>
                <c:ptCount val="16"/>
                <c:pt idx="0">
                  <c:v>3761.5066630000001</c:v>
                </c:pt>
                <c:pt idx="1">
                  <c:v>549.22049000000004</c:v>
                </c:pt>
                <c:pt idx="2">
                  <c:v>2695.1374829999995</c:v>
                </c:pt>
                <c:pt idx="3">
                  <c:v>0</c:v>
                </c:pt>
                <c:pt idx="4">
                  <c:v>0</c:v>
                </c:pt>
                <c:pt idx="5">
                  <c:v>0</c:v>
                </c:pt>
                <c:pt idx="6">
                  <c:v>12777.970481</c:v>
                </c:pt>
                <c:pt idx="7">
                  <c:v>0</c:v>
                </c:pt>
                <c:pt idx="8">
                  <c:v>0</c:v>
                </c:pt>
                <c:pt idx="9">
                  <c:v>186.22890999999998</c:v>
                </c:pt>
                <c:pt idx="10">
                  <c:v>57.610751999999991</c:v>
                </c:pt>
                <c:pt idx="11">
                  <c:v>762.02548200000001</c:v>
                </c:pt>
                <c:pt idx="12">
                  <c:v>1006.0889589999999</c:v>
                </c:pt>
                <c:pt idx="13">
                  <c:v>0</c:v>
                </c:pt>
                <c:pt idx="14">
                  <c:v>6.9215460000000002</c:v>
                </c:pt>
                <c:pt idx="15">
                  <c:v>3602.6555320000016</c:v>
                </c:pt>
              </c:numCache>
            </c:numRef>
          </c:val>
          <c:extLst>
            <c:ext xmlns:c16="http://schemas.microsoft.com/office/drawing/2014/chart" uri="{C3380CC4-5D6E-409C-BE32-E72D297353CC}">
              <c16:uniqueId val="{00000013-64B4-4EC7-B98F-E0BEFB0BE867}"/>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orientation="portrait"/>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8B3-4745-A9F7-2CB7F9482BE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8B3-4745-A9F7-2CB7F9482BE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8B3-4745-A9F7-2CB7F9482BE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8B3-4745-A9F7-2CB7F9482BE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8B3-4745-A9F7-2CB7F9482BE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8B3-4745-A9F7-2CB7F9482BE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8B3-4745-A9F7-2CB7F9482BE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8B3-4745-A9F7-2CB7F9482BE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8B3-4745-A9F7-2CB7F9482BE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8B3-4745-A9F7-2CB7F9482BE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8B3-4745-A9F7-2CB7F9482BE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8B3-4745-A9F7-2CB7F9482BE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8B3-4745-A9F7-2CB7F9482BE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8B3-4745-A9F7-2CB7F9482BE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8B3-4745-A9F7-2CB7F9482BE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38B3-4745-A9F7-2CB7F9482BE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Brutto výroba tepla (TJ)</a:t>
            </a:r>
          </a:p>
        </c:rich>
      </c:tx>
      <c:layout>
        <c:manualLayout>
          <c:xMode val="edge"/>
          <c:yMode val="edge"/>
          <c:x val="2.1835448443131076E-3"/>
          <c:y val="6.0430953590930982E-3"/>
        </c:manualLayout>
      </c:layout>
      <c:overlay val="0"/>
    </c:title>
    <c:autoTitleDeleted val="0"/>
    <c:plotArea>
      <c:layout/>
      <c:barChart>
        <c:barDir val="col"/>
        <c:grouping val="clustered"/>
        <c:varyColors val="0"/>
        <c:ser>
          <c:idx val="0"/>
          <c:order val="0"/>
          <c:tx>
            <c:strRef>
              <c:f>'10.1'!$H$5</c:f>
              <c:strCache>
                <c:ptCount val="1"/>
                <c:pt idx="0">
                  <c:v>2017</c:v>
                </c:pt>
              </c:strCache>
            </c:strRef>
          </c:tx>
          <c:spPr>
            <a:solidFill>
              <a:srgbClr val="233060"/>
            </a:solidFill>
          </c:spPr>
          <c:invertIfNegative val="0"/>
          <c:cat>
            <c:strRef>
              <c:f>'10.1'!$B$4:$E$4</c:f>
              <c:strCache>
                <c:ptCount val="4"/>
                <c:pt idx="0">
                  <c:v>I. čtvrtletí</c:v>
                </c:pt>
                <c:pt idx="1">
                  <c:v>II. čtvrtletí</c:v>
                </c:pt>
                <c:pt idx="2">
                  <c:v>III. čtvrtletí</c:v>
                </c:pt>
                <c:pt idx="3">
                  <c:v>IV. čtvrtletí</c:v>
                </c:pt>
              </c:strCache>
            </c:strRef>
          </c:cat>
          <c:val>
            <c:numRef>
              <c:f>'10.1'!$B$5:$E$5</c:f>
              <c:numCache>
                <c:formatCode>#\ ##0.0</c:formatCode>
                <c:ptCount val="4"/>
                <c:pt idx="0">
                  <c:v>59492.390077321405</c:v>
                </c:pt>
                <c:pt idx="1">
                  <c:v>33647.194626035664</c:v>
                </c:pt>
                <c:pt idx="2">
                  <c:v>26175.937773657737</c:v>
                </c:pt>
                <c:pt idx="3">
                  <c:v>50852.251834295188</c:v>
                </c:pt>
              </c:numCache>
            </c:numRef>
          </c:val>
          <c:extLst>
            <c:ext xmlns:c16="http://schemas.microsoft.com/office/drawing/2014/chart" uri="{C3380CC4-5D6E-409C-BE32-E72D297353CC}">
              <c16:uniqueId val="{00000000-60D1-4FA4-8A90-31289B13B312}"/>
            </c:ext>
          </c:extLst>
        </c:ser>
        <c:ser>
          <c:idx val="1"/>
          <c:order val="1"/>
          <c:tx>
            <c:strRef>
              <c:f>'10.1'!$H$6</c:f>
              <c:strCache>
                <c:ptCount val="1"/>
                <c:pt idx="0">
                  <c:v>2018</c:v>
                </c:pt>
              </c:strCache>
            </c:strRef>
          </c:tx>
          <c:spPr>
            <a:solidFill>
              <a:srgbClr val="596387"/>
            </a:solidFill>
          </c:spPr>
          <c:invertIfNegative val="0"/>
          <c:cat>
            <c:strRef>
              <c:f>'10.1'!$B$4:$E$4</c:f>
              <c:strCache>
                <c:ptCount val="4"/>
                <c:pt idx="0">
                  <c:v>I. čtvrtletí</c:v>
                </c:pt>
                <c:pt idx="1">
                  <c:v>II. čtvrtletí</c:v>
                </c:pt>
                <c:pt idx="2">
                  <c:v>III. čtvrtletí</c:v>
                </c:pt>
                <c:pt idx="3">
                  <c:v>IV. čtvrtletí</c:v>
                </c:pt>
              </c:strCache>
            </c:strRef>
          </c:cat>
          <c:val>
            <c:numRef>
              <c:f>'10.1'!$B$6:$E$6</c:f>
              <c:numCache>
                <c:formatCode>#\ ##0.0</c:formatCode>
                <c:ptCount val="4"/>
                <c:pt idx="0">
                  <c:v>59760.704269635316</c:v>
                </c:pt>
                <c:pt idx="1">
                  <c:v>28688.566620999998</c:v>
                </c:pt>
                <c:pt idx="2">
                  <c:v>24452.443356056858</c:v>
                </c:pt>
                <c:pt idx="3">
                  <c:v>50022.54916319999</c:v>
                </c:pt>
              </c:numCache>
            </c:numRef>
          </c:val>
          <c:extLst>
            <c:ext xmlns:c16="http://schemas.microsoft.com/office/drawing/2014/chart" uri="{C3380CC4-5D6E-409C-BE32-E72D297353CC}">
              <c16:uniqueId val="{00000001-60D1-4FA4-8A90-31289B13B312}"/>
            </c:ext>
          </c:extLst>
        </c:ser>
        <c:ser>
          <c:idx val="2"/>
          <c:order val="2"/>
          <c:tx>
            <c:strRef>
              <c:f>'10.1'!$H$7</c:f>
              <c:strCache>
                <c:ptCount val="1"/>
                <c:pt idx="0">
                  <c:v>2019</c:v>
                </c:pt>
              </c:strCache>
            </c:strRef>
          </c:tx>
          <c:spPr>
            <a:solidFill>
              <a:srgbClr val="9196B0"/>
            </a:solidFill>
          </c:spPr>
          <c:invertIfNegative val="0"/>
          <c:cat>
            <c:strRef>
              <c:f>'10.1'!$B$4:$E$4</c:f>
              <c:strCache>
                <c:ptCount val="4"/>
                <c:pt idx="0">
                  <c:v>I. čtvrtletí</c:v>
                </c:pt>
                <c:pt idx="1">
                  <c:v>II. čtvrtletí</c:v>
                </c:pt>
                <c:pt idx="2">
                  <c:v>III. čtvrtletí</c:v>
                </c:pt>
                <c:pt idx="3">
                  <c:v>IV. čtvrtletí</c:v>
                </c:pt>
              </c:strCache>
            </c:strRef>
          </c:cat>
          <c:val>
            <c:numRef>
              <c:f>'10.1'!$B$7:$E$7</c:f>
              <c:numCache>
                <c:formatCode>#\ ##0.0</c:formatCode>
                <c:ptCount val="4"/>
                <c:pt idx="0">
                  <c:v>55809.228224338687</c:v>
                </c:pt>
                <c:pt idx="1">
                  <c:v>32753.71361992339</c:v>
                </c:pt>
                <c:pt idx="2">
                  <c:v>24978.363623037163</c:v>
                </c:pt>
                <c:pt idx="3">
                  <c:v>48372.261379309275</c:v>
                </c:pt>
              </c:numCache>
            </c:numRef>
          </c:val>
          <c:extLst>
            <c:ext xmlns:c16="http://schemas.microsoft.com/office/drawing/2014/chart" uri="{C3380CC4-5D6E-409C-BE32-E72D297353CC}">
              <c16:uniqueId val="{00000002-60D1-4FA4-8A90-31289B13B312}"/>
            </c:ext>
          </c:extLst>
        </c:ser>
        <c:ser>
          <c:idx val="3"/>
          <c:order val="3"/>
          <c:tx>
            <c:v>2020</c:v>
          </c:tx>
          <c:spPr>
            <a:solidFill>
              <a:srgbClr val="C7CCD6"/>
            </a:solidFill>
          </c:spPr>
          <c:invertIfNegative val="0"/>
          <c:val>
            <c:numRef>
              <c:f>'10.1'!$B$8:$E$8</c:f>
              <c:numCache>
                <c:formatCode>#\ ##0.0</c:formatCode>
                <c:ptCount val="4"/>
                <c:pt idx="0">
                  <c:v>53528.76771021785</c:v>
                </c:pt>
                <c:pt idx="1">
                  <c:v>31489.553688778622</c:v>
                </c:pt>
                <c:pt idx="2">
                  <c:v>24527.664056400004</c:v>
                </c:pt>
                <c:pt idx="3">
                  <c:v>47371.722850400001</c:v>
                </c:pt>
              </c:numCache>
            </c:numRef>
          </c:val>
          <c:extLst>
            <c:ext xmlns:c16="http://schemas.microsoft.com/office/drawing/2014/chart" uri="{C3380CC4-5D6E-409C-BE32-E72D297353CC}">
              <c16:uniqueId val="{00000000-1814-4693-8A06-821683EB311A}"/>
            </c:ext>
          </c:extLst>
        </c:ser>
        <c:ser>
          <c:idx val="4"/>
          <c:order val="4"/>
          <c:tx>
            <c:v>2021</c:v>
          </c:tx>
          <c:spPr>
            <a:solidFill>
              <a:srgbClr val="DF2B20"/>
            </a:solidFill>
          </c:spPr>
          <c:invertIfNegative val="0"/>
          <c:val>
            <c:numRef>
              <c:f>'10.1'!$B$9:$E$9</c:f>
              <c:numCache>
                <c:formatCode>#\ ##0.0</c:formatCode>
                <c:ptCount val="4"/>
                <c:pt idx="0">
                  <c:v>55541.375279728229</c:v>
                </c:pt>
                <c:pt idx="1">
                  <c:v>33762.132468309996</c:v>
                </c:pt>
                <c:pt idx="2">
                  <c:v>24376.239993047431</c:v>
                </c:pt>
                <c:pt idx="3">
                  <c:v>48025.460575200006</c:v>
                </c:pt>
              </c:numCache>
            </c:numRef>
          </c:val>
          <c:extLst>
            <c:ext xmlns:c16="http://schemas.microsoft.com/office/drawing/2014/chart" uri="{C3380CC4-5D6E-409C-BE32-E72D297353CC}">
              <c16:uniqueId val="{00000000-4C29-41A3-A116-D17EB565C8A1}"/>
            </c:ext>
          </c:extLst>
        </c:ser>
        <c:ser>
          <c:idx val="5"/>
          <c:order val="5"/>
          <c:tx>
            <c:v>2022</c:v>
          </c:tx>
          <c:spPr>
            <a:solidFill>
              <a:srgbClr val="E86159"/>
            </a:solidFill>
          </c:spPr>
          <c:invertIfNegative val="0"/>
          <c:val>
            <c:numRef>
              <c:f>'10.1'!$B$10:$E$10</c:f>
              <c:numCache>
                <c:formatCode>#\ ##0.0</c:formatCode>
                <c:ptCount val="4"/>
                <c:pt idx="0">
                  <c:v>51649.8799137733</c:v>
                </c:pt>
                <c:pt idx="1">
                  <c:v>30879.657070071997</c:v>
                </c:pt>
                <c:pt idx="2">
                  <c:v>24270.988412999999</c:v>
                </c:pt>
                <c:pt idx="3">
                  <c:v>44292.940444376</c:v>
                </c:pt>
              </c:numCache>
            </c:numRef>
          </c:val>
          <c:extLst>
            <c:ext xmlns:c16="http://schemas.microsoft.com/office/drawing/2014/chart" uri="{C3380CC4-5D6E-409C-BE32-E72D297353CC}">
              <c16:uniqueId val="{00000000-A7FD-4D1F-882B-8BDB606A786C}"/>
            </c:ext>
          </c:extLst>
        </c:ser>
        <c:ser>
          <c:idx val="6"/>
          <c:order val="6"/>
          <c:tx>
            <c:v>2023</c:v>
          </c:tx>
          <c:spPr>
            <a:solidFill>
              <a:srgbClr val="F0948F"/>
            </a:solidFill>
            <a:ln>
              <a:solidFill>
                <a:srgbClr val="F0948F"/>
              </a:solidFill>
            </a:ln>
          </c:spPr>
          <c:invertIfNegative val="0"/>
          <c:dPt>
            <c:idx val="0"/>
            <c:invertIfNegative val="0"/>
            <c:bubble3D val="0"/>
            <c:extLst>
              <c:ext xmlns:c16="http://schemas.microsoft.com/office/drawing/2014/chart" uri="{C3380CC4-5D6E-409C-BE32-E72D297353CC}">
                <c16:uniqueId val="{00000001-DF93-4B07-89B7-C07E0C0EBAD8}"/>
              </c:ext>
            </c:extLst>
          </c:dPt>
          <c:val>
            <c:numRef>
              <c:f>'10.1'!$B$11:$E$11</c:f>
              <c:numCache>
                <c:formatCode>#\ ##0.0</c:formatCode>
                <c:ptCount val="4"/>
                <c:pt idx="0">
                  <c:v>47766.687632209141</c:v>
                </c:pt>
                <c:pt idx="1">
                  <c:v>29431.713291895619</c:v>
                </c:pt>
                <c:pt idx="2">
                  <c:v>21398.772357999998</c:v>
                </c:pt>
                <c:pt idx="3">
                  <c:v>41808.362478999996</c:v>
                </c:pt>
              </c:numCache>
            </c:numRef>
          </c:val>
          <c:extLst>
            <c:ext xmlns:c16="http://schemas.microsoft.com/office/drawing/2014/chart" uri="{C3380CC4-5D6E-409C-BE32-E72D297353CC}">
              <c16:uniqueId val="{00000000-C18B-4ED2-853E-7906BF5A3208}"/>
            </c:ext>
          </c:extLst>
        </c:ser>
        <c:dLbls>
          <c:showLegendKey val="0"/>
          <c:showVal val="0"/>
          <c:showCatName val="0"/>
          <c:showSerName val="0"/>
          <c:showPercent val="0"/>
          <c:showBubbleSize val="0"/>
        </c:dLbls>
        <c:gapWidth val="50"/>
        <c:overlap val="-10"/>
        <c:axId val="296082432"/>
        <c:axId val="295764736"/>
      </c:barChart>
      <c:catAx>
        <c:axId val="296082432"/>
        <c:scaling>
          <c:orientation val="minMax"/>
        </c:scaling>
        <c:delete val="0"/>
        <c:axPos val="b"/>
        <c:numFmt formatCode="General" sourceLinked="1"/>
        <c:majorTickMark val="none"/>
        <c:minorTickMark val="none"/>
        <c:tickLblPos val="low"/>
        <c:txPr>
          <a:bodyPr/>
          <a:lstStyle/>
          <a:p>
            <a:pPr>
              <a:defRPr sz="900">
                <a:latin typeface="Arial" panose="020B0604020202020204" pitchFamily="34" charset="0"/>
                <a:cs typeface="Arial" panose="020B0604020202020204" pitchFamily="34" charset="0"/>
              </a:defRPr>
            </a:pPr>
            <a:endParaRPr lang="cs-CZ"/>
          </a:p>
        </c:txPr>
        <c:crossAx val="295764736"/>
        <c:crosses val="autoZero"/>
        <c:auto val="1"/>
        <c:lblAlgn val="ctr"/>
        <c:lblOffset val="100"/>
        <c:noMultiLvlLbl val="0"/>
      </c:catAx>
      <c:valAx>
        <c:axId val="295764736"/>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6082432"/>
        <c:crosses val="autoZero"/>
        <c:crossBetween val="between"/>
      </c:valAx>
    </c:plotArea>
    <c:legend>
      <c:legendPos val="b"/>
      <c:layout>
        <c:manualLayout>
          <c:xMode val="edge"/>
          <c:yMode val="edge"/>
          <c:x val="0.21826118401866434"/>
          <c:y val="0.8806898593420559"/>
          <c:w val="0.72340040828229801"/>
          <c:h val="9.141277113479479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(TJ)</a:t>
            </a:r>
          </a:p>
        </c:rich>
      </c:tx>
      <c:layout>
        <c:manualLayout>
          <c:xMode val="edge"/>
          <c:yMode val="edge"/>
          <c:x val="1.4794263872489634E-3"/>
          <c:y val="0"/>
        </c:manualLayout>
      </c:layout>
      <c:overlay val="0"/>
    </c:title>
    <c:autoTitleDeleted val="0"/>
    <c:plotArea>
      <c:layout/>
      <c:barChart>
        <c:barDir val="col"/>
        <c:grouping val="clustered"/>
        <c:varyColors val="0"/>
        <c:ser>
          <c:idx val="0"/>
          <c:order val="0"/>
          <c:tx>
            <c:strRef>
              <c:f>'10.1'!$H$5</c:f>
              <c:strCache>
                <c:ptCount val="1"/>
                <c:pt idx="0">
                  <c:v>2017</c:v>
                </c:pt>
              </c:strCache>
            </c:strRef>
          </c:tx>
          <c:spPr>
            <a:solidFill>
              <a:srgbClr val="233060"/>
            </a:solidFill>
          </c:spPr>
          <c:invertIfNegative val="0"/>
          <c:cat>
            <c:strRef>
              <c:f>'10.1'!$B$4:$E$4</c:f>
              <c:strCache>
                <c:ptCount val="4"/>
                <c:pt idx="0">
                  <c:v>I. čtvrtletí</c:v>
                </c:pt>
                <c:pt idx="1">
                  <c:v>II. čtvrtletí</c:v>
                </c:pt>
                <c:pt idx="2">
                  <c:v>III. čtvrtletí</c:v>
                </c:pt>
                <c:pt idx="3">
                  <c:v>IV. čtvrtletí</c:v>
                </c:pt>
              </c:strCache>
            </c:strRef>
          </c:cat>
          <c:val>
            <c:numRef>
              <c:f>'10.1'!$B$14:$E$14</c:f>
              <c:numCache>
                <c:formatCode>#\ ##0.0</c:formatCode>
                <c:ptCount val="4"/>
                <c:pt idx="0">
                  <c:v>37510.164867892709</c:v>
                </c:pt>
                <c:pt idx="1">
                  <c:v>16101.258851967654</c:v>
                </c:pt>
                <c:pt idx="2">
                  <c:v>10892.098498398203</c:v>
                </c:pt>
                <c:pt idx="3">
                  <c:v>29809.263052627972</c:v>
                </c:pt>
              </c:numCache>
            </c:numRef>
          </c:val>
          <c:extLst>
            <c:ext xmlns:c16="http://schemas.microsoft.com/office/drawing/2014/chart" uri="{C3380CC4-5D6E-409C-BE32-E72D297353CC}">
              <c16:uniqueId val="{00000000-3B03-45FB-A5FA-CD79BCEC54C0}"/>
            </c:ext>
          </c:extLst>
        </c:ser>
        <c:ser>
          <c:idx val="1"/>
          <c:order val="1"/>
          <c:tx>
            <c:strRef>
              <c:f>'10.1'!$H$6</c:f>
              <c:strCache>
                <c:ptCount val="1"/>
                <c:pt idx="0">
                  <c:v>2018</c:v>
                </c:pt>
              </c:strCache>
            </c:strRef>
          </c:tx>
          <c:spPr>
            <a:solidFill>
              <a:srgbClr val="596387"/>
            </a:solidFill>
          </c:spPr>
          <c:invertIfNegative val="0"/>
          <c:cat>
            <c:strRef>
              <c:f>'10.1'!$B$4:$E$4</c:f>
              <c:strCache>
                <c:ptCount val="4"/>
                <c:pt idx="0">
                  <c:v>I. čtvrtletí</c:v>
                </c:pt>
                <c:pt idx="1">
                  <c:v>II. čtvrtletí</c:v>
                </c:pt>
                <c:pt idx="2">
                  <c:v>III. čtvrtletí</c:v>
                </c:pt>
                <c:pt idx="3">
                  <c:v>IV. čtvrtletí</c:v>
                </c:pt>
              </c:strCache>
            </c:strRef>
          </c:cat>
          <c:val>
            <c:numRef>
              <c:f>'10.1'!$B$15:$E$15</c:f>
              <c:numCache>
                <c:formatCode>#\ ##0.0</c:formatCode>
                <c:ptCount val="4"/>
                <c:pt idx="0">
                  <c:v>38059.708081806333</c:v>
                </c:pt>
                <c:pt idx="1">
                  <c:v>12376.442392000001</c:v>
                </c:pt>
                <c:pt idx="2">
                  <c:v>9704.6084629196266</c:v>
                </c:pt>
                <c:pt idx="3">
                  <c:v>28893.454441721136</c:v>
                </c:pt>
              </c:numCache>
            </c:numRef>
          </c:val>
          <c:extLst>
            <c:ext xmlns:c16="http://schemas.microsoft.com/office/drawing/2014/chart" uri="{C3380CC4-5D6E-409C-BE32-E72D297353CC}">
              <c16:uniqueId val="{00000001-3B03-45FB-A5FA-CD79BCEC54C0}"/>
            </c:ext>
          </c:extLst>
        </c:ser>
        <c:ser>
          <c:idx val="2"/>
          <c:order val="2"/>
          <c:tx>
            <c:strRef>
              <c:f>'10.1'!$H$7</c:f>
              <c:strCache>
                <c:ptCount val="1"/>
                <c:pt idx="0">
                  <c:v>2019</c:v>
                </c:pt>
              </c:strCache>
            </c:strRef>
          </c:tx>
          <c:spPr>
            <a:solidFill>
              <a:srgbClr val="9196B0"/>
            </a:solidFill>
          </c:spPr>
          <c:invertIfNegative val="0"/>
          <c:cat>
            <c:strRef>
              <c:f>'10.1'!$B$4:$E$4</c:f>
              <c:strCache>
                <c:ptCount val="4"/>
                <c:pt idx="0">
                  <c:v>I. čtvrtletí</c:v>
                </c:pt>
                <c:pt idx="1">
                  <c:v>II. čtvrtletí</c:v>
                </c:pt>
                <c:pt idx="2">
                  <c:v>III. čtvrtletí</c:v>
                </c:pt>
                <c:pt idx="3">
                  <c:v>IV. čtvrtletí</c:v>
                </c:pt>
              </c:strCache>
            </c:strRef>
          </c:cat>
          <c:val>
            <c:numRef>
              <c:f>'10.1'!$B$16:$E$16</c:f>
              <c:numCache>
                <c:formatCode>#\ ##0.0</c:formatCode>
                <c:ptCount val="4"/>
                <c:pt idx="0">
                  <c:v>34400.185867995431</c:v>
                </c:pt>
                <c:pt idx="1">
                  <c:v>15804.078629958018</c:v>
                </c:pt>
                <c:pt idx="2">
                  <c:v>10045.79911108522</c:v>
                </c:pt>
                <c:pt idx="3">
                  <c:v>27517.002409825865</c:v>
                </c:pt>
              </c:numCache>
            </c:numRef>
          </c:val>
          <c:extLst>
            <c:ext xmlns:c16="http://schemas.microsoft.com/office/drawing/2014/chart" uri="{C3380CC4-5D6E-409C-BE32-E72D297353CC}">
              <c16:uniqueId val="{00000002-3B03-45FB-A5FA-CD79BCEC54C0}"/>
            </c:ext>
          </c:extLst>
        </c:ser>
        <c:ser>
          <c:idx val="3"/>
          <c:order val="3"/>
          <c:tx>
            <c:v>2020</c:v>
          </c:tx>
          <c:spPr>
            <a:solidFill>
              <a:srgbClr val="C7CCD6"/>
            </a:solidFill>
          </c:spPr>
          <c:invertIfNegative val="0"/>
          <c:val>
            <c:numRef>
              <c:f>'10.1'!$B$17:$E$17</c:f>
              <c:numCache>
                <c:formatCode>#\ ##0.0</c:formatCode>
                <c:ptCount val="4"/>
                <c:pt idx="0">
                  <c:v>32870.945788518613</c:v>
                </c:pt>
                <c:pt idx="1">
                  <c:v>14818.914658930849</c:v>
                </c:pt>
                <c:pt idx="2">
                  <c:v>9700.1600115525835</c:v>
                </c:pt>
                <c:pt idx="3">
                  <c:v>28538.475790229295</c:v>
                </c:pt>
              </c:numCache>
            </c:numRef>
          </c:val>
          <c:extLst>
            <c:ext xmlns:c16="http://schemas.microsoft.com/office/drawing/2014/chart" uri="{C3380CC4-5D6E-409C-BE32-E72D297353CC}">
              <c16:uniqueId val="{00000000-73FE-49CF-90D6-9A641DF48C49}"/>
            </c:ext>
          </c:extLst>
        </c:ser>
        <c:ser>
          <c:idx val="4"/>
          <c:order val="4"/>
          <c:tx>
            <c:v>2021</c:v>
          </c:tx>
          <c:spPr>
            <a:solidFill>
              <a:srgbClr val="DF2B20"/>
            </a:solidFill>
          </c:spPr>
          <c:invertIfNegative val="0"/>
          <c:val>
            <c:numRef>
              <c:f>'10.1'!$B$18:$E$18</c:f>
              <c:numCache>
                <c:formatCode>#\ ##0.0</c:formatCode>
                <c:ptCount val="4"/>
                <c:pt idx="0">
                  <c:v>35884.338605227051</c:v>
                </c:pt>
                <c:pt idx="1">
                  <c:v>17769.04911468277</c:v>
                </c:pt>
                <c:pt idx="2">
                  <c:v>9774.41938479083</c:v>
                </c:pt>
                <c:pt idx="3">
                  <c:v>29062.793518273029</c:v>
                </c:pt>
              </c:numCache>
            </c:numRef>
          </c:val>
          <c:extLst>
            <c:ext xmlns:c16="http://schemas.microsoft.com/office/drawing/2014/chart" uri="{C3380CC4-5D6E-409C-BE32-E72D297353CC}">
              <c16:uniqueId val="{00000000-DAE4-4FFC-993F-690CD845D8F9}"/>
            </c:ext>
          </c:extLst>
        </c:ser>
        <c:ser>
          <c:idx val="5"/>
          <c:order val="5"/>
          <c:tx>
            <c:v>2022</c:v>
          </c:tx>
          <c:spPr>
            <a:solidFill>
              <a:srgbClr val="E86159"/>
            </a:solidFill>
          </c:spPr>
          <c:invertIfNegative val="0"/>
          <c:val>
            <c:numRef>
              <c:f>'10.1'!$B$19:$E$19</c:f>
              <c:numCache>
                <c:formatCode>#\ ##0.0</c:formatCode>
                <c:ptCount val="4"/>
                <c:pt idx="0">
                  <c:v>31881.908243022164</c:v>
                </c:pt>
                <c:pt idx="1">
                  <c:v>14755.739691572808</c:v>
                </c:pt>
                <c:pt idx="2">
                  <c:v>9897.3190016545013</c:v>
                </c:pt>
                <c:pt idx="3">
                  <c:v>25535.021715121322</c:v>
                </c:pt>
              </c:numCache>
            </c:numRef>
          </c:val>
          <c:extLst>
            <c:ext xmlns:c16="http://schemas.microsoft.com/office/drawing/2014/chart" uri="{C3380CC4-5D6E-409C-BE32-E72D297353CC}">
              <c16:uniqueId val="{00000000-583B-436D-8C94-E0C09588B35C}"/>
            </c:ext>
          </c:extLst>
        </c:ser>
        <c:ser>
          <c:idx val="6"/>
          <c:order val="6"/>
          <c:tx>
            <c:v>2023</c:v>
          </c:tx>
          <c:spPr>
            <a:solidFill>
              <a:srgbClr val="F0948F"/>
            </a:solidFill>
          </c:spPr>
          <c:invertIfNegative val="0"/>
          <c:val>
            <c:numRef>
              <c:f>'10.1'!$B$20:$E$20</c:f>
              <c:numCache>
                <c:formatCode>#\ ##0.0</c:formatCode>
                <c:ptCount val="4"/>
                <c:pt idx="0">
                  <c:v>29457.640626276287</c:v>
                </c:pt>
                <c:pt idx="1">
                  <c:v>14345.934982146558</c:v>
                </c:pt>
                <c:pt idx="2">
                  <c:v>8012.300209</c:v>
                </c:pt>
                <c:pt idx="3">
                  <c:v>23756.909341095688</c:v>
                </c:pt>
              </c:numCache>
            </c:numRef>
          </c:val>
          <c:extLst>
            <c:ext xmlns:c16="http://schemas.microsoft.com/office/drawing/2014/chart" uri="{C3380CC4-5D6E-409C-BE32-E72D297353CC}">
              <c16:uniqueId val="{00000000-13DC-4156-9CFB-A95BEAD296F0}"/>
            </c:ext>
          </c:extLst>
        </c:ser>
        <c:dLbls>
          <c:showLegendKey val="0"/>
          <c:showVal val="0"/>
          <c:showCatName val="0"/>
          <c:showSerName val="0"/>
          <c:showPercent val="0"/>
          <c:showBubbleSize val="0"/>
        </c:dLbls>
        <c:gapWidth val="50"/>
        <c:overlap val="-10"/>
        <c:axId val="295805696"/>
        <c:axId val="295807232"/>
      </c:barChart>
      <c:catAx>
        <c:axId val="295805696"/>
        <c:scaling>
          <c:orientation val="minMax"/>
        </c:scaling>
        <c:delete val="0"/>
        <c:axPos val="b"/>
        <c:numFmt formatCode="General" sourceLinked="1"/>
        <c:majorTickMark val="none"/>
        <c:minorTickMark val="none"/>
        <c:tickLblPos val="low"/>
        <c:txPr>
          <a:bodyPr/>
          <a:lstStyle/>
          <a:p>
            <a:pPr>
              <a:defRPr sz="900"/>
            </a:pPr>
            <a:endParaRPr lang="cs-CZ"/>
          </a:p>
        </c:txPr>
        <c:crossAx val="295807232"/>
        <c:crosses val="autoZero"/>
        <c:auto val="1"/>
        <c:lblAlgn val="ctr"/>
        <c:lblOffset val="100"/>
        <c:noMultiLvlLbl val="0"/>
      </c:catAx>
      <c:valAx>
        <c:axId val="295807232"/>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805696"/>
        <c:crosses val="autoZero"/>
        <c:crossBetween val="between"/>
      </c:valAx>
    </c:plotArea>
    <c:legend>
      <c:legendPos val="b"/>
      <c:layout>
        <c:manualLayout>
          <c:xMode val="edge"/>
          <c:yMode val="edge"/>
          <c:x val="0.19121025713369988"/>
          <c:y val="0.86962880611352766"/>
          <c:w val="0.767397887145295"/>
          <c:h val="9.1098020802976173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Meziroční změna (%)</a:t>
            </a:r>
          </a:p>
        </c:rich>
      </c:tx>
      <c:layout>
        <c:manualLayout>
          <c:xMode val="edge"/>
          <c:yMode val="edge"/>
          <c:x val="1.5914139445440609E-2"/>
          <c:y val="7.941234862021045E-3"/>
        </c:manualLayout>
      </c:layout>
      <c:overlay val="0"/>
    </c:title>
    <c:autoTitleDeleted val="0"/>
    <c:plotArea>
      <c:layout>
        <c:manualLayout>
          <c:layoutTarget val="inner"/>
          <c:xMode val="edge"/>
          <c:yMode val="edge"/>
          <c:x val="8.2238371319203765E-2"/>
          <c:y val="0.17729298250025788"/>
          <c:w val="0.87790067825680207"/>
          <c:h val="0.54274706793742811"/>
        </c:manualLayout>
      </c:layout>
      <c:barChart>
        <c:barDir val="col"/>
        <c:grouping val="clustered"/>
        <c:varyColors val="0"/>
        <c:ser>
          <c:idx val="0"/>
          <c:order val="0"/>
          <c:tx>
            <c:strRef>
              <c:f>'10.2'!$A$12</c:f>
              <c:strCache>
                <c:ptCount val="1"/>
                <c:pt idx="0">
                  <c:v>Meziroční změna-výroba tepla brutto</c:v>
                </c:pt>
              </c:strCache>
            </c:strRef>
          </c:tx>
          <c:spPr>
            <a:solidFill>
              <a:srgbClr val="233060"/>
            </a:solidFill>
          </c:spPr>
          <c:invertIfNegative val="0"/>
          <c:val>
            <c:numRef>
              <c:f>'10.2'!$B$12:$M$12</c:f>
              <c:numCache>
                <c:formatCode>0.0%</c:formatCode>
                <c:ptCount val="12"/>
                <c:pt idx="0">
                  <c:v>-0.11697911195951793</c:v>
                </c:pt>
                <c:pt idx="1">
                  <c:v>-1.6166363114435874E-2</c:v>
                </c:pt>
                <c:pt idx="2">
                  <c:v>-8.2858309687990531E-2</c:v>
                </c:pt>
                <c:pt idx="3">
                  <c:v>-4.3240103670495834E-2</c:v>
                </c:pt>
                <c:pt idx="4">
                  <c:v>-2.4743697447893709E-3</c:v>
                </c:pt>
                <c:pt idx="5">
                  <c:v>-0.10567510540593206</c:v>
                </c:pt>
                <c:pt idx="6">
                  <c:v>-6.1272882260643098E-2</c:v>
                </c:pt>
                <c:pt idx="7">
                  <c:v>-5.4294034475701733E-2</c:v>
                </c:pt>
                <c:pt idx="8">
                  <c:v>-0.21576963361578902</c:v>
                </c:pt>
                <c:pt idx="9">
                  <c:v>-5.1705167642592878E-2</c:v>
                </c:pt>
                <c:pt idx="10">
                  <c:v>-5.3939231108546475E-2</c:v>
                </c:pt>
                <c:pt idx="11">
                  <c:v>-6.0554470326001364E-2</c:v>
                </c:pt>
              </c:numCache>
            </c:numRef>
          </c:val>
          <c:extLst>
            <c:ext xmlns:c16="http://schemas.microsoft.com/office/drawing/2014/chart" uri="{C3380CC4-5D6E-409C-BE32-E72D297353CC}">
              <c16:uniqueId val="{00000000-DD71-4267-BCC9-0ED9F1BA0328}"/>
            </c:ext>
          </c:extLst>
        </c:ser>
        <c:ser>
          <c:idx val="1"/>
          <c:order val="1"/>
          <c:tx>
            <c:strRef>
              <c:f>'10.2'!$A$21</c:f>
              <c:strCache>
                <c:ptCount val="1"/>
                <c:pt idx="0">
                  <c:v>Meziroční změna-dodávky tepla</c:v>
                </c:pt>
              </c:strCache>
            </c:strRef>
          </c:tx>
          <c:spPr>
            <a:solidFill>
              <a:srgbClr val="DF2B20"/>
            </a:solidFill>
          </c:spPr>
          <c:invertIfNegative val="0"/>
          <c:val>
            <c:numRef>
              <c:f>'10.2'!$B$21:$M$21</c:f>
              <c:numCache>
                <c:formatCode>0.0%</c:formatCode>
                <c:ptCount val="12"/>
                <c:pt idx="0">
                  <c:v>-0.13501826135905073</c:v>
                </c:pt>
                <c:pt idx="1">
                  <c:v>1.5630004147383973E-2</c:v>
                </c:pt>
                <c:pt idx="2">
                  <c:v>-9.4835325107005347E-2</c:v>
                </c:pt>
                <c:pt idx="3">
                  <c:v>-6.1807561687775632E-2</c:v>
                </c:pt>
                <c:pt idx="4">
                  <c:v>7.3598282337176801E-2</c:v>
                </c:pt>
                <c:pt idx="5">
                  <c:v>-7.3642944867133076E-2</c:v>
                </c:pt>
                <c:pt idx="6">
                  <c:v>-9.2462887035457061E-2</c:v>
                </c:pt>
                <c:pt idx="7">
                  <c:v>-7.0369119650727313E-2</c:v>
                </c:pt>
                <c:pt idx="8">
                  <c:v>-0.33792467801893711</c:v>
                </c:pt>
                <c:pt idx="9">
                  <c:v>-0.11710337136055363</c:v>
                </c:pt>
                <c:pt idx="10">
                  <c:v>-1.5077666887352162E-2</c:v>
                </c:pt>
                <c:pt idx="11">
                  <c:v>-8.6935614422153848E-2</c:v>
                </c:pt>
              </c:numCache>
            </c:numRef>
          </c:val>
          <c:extLst>
            <c:ext xmlns:c16="http://schemas.microsoft.com/office/drawing/2014/chart" uri="{C3380CC4-5D6E-409C-BE32-E72D297353CC}">
              <c16:uniqueId val="{00000001-DD71-4267-BCC9-0ED9F1BA0328}"/>
            </c:ext>
          </c:extLst>
        </c:ser>
        <c:dLbls>
          <c:showLegendKey val="0"/>
          <c:showVal val="0"/>
          <c:showCatName val="0"/>
          <c:showSerName val="0"/>
          <c:showPercent val="0"/>
          <c:showBubbleSize val="0"/>
        </c:dLbls>
        <c:gapWidth val="50"/>
        <c:overlap val="-10"/>
        <c:axId val="295947264"/>
        <c:axId val="295949056"/>
      </c:barChart>
      <c:catAx>
        <c:axId val="295947264"/>
        <c:scaling>
          <c:orientation val="minMax"/>
        </c:scaling>
        <c:delete val="0"/>
        <c:axPos val="b"/>
        <c:numFmt formatCode="General" sourceLinked="1"/>
        <c:majorTickMark val="none"/>
        <c:minorTickMark val="none"/>
        <c:tickLblPos val="low"/>
        <c:txPr>
          <a:bodyPr/>
          <a:lstStyle/>
          <a:p>
            <a:pPr>
              <a:defRPr sz="900"/>
            </a:pPr>
            <a:endParaRPr lang="cs-CZ"/>
          </a:p>
        </c:txPr>
        <c:crossAx val="295949056"/>
        <c:crosses val="autoZero"/>
        <c:auto val="1"/>
        <c:lblAlgn val="ctr"/>
        <c:lblOffset val="100"/>
        <c:noMultiLvlLbl val="0"/>
      </c:catAx>
      <c:valAx>
        <c:axId val="29594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95947264"/>
        <c:crosses val="autoZero"/>
        <c:crossBetween val="between"/>
      </c:valAx>
    </c:plotArea>
    <c:legend>
      <c:legendPos val="b"/>
      <c:layout>
        <c:manualLayout>
          <c:xMode val="edge"/>
          <c:yMode val="edge"/>
          <c:x val="0"/>
          <c:y val="0.8392880978406797"/>
          <c:w val="0.949457807340094"/>
          <c:h val="0.1368882058608137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r>
              <a:rPr lang="cs-CZ" sz="1000" b="1">
                <a:solidFill>
                  <a:schemeClr val="tx2"/>
                </a:solidFill>
                <a:latin typeface="Arial" panose="020B0604020202020204" pitchFamily="34" charset="0"/>
                <a:cs typeface="Arial" panose="020B0604020202020204" pitchFamily="34" charset="0"/>
              </a:rPr>
              <a:t>Výroba tepla brutto (TJ)</a:t>
            </a:r>
          </a:p>
        </c:rich>
      </c:tx>
      <c:layout>
        <c:manualLayout>
          <c:xMode val="edge"/>
          <c:yMode val="edge"/>
          <c:x val="1.0013779527559072E-2"/>
          <c:y val="1.3888888888888888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endParaRPr lang="cs-CZ"/>
        </a:p>
      </c:txPr>
    </c:title>
    <c:autoTitleDeleted val="0"/>
    <c:plotArea>
      <c:layout/>
      <c:areaChart>
        <c:grouping val="stacked"/>
        <c:varyColors val="0"/>
        <c:ser>
          <c:idx val="0"/>
          <c:order val="0"/>
          <c:spPr>
            <a:solidFill>
              <a:schemeClr val="bg1">
                <a:alpha val="0"/>
              </a:schemeClr>
            </a:solidFill>
            <a:ln>
              <a:noFill/>
            </a:ln>
            <a:effectLst/>
          </c:spPr>
          <c:cat>
            <c:numRef>
              <c:f>'10.2'!$B$25:$M$25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'10.2'!$B$28:$M$28</c:f>
              <c:numCache>
                <c:formatCode>#\ ##0.0</c:formatCode>
                <c:ptCount val="12"/>
                <c:pt idx="0">
                  <c:v>19443.893473</c:v>
                </c:pt>
                <c:pt idx="1">
                  <c:v>15892.034386651603</c:v>
                </c:pt>
                <c:pt idx="2">
                  <c:v>16115.121097506728</c:v>
                </c:pt>
                <c:pt idx="3">
                  <c:v>11150.511060999999</c:v>
                </c:pt>
                <c:pt idx="4">
                  <c:v>9168.1220959999991</c:v>
                </c:pt>
                <c:pt idx="5">
                  <c:v>7948.1444100559984</c:v>
                </c:pt>
                <c:pt idx="6">
                  <c:v>7511.9053000000004</c:v>
                </c:pt>
                <c:pt idx="7">
                  <c:v>7457.2335599999997</c:v>
                </c:pt>
                <c:pt idx="8">
                  <c:v>8704.8128491411517</c:v>
                </c:pt>
                <c:pt idx="9">
                  <c:v>11147.413182376002</c:v>
                </c:pt>
                <c:pt idx="10">
                  <c:v>14951.953478183999</c:v>
                </c:pt>
                <c:pt idx="11">
                  <c:v>18138.5645926</c:v>
                </c:pt>
              </c:numCache>
            </c:numRef>
          </c:val>
          <c:extLst>
            <c:ext xmlns:c16="http://schemas.microsoft.com/office/drawing/2014/chart" uri="{C3380CC4-5D6E-409C-BE32-E72D297353CC}">
              <c16:uniqueId val="{00000000-D2AD-48C2-9AED-44B48B7244AD}"/>
            </c:ext>
          </c:extLst>
        </c:ser>
        <c:ser>
          <c:idx val="1"/>
          <c:order val="1"/>
          <c:tx>
            <c:strRef>
              <c:f>'10.2'!$A$29</c:f>
              <c:strCache>
                <c:ptCount val="1"/>
                <c:pt idx="0">
                  <c:v>Rozsah 2017-2022</c:v>
                </c:pt>
              </c:strCache>
            </c:strRef>
          </c:tx>
          <c:spPr>
            <a:solidFill>
              <a:srgbClr val="C7CCD6"/>
            </a:solidFill>
            <a:ln>
              <a:noFill/>
            </a:ln>
            <a:effectLst/>
          </c:spPr>
          <c:cat>
            <c:numRef>
              <c:f>'10.2'!$B$25:$M$25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'10.2'!$B$29:$M$29</c:f>
              <c:numCache>
                <c:formatCode>#\ ##0.0</c:formatCode>
                <c:ptCount val="12"/>
                <c:pt idx="0">
                  <c:v>5345.7208595807824</c:v>
                </c:pt>
                <c:pt idx="1">
                  <c:v>4001.1320002592383</c:v>
                </c:pt>
                <c:pt idx="2">
                  <c:v>3547.2053427988922</c:v>
                </c:pt>
                <c:pt idx="3">
                  <c:v>3137.8169458589327</c:v>
                </c:pt>
                <c:pt idx="4">
                  <c:v>2780.5521761386881</c:v>
                </c:pt>
                <c:pt idx="5">
                  <c:v>634.59514734400364</c:v>
                </c:pt>
                <c:pt idx="6">
                  <c:v>512.20008639999924</c:v>
                </c:pt>
                <c:pt idx="7">
                  <c:v>591.16455915242568</c:v>
                </c:pt>
                <c:pt idx="8">
                  <c:v>1629.9893023544773</c:v>
                </c:pt>
                <c:pt idx="9">
                  <c:v>2293.1506232920219</c:v>
                </c:pt>
                <c:pt idx="10">
                  <c:v>2376.8120191104226</c:v>
                </c:pt>
                <c:pt idx="11">
                  <c:v>1992.5542287999961</c:v>
                </c:pt>
              </c:numCache>
            </c:numRef>
          </c:val>
          <c:extLst>
            <c:ext xmlns:c16="http://schemas.microsoft.com/office/drawing/2014/chart" uri="{C3380CC4-5D6E-409C-BE32-E72D297353CC}">
              <c16:uniqueId val="{00000001-D2AD-48C2-9AED-44B48B7244AD}"/>
            </c:ext>
          </c:extLst>
        </c:ser>
        <c:dLbls>
          <c:showLegendKey val="0"/>
          <c:showVal val="0"/>
          <c:showCatName val="0"/>
          <c:showSerName val="0"/>
          <c:showPercent val="0"/>
          <c:showBubbleSize val="0"/>
        </c:dLbls>
        <c:axId val="858420784"/>
        <c:axId val="858419144"/>
      </c:areaChart>
      <c:lineChart>
        <c:grouping val="standard"/>
        <c:varyColors val="0"/>
        <c:ser>
          <c:idx val="2"/>
          <c:order val="2"/>
          <c:tx>
            <c:strRef>
              <c:f>'10.2'!$A$30</c:f>
              <c:strCache>
                <c:ptCount val="1"/>
                <c:pt idx="0">
                  <c:v>2022</c:v>
                </c:pt>
              </c:strCache>
            </c:strRef>
          </c:tx>
          <c:spPr>
            <a:ln w="28575" cap="rnd">
              <a:solidFill>
                <a:srgbClr val="233060"/>
              </a:solidFill>
              <a:prstDash val="solid"/>
              <a:round/>
            </a:ln>
            <a:effectLst/>
          </c:spPr>
          <c:marker>
            <c:symbol val="none"/>
          </c:marker>
          <c:val>
            <c:numRef>
              <c:f>'10.2'!$B$30:$M$30</c:f>
              <c:numCache>
                <c:formatCode>#\ ##0.0</c:formatCode>
                <c:ptCount val="12"/>
                <c:pt idx="0">
                  <c:v>19443.893473</c:v>
                </c:pt>
                <c:pt idx="1">
                  <c:v>15892.034386651603</c:v>
                </c:pt>
                <c:pt idx="2">
                  <c:v>16313.952054121697</c:v>
                </c:pt>
                <c:pt idx="3">
                  <c:v>13523.164816279999</c:v>
                </c:pt>
                <c:pt idx="4">
                  <c:v>9408.3478437360027</c:v>
                </c:pt>
                <c:pt idx="5">
                  <c:v>7948.1444100559984</c:v>
                </c:pt>
                <c:pt idx="6">
                  <c:v>7511.9053000000004</c:v>
                </c:pt>
                <c:pt idx="7">
                  <c:v>7457.2335599999997</c:v>
                </c:pt>
                <c:pt idx="8">
                  <c:v>9301.849553</c:v>
                </c:pt>
                <c:pt idx="9">
                  <c:v>11147.413182376002</c:v>
                </c:pt>
                <c:pt idx="10">
                  <c:v>14951.953478183999</c:v>
                </c:pt>
                <c:pt idx="11">
                  <c:v>18193.573783816002</c:v>
                </c:pt>
              </c:numCache>
            </c:numRef>
          </c:val>
          <c:smooth val="0"/>
          <c:extLst>
            <c:ext xmlns:c16="http://schemas.microsoft.com/office/drawing/2014/chart" uri="{C3380CC4-5D6E-409C-BE32-E72D297353CC}">
              <c16:uniqueId val="{00000002-D2AD-48C2-9AED-44B48B7244AD}"/>
            </c:ext>
          </c:extLst>
        </c:ser>
        <c:ser>
          <c:idx val="3"/>
          <c:order val="3"/>
          <c:tx>
            <c:strRef>
              <c:f>'10.2'!$A$31</c:f>
              <c:strCache>
                <c:ptCount val="1"/>
                <c:pt idx="0">
                  <c:v>2023</c:v>
                </c:pt>
              </c:strCache>
            </c:strRef>
          </c:tx>
          <c:spPr>
            <a:ln w="28575" cap="rnd">
              <a:solidFill>
                <a:srgbClr val="DF2B20"/>
              </a:solidFill>
              <a:round/>
            </a:ln>
            <a:effectLst/>
          </c:spPr>
          <c:marker>
            <c:symbol val="none"/>
          </c:marker>
          <c:val>
            <c:numRef>
              <c:f>'10.2'!$B$31:$M$31</c:f>
              <c:numCache>
                <c:formatCode>#\ ##0.0</c:formatCode>
                <c:ptCount val="12"/>
                <c:pt idx="0">
                  <c:v>17169.364081492993</c:v>
                </c:pt>
                <c:pt idx="1">
                  <c:v>15635.117988129892</c:v>
                </c:pt>
                <c:pt idx="2">
                  <c:v>14962.205562586252</c:v>
                </c:pt>
                <c:pt idx="3">
                  <c:v>12938.42176767085</c:v>
                </c:pt>
                <c:pt idx="4">
                  <c:v>9385.068112483008</c:v>
                </c:pt>
                <c:pt idx="5">
                  <c:v>7108.2234117417611</c:v>
                </c:pt>
                <c:pt idx="6">
                  <c:v>7051.6292109999995</c:v>
                </c:pt>
                <c:pt idx="7">
                  <c:v>7052.3502639999997</c:v>
                </c:pt>
                <c:pt idx="8">
                  <c:v>7294.7928829999992</c:v>
                </c:pt>
                <c:pt idx="9">
                  <c:v>10571.034315000001</c:v>
                </c:pt>
                <c:pt idx="10">
                  <c:v>14145.456603999997</c:v>
                </c:pt>
                <c:pt idx="11">
                  <c:v>17091.87156</c:v>
                </c:pt>
              </c:numCache>
            </c:numRef>
          </c:val>
          <c:smooth val="0"/>
          <c:extLst>
            <c:ext xmlns:c16="http://schemas.microsoft.com/office/drawing/2014/chart" uri="{C3380CC4-5D6E-409C-BE32-E72D297353CC}">
              <c16:uniqueId val="{00000003-D2AD-48C2-9AED-44B48B7244AD}"/>
            </c:ext>
          </c:extLst>
        </c:ser>
        <c:dLbls>
          <c:showLegendKey val="0"/>
          <c:showVal val="0"/>
          <c:showCatName val="0"/>
          <c:showSerName val="0"/>
          <c:showPercent val="0"/>
          <c:showBubbleSize val="0"/>
        </c:dLbls>
        <c:marker val="1"/>
        <c:smooth val="0"/>
        <c:axId val="858420784"/>
        <c:axId val="858419144"/>
      </c:lineChart>
      <c:catAx>
        <c:axId val="858420784"/>
        <c:scaling>
          <c:orientation val="minMax"/>
        </c:scaling>
        <c:delete val="0"/>
        <c:axPos val="b"/>
        <c:numFmt formatCode="General" sourceLinked="1"/>
        <c:majorTickMark val="none"/>
        <c:minorTickMark val="none"/>
        <c:tickLblPos val="nextTo"/>
        <c:spPr>
          <a:noFill/>
          <a:ln w="6350" cap="flat" cmpd="sng" algn="ctr">
            <a:solidFill>
              <a:schemeClr val="bg2">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19144"/>
        <c:crosses val="autoZero"/>
        <c:auto val="1"/>
        <c:lblAlgn val="ctr"/>
        <c:lblOffset val="100"/>
        <c:noMultiLvlLbl val="0"/>
      </c:catAx>
      <c:valAx>
        <c:axId val="858419144"/>
        <c:scaling>
          <c:orientation val="minMax"/>
          <c:max val="25000"/>
        </c:scaling>
        <c:delete val="0"/>
        <c:axPos val="l"/>
        <c:majorGridlines>
          <c:spPr>
            <a:ln w="6350" cap="flat" cmpd="sng" algn="ctr">
              <a:solidFill>
                <a:schemeClr val="tx1">
                  <a:lumMod val="50000"/>
                  <a:lumOff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2078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r>
              <a:rPr lang="cs-CZ" sz="1000" b="1">
                <a:solidFill>
                  <a:schemeClr val="tx2"/>
                </a:solidFill>
                <a:latin typeface="Arial" panose="020B0604020202020204" pitchFamily="34" charset="0"/>
                <a:cs typeface="Arial" panose="020B0604020202020204" pitchFamily="34" charset="0"/>
              </a:rPr>
              <a:t>Dodávky tepla (TJ)</a:t>
            </a:r>
          </a:p>
        </c:rich>
      </c:tx>
      <c:layout>
        <c:manualLayout>
          <c:xMode val="edge"/>
          <c:yMode val="edge"/>
          <c:x val="1.0013779527559072E-2"/>
          <c:y val="1.3888888888888888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endParaRPr lang="cs-CZ"/>
        </a:p>
      </c:txPr>
    </c:title>
    <c:autoTitleDeleted val="0"/>
    <c:plotArea>
      <c:layout/>
      <c:areaChart>
        <c:grouping val="stacked"/>
        <c:varyColors val="0"/>
        <c:ser>
          <c:idx val="0"/>
          <c:order val="0"/>
          <c:spPr>
            <a:solidFill>
              <a:schemeClr val="bg1">
                <a:alpha val="0"/>
              </a:schemeClr>
            </a:solidFill>
            <a:ln>
              <a:noFill/>
            </a:ln>
            <a:effectLst/>
          </c:spPr>
          <c:cat>
            <c:numRef>
              <c:f>'10.2'!$B$25:$M$25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'10.2'!$B$35:$M$35</c:f>
              <c:numCache>
                <c:formatCode>#\ ##0.0</c:formatCode>
                <c:ptCount val="12"/>
                <c:pt idx="0">
                  <c:v>12108.59828866639</c:v>
                </c:pt>
                <c:pt idx="1">
                  <c:v>9829.5325508641927</c:v>
                </c:pt>
                <c:pt idx="2">
                  <c:v>9380.6852703481654</c:v>
                </c:pt>
                <c:pt idx="3">
                  <c:v>5467.8344290000005</c:v>
                </c:pt>
                <c:pt idx="4">
                  <c:v>3743.2424710000005</c:v>
                </c:pt>
                <c:pt idx="5">
                  <c:v>3002.0462708415785</c:v>
                </c:pt>
                <c:pt idx="6">
                  <c:v>2786.1713241585499</c:v>
                </c:pt>
                <c:pt idx="7">
                  <c:v>2853.2195907728974</c:v>
                </c:pt>
                <c:pt idx="8">
                  <c:v>3661.2204678348289</c:v>
                </c:pt>
                <c:pt idx="9">
                  <c:v>5671.6382388346465</c:v>
                </c:pt>
                <c:pt idx="10">
                  <c:v>8529.203142023347</c:v>
                </c:pt>
                <c:pt idx="11">
                  <c:v>11334.180334263327</c:v>
                </c:pt>
              </c:numCache>
            </c:numRef>
          </c:val>
          <c:extLst>
            <c:ext xmlns:c16="http://schemas.microsoft.com/office/drawing/2014/chart" uri="{C3380CC4-5D6E-409C-BE32-E72D297353CC}">
              <c16:uniqueId val="{00000000-337B-4C13-B82D-3DFA15E37B36}"/>
            </c:ext>
          </c:extLst>
        </c:ser>
        <c:ser>
          <c:idx val="1"/>
          <c:order val="1"/>
          <c:tx>
            <c:strRef>
              <c:f>'10.2'!$A$36</c:f>
              <c:strCache>
                <c:ptCount val="1"/>
                <c:pt idx="0">
                  <c:v>Rozsah 2017-2022</c:v>
                </c:pt>
              </c:strCache>
            </c:strRef>
          </c:tx>
          <c:spPr>
            <a:solidFill>
              <a:srgbClr val="C7CCD6"/>
            </a:solidFill>
            <a:ln>
              <a:noFill/>
            </a:ln>
            <a:effectLst/>
          </c:spPr>
          <c:cat>
            <c:numRef>
              <c:f>'10.2'!$B$25:$M$25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'10.2'!$B$36:$M$36</c:f>
              <c:numCache>
                <c:formatCode>#\ ##0.0</c:formatCode>
                <c:ptCount val="12"/>
                <c:pt idx="0">
                  <c:v>4368.223891100597</c:v>
                </c:pt>
                <c:pt idx="1">
                  <c:v>3257.6893214357042</c:v>
                </c:pt>
                <c:pt idx="2">
                  <c:v>3194.731108058726</c:v>
                </c:pt>
                <c:pt idx="3">
                  <c:v>3134.4743687396349</c:v>
                </c:pt>
                <c:pt idx="4">
                  <c:v>2290.6646217347125</c:v>
                </c:pt>
                <c:pt idx="5">
                  <c:v>232.79021410097903</c:v>
                </c:pt>
                <c:pt idx="6">
                  <c:v>257.45284104455322</c:v>
                </c:pt>
                <c:pt idx="7">
                  <c:v>243.61809566010288</c:v>
                </c:pt>
                <c:pt idx="8">
                  <c:v>1126.9959773183755</c:v>
                </c:pt>
                <c:pt idx="9">
                  <c:v>1609.7484591752373</c:v>
                </c:pt>
                <c:pt idx="10">
                  <c:v>1782.3917146913082</c:v>
                </c:pt>
                <c:pt idx="11">
                  <c:v>1095.1290284113329</c:v>
                </c:pt>
              </c:numCache>
            </c:numRef>
          </c:val>
          <c:extLst>
            <c:ext xmlns:c16="http://schemas.microsoft.com/office/drawing/2014/chart" uri="{C3380CC4-5D6E-409C-BE32-E72D297353CC}">
              <c16:uniqueId val="{00000001-337B-4C13-B82D-3DFA15E37B36}"/>
            </c:ext>
          </c:extLst>
        </c:ser>
        <c:dLbls>
          <c:showLegendKey val="0"/>
          <c:showVal val="0"/>
          <c:showCatName val="0"/>
          <c:showSerName val="0"/>
          <c:showPercent val="0"/>
          <c:showBubbleSize val="0"/>
        </c:dLbls>
        <c:axId val="858420784"/>
        <c:axId val="858419144"/>
      </c:areaChart>
      <c:lineChart>
        <c:grouping val="standard"/>
        <c:varyColors val="0"/>
        <c:ser>
          <c:idx val="2"/>
          <c:order val="2"/>
          <c:tx>
            <c:strRef>
              <c:f>'10.2'!$A$37</c:f>
              <c:strCache>
                <c:ptCount val="1"/>
                <c:pt idx="0">
                  <c:v>2022</c:v>
                </c:pt>
              </c:strCache>
            </c:strRef>
          </c:tx>
          <c:spPr>
            <a:ln w="28575" cap="rnd">
              <a:solidFill>
                <a:srgbClr val="233060"/>
              </a:solidFill>
              <a:prstDash val="solid"/>
              <a:round/>
            </a:ln>
            <a:effectLst/>
          </c:spPr>
          <c:marker>
            <c:symbol val="none"/>
          </c:marker>
          <c:val>
            <c:numRef>
              <c:f>'10.2'!$B$37:$M$37</c:f>
              <c:numCache>
                <c:formatCode>#\ ##0.0</c:formatCode>
                <c:ptCount val="12"/>
                <c:pt idx="0">
                  <c:v>12108.59828866639</c:v>
                </c:pt>
                <c:pt idx="1">
                  <c:v>9829.5325508641927</c:v>
                </c:pt>
                <c:pt idx="2">
                  <c:v>9943.7774034915819</c:v>
                </c:pt>
                <c:pt idx="3">
                  <c:v>7782.3585524380142</c:v>
                </c:pt>
                <c:pt idx="4">
                  <c:v>3971.3348682932165</c:v>
                </c:pt>
                <c:pt idx="5">
                  <c:v>3002.0462708415785</c:v>
                </c:pt>
                <c:pt idx="6">
                  <c:v>2836.0209574157179</c:v>
                </c:pt>
                <c:pt idx="7">
                  <c:v>2853.2195907728974</c:v>
                </c:pt>
                <c:pt idx="8">
                  <c:v>4208.0784534658869</c:v>
                </c:pt>
                <c:pt idx="9">
                  <c:v>5671.6382388346465</c:v>
                </c:pt>
                <c:pt idx="10">
                  <c:v>8529.203142023347</c:v>
                </c:pt>
                <c:pt idx="11">
                  <c:v>11334.180334263327</c:v>
                </c:pt>
              </c:numCache>
            </c:numRef>
          </c:val>
          <c:smooth val="0"/>
          <c:extLst>
            <c:ext xmlns:c16="http://schemas.microsoft.com/office/drawing/2014/chart" uri="{C3380CC4-5D6E-409C-BE32-E72D297353CC}">
              <c16:uniqueId val="{00000002-337B-4C13-B82D-3DFA15E37B36}"/>
            </c:ext>
          </c:extLst>
        </c:ser>
        <c:ser>
          <c:idx val="3"/>
          <c:order val="3"/>
          <c:tx>
            <c:strRef>
              <c:f>'10.2'!$A$38</c:f>
              <c:strCache>
                <c:ptCount val="1"/>
                <c:pt idx="0">
                  <c:v>2023</c:v>
                </c:pt>
              </c:strCache>
            </c:strRef>
          </c:tx>
          <c:spPr>
            <a:ln w="28575" cap="rnd">
              <a:solidFill>
                <a:srgbClr val="DF2B20"/>
              </a:solidFill>
              <a:round/>
            </a:ln>
            <a:effectLst/>
          </c:spPr>
          <c:marker>
            <c:symbol val="none"/>
          </c:marker>
          <c:val>
            <c:numRef>
              <c:f>'10.2'!$B$38:$M$38</c:f>
              <c:numCache>
                <c:formatCode>#\ ##0.0</c:formatCode>
                <c:ptCount val="12"/>
                <c:pt idx="0">
                  <c:v>10473.716400235477</c:v>
                </c:pt>
                <c:pt idx="1">
                  <c:v>9983.1681854010458</c:v>
                </c:pt>
                <c:pt idx="2">
                  <c:v>9000.7560406397643</c:v>
                </c:pt>
                <c:pt idx="3">
                  <c:v>7301.3499461318133</c:v>
                </c:pt>
                <c:pt idx="4">
                  <c:v>4263.6182931853355</c:v>
                </c:pt>
                <c:pt idx="5">
                  <c:v>2780.9667428294097</c:v>
                </c:pt>
                <c:pt idx="6">
                  <c:v>2573.7942719999996</c:v>
                </c:pt>
                <c:pt idx="7">
                  <c:v>2652.4410400000002</c:v>
                </c:pt>
                <c:pt idx="8">
                  <c:v>2786.0648970000002</c:v>
                </c:pt>
                <c:pt idx="9">
                  <c:v>5007.4702799296765</c:v>
                </c:pt>
                <c:pt idx="10">
                  <c:v>8400.6026582333616</c:v>
                </c:pt>
                <c:pt idx="11">
                  <c:v>10348.836402932651</c:v>
                </c:pt>
              </c:numCache>
            </c:numRef>
          </c:val>
          <c:smooth val="0"/>
          <c:extLst>
            <c:ext xmlns:c16="http://schemas.microsoft.com/office/drawing/2014/chart" uri="{C3380CC4-5D6E-409C-BE32-E72D297353CC}">
              <c16:uniqueId val="{00000003-337B-4C13-B82D-3DFA15E37B36}"/>
            </c:ext>
          </c:extLst>
        </c:ser>
        <c:dLbls>
          <c:showLegendKey val="0"/>
          <c:showVal val="0"/>
          <c:showCatName val="0"/>
          <c:showSerName val="0"/>
          <c:showPercent val="0"/>
          <c:showBubbleSize val="0"/>
        </c:dLbls>
        <c:marker val="1"/>
        <c:smooth val="0"/>
        <c:axId val="858420784"/>
        <c:axId val="858419144"/>
      </c:lineChart>
      <c:catAx>
        <c:axId val="858420784"/>
        <c:scaling>
          <c:orientation val="minMax"/>
        </c:scaling>
        <c:delete val="0"/>
        <c:axPos val="b"/>
        <c:numFmt formatCode="General" sourceLinked="1"/>
        <c:majorTickMark val="none"/>
        <c:minorTickMark val="none"/>
        <c:tickLblPos val="nextTo"/>
        <c:spPr>
          <a:noFill/>
          <a:ln w="9525" cap="flat" cmpd="sng" algn="ctr">
            <a:solidFill>
              <a:schemeClr val="bg2">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19144"/>
        <c:crosses val="autoZero"/>
        <c:auto val="1"/>
        <c:lblAlgn val="ctr"/>
        <c:lblOffset val="100"/>
        <c:noMultiLvlLbl val="0"/>
      </c:catAx>
      <c:valAx>
        <c:axId val="858419144"/>
        <c:scaling>
          <c:orientation val="minMax"/>
        </c:scaling>
        <c:delete val="0"/>
        <c:axPos val="l"/>
        <c:majorGridlines>
          <c:spPr>
            <a:ln w="6350" cap="flat" cmpd="sng" algn="ctr">
              <a:solidFill>
                <a:schemeClr val="tx1">
                  <a:lumMod val="50000"/>
                  <a:lumOff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2078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průmysl</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'10.4'!$B$13</c:f>
              <c:strCache>
                <c:ptCount val="1"/>
                <c:pt idx="0">
                  <c:v>2019</c:v>
                </c:pt>
              </c:strCache>
            </c:strRef>
          </c:tx>
          <c:spPr>
            <a:solidFill>
              <a:srgbClr val="233060"/>
            </a:solidFill>
          </c:spPr>
          <c:invertIfNegative val="0"/>
          <c:cat>
            <c:strRef>
              <c:f>'10.4'!$B$4:$E$4</c:f>
              <c:strCache>
                <c:ptCount val="4"/>
                <c:pt idx="0">
                  <c:v>I. čtvrtletí</c:v>
                </c:pt>
                <c:pt idx="1">
                  <c:v>II. čtvrtletí</c:v>
                </c:pt>
                <c:pt idx="2">
                  <c:v>III. čtvrtletí</c:v>
                </c:pt>
                <c:pt idx="3">
                  <c:v>IV. čtvrtletí</c:v>
                </c:pt>
              </c:strCache>
            </c:strRef>
          </c:cat>
          <c:val>
            <c:numRef>
              <c:f>'10.4'!$B$5:$E$5</c:f>
              <c:numCache>
                <c:formatCode>#\ ##0.0</c:formatCode>
                <c:ptCount val="4"/>
                <c:pt idx="0">
                  <c:v>7671.9408000000003</c:v>
                </c:pt>
                <c:pt idx="1">
                  <c:v>4633.9967153999996</c:v>
                </c:pt>
                <c:pt idx="2">
                  <c:v>3745.8223309999994</c:v>
                </c:pt>
                <c:pt idx="3">
                  <c:v>6136.9892919999984</c:v>
                </c:pt>
              </c:numCache>
            </c:numRef>
          </c:val>
          <c:extLst>
            <c:ext xmlns:c16="http://schemas.microsoft.com/office/drawing/2014/chart" uri="{C3380CC4-5D6E-409C-BE32-E72D297353CC}">
              <c16:uniqueId val="{00000000-86ED-4744-A8E3-BCC24A7E0D32}"/>
            </c:ext>
          </c:extLst>
        </c:ser>
        <c:ser>
          <c:idx val="0"/>
          <c:order val="1"/>
          <c:tx>
            <c:strRef>
              <c:f>'10.4'!$C$13</c:f>
              <c:strCache>
                <c:ptCount val="1"/>
                <c:pt idx="0">
                  <c:v>2020</c:v>
                </c:pt>
              </c:strCache>
            </c:strRef>
          </c:tx>
          <c:spPr>
            <a:solidFill>
              <a:srgbClr val="596387"/>
            </a:solidFill>
          </c:spPr>
          <c:invertIfNegative val="0"/>
          <c:cat>
            <c:strRef>
              <c:f>'10.4'!$B$4:$E$4</c:f>
              <c:strCache>
                <c:ptCount val="4"/>
                <c:pt idx="0">
                  <c:v>I. čtvrtletí</c:v>
                </c:pt>
                <c:pt idx="1">
                  <c:v>II. čtvrtletí</c:v>
                </c:pt>
                <c:pt idx="2">
                  <c:v>III. čtvrtletí</c:v>
                </c:pt>
                <c:pt idx="3">
                  <c:v>IV. čtvrtletí</c:v>
                </c:pt>
              </c:strCache>
            </c:strRef>
          </c:cat>
          <c:val>
            <c:numRef>
              <c:f>'10.4'!$B$6:$E$6</c:f>
              <c:numCache>
                <c:formatCode>#\ ##0.0</c:formatCode>
                <c:ptCount val="4"/>
                <c:pt idx="0">
                  <c:v>7021.2371049999983</c:v>
                </c:pt>
                <c:pt idx="1">
                  <c:v>3965.4027319999996</c:v>
                </c:pt>
                <c:pt idx="2">
                  <c:v>3547.4660890000009</c:v>
                </c:pt>
                <c:pt idx="3">
                  <c:v>6203.9500329999992</c:v>
                </c:pt>
              </c:numCache>
            </c:numRef>
          </c:val>
          <c:extLst>
            <c:ext xmlns:c16="http://schemas.microsoft.com/office/drawing/2014/chart" uri="{C3380CC4-5D6E-409C-BE32-E72D297353CC}">
              <c16:uniqueId val="{00000004-86ED-4744-A8E3-BCC24A7E0D32}"/>
            </c:ext>
          </c:extLst>
        </c:ser>
        <c:ser>
          <c:idx val="1"/>
          <c:order val="2"/>
          <c:tx>
            <c:strRef>
              <c:f>'10.4'!$D$13</c:f>
              <c:strCache>
                <c:ptCount val="1"/>
                <c:pt idx="0">
                  <c:v>2021</c:v>
                </c:pt>
              </c:strCache>
            </c:strRef>
          </c:tx>
          <c:spPr>
            <a:solidFill>
              <a:srgbClr val="9196B0"/>
            </a:solidFill>
          </c:spPr>
          <c:invertIfNegative val="0"/>
          <c:cat>
            <c:strRef>
              <c:f>'10.4'!$B$4:$E$4</c:f>
              <c:strCache>
                <c:ptCount val="4"/>
                <c:pt idx="0">
                  <c:v>I. čtvrtletí</c:v>
                </c:pt>
                <c:pt idx="1">
                  <c:v>II. čtvrtletí</c:v>
                </c:pt>
                <c:pt idx="2">
                  <c:v>III. čtvrtletí</c:v>
                </c:pt>
                <c:pt idx="3">
                  <c:v>IV. čtvrtletí</c:v>
                </c:pt>
              </c:strCache>
            </c:strRef>
          </c:cat>
          <c:val>
            <c:numRef>
              <c:f>'10.4'!$B$7:$E$7</c:f>
              <c:numCache>
                <c:formatCode>#\ ##0.0</c:formatCode>
                <c:ptCount val="4"/>
                <c:pt idx="0">
                  <c:v>7667.5807229664297</c:v>
                </c:pt>
                <c:pt idx="1">
                  <c:v>4621.9647687183515</c:v>
                </c:pt>
                <c:pt idx="2">
                  <c:v>3456.9184949999994</c:v>
                </c:pt>
                <c:pt idx="3">
                  <c:v>6278.3488349999998</c:v>
                </c:pt>
              </c:numCache>
            </c:numRef>
          </c:val>
          <c:extLst>
            <c:ext xmlns:c16="http://schemas.microsoft.com/office/drawing/2014/chart" uri="{C3380CC4-5D6E-409C-BE32-E72D297353CC}">
              <c16:uniqueId val="{00000005-86ED-4744-A8E3-BCC24A7E0D32}"/>
            </c:ext>
          </c:extLst>
        </c:ser>
        <c:ser>
          <c:idx val="3"/>
          <c:order val="3"/>
          <c:tx>
            <c:strRef>
              <c:f>'10.4'!$E$13</c:f>
              <c:strCache>
                <c:ptCount val="1"/>
                <c:pt idx="0">
                  <c:v>2022</c:v>
                </c:pt>
              </c:strCache>
            </c:strRef>
          </c:tx>
          <c:spPr>
            <a:solidFill>
              <a:srgbClr val="C7CCD6"/>
            </a:solidFill>
          </c:spPr>
          <c:invertIfNegative val="0"/>
          <c:cat>
            <c:strRef>
              <c:f>'10.4'!$B$4:$E$4</c:f>
              <c:strCache>
                <c:ptCount val="4"/>
                <c:pt idx="0">
                  <c:v>I. čtvrtletí</c:v>
                </c:pt>
                <c:pt idx="1">
                  <c:v>II. čtvrtletí</c:v>
                </c:pt>
                <c:pt idx="2">
                  <c:v>III. čtvrtletí</c:v>
                </c:pt>
                <c:pt idx="3">
                  <c:v>IV. čtvrtletí</c:v>
                </c:pt>
              </c:strCache>
            </c:strRef>
          </c:cat>
          <c:val>
            <c:numRef>
              <c:f>'10.4'!$B$8:$E$8</c:f>
              <c:numCache>
                <c:formatCode>#\ ##0.0</c:formatCode>
                <c:ptCount val="4"/>
                <c:pt idx="0">
                  <c:v>6952.8222269999997</c:v>
                </c:pt>
                <c:pt idx="1">
                  <c:v>4444.882713</c:v>
                </c:pt>
                <c:pt idx="2">
                  <c:v>3569.6563310000001</c:v>
                </c:pt>
                <c:pt idx="3">
                  <c:v>5485.4993239999994</c:v>
                </c:pt>
              </c:numCache>
            </c:numRef>
          </c:val>
          <c:extLst>
            <c:ext xmlns:c16="http://schemas.microsoft.com/office/drawing/2014/chart" uri="{C3380CC4-5D6E-409C-BE32-E72D297353CC}">
              <c16:uniqueId val="{00000000-667C-4F18-B016-F894BE7AD923}"/>
            </c:ext>
          </c:extLst>
        </c:ser>
        <c:ser>
          <c:idx val="4"/>
          <c:order val="4"/>
          <c:tx>
            <c:v>2023</c:v>
          </c:tx>
          <c:spPr>
            <a:solidFill>
              <a:srgbClr val="DF2B20"/>
            </a:solidFill>
          </c:spPr>
          <c:invertIfNegative val="0"/>
          <c:val>
            <c:numRef>
              <c:f>'10.4'!$B$9:$E$9</c:f>
              <c:numCache>
                <c:formatCode>#\ ##0.0</c:formatCode>
                <c:ptCount val="4"/>
                <c:pt idx="0">
                  <c:v>6354.2233159999996</c:v>
                </c:pt>
                <c:pt idx="1">
                  <c:v>3695.8305920000007</c:v>
                </c:pt>
                <c:pt idx="2">
                  <c:v>2884.4616609999998</c:v>
                </c:pt>
                <c:pt idx="3">
                  <c:v>4779.1567840000007</c:v>
                </c:pt>
              </c:numCache>
            </c:numRef>
          </c:val>
          <c:extLst>
            <c:ext xmlns:c16="http://schemas.microsoft.com/office/drawing/2014/chart" uri="{C3380CC4-5D6E-409C-BE32-E72D297353CC}">
              <c16:uniqueId val="{00000000-A833-4604-A918-92B5BB02A746}"/>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majorUnit val="2500"/>
      </c:valAx>
    </c:plotArea>
    <c:legend>
      <c:legendPos val="b"/>
      <c:layout>
        <c:manualLayout>
          <c:xMode val="edge"/>
          <c:yMode val="edge"/>
          <c:x val="7.9452310597542715E-3"/>
          <c:y val="0.8582905802054891"/>
          <c:w val="0.58250319029519038"/>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F5E-443A-8638-483B753BB5E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F5E-443A-8638-483B753BB5E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F5E-443A-8638-483B753BB5E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F5E-443A-8638-483B753BB5E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F5E-443A-8638-483B753BB5E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F5E-443A-8638-483B753BB5E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F5E-443A-8638-483B753BB5E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F5E-443A-8638-483B753BB5E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F5E-443A-8638-483B753BB5E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F5E-443A-8638-483B753BB5E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F5E-443A-8638-483B753BB5E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F5E-443A-8638-483B753BB5E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F5E-443A-8638-483B753BB5E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F5E-443A-8638-483B753BB5E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F5E-443A-8638-483B753BB5E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CF5E-443A-8638-483B753BB5E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domácnosti</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'10.4'!$B$13</c:f>
              <c:strCache>
                <c:ptCount val="1"/>
                <c:pt idx="0">
                  <c:v>2019</c:v>
                </c:pt>
              </c:strCache>
            </c:strRef>
          </c:tx>
          <c:spPr>
            <a:solidFill>
              <a:srgbClr val="233060"/>
            </a:solidFill>
          </c:spPr>
          <c:invertIfNegative val="0"/>
          <c:cat>
            <c:strRef>
              <c:f>'10.4'!$B$4:$E$4</c:f>
              <c:strCache>
                <c:ptCount val="4"/>
                <c:pt idx="0">
                  <c:v>I. čtvrtletí</c:v>
                </c:pt>
                <c:pt idx="1">
                  <c:v>II. čtvrtletí</c:v>
                </c:pt>
                <c:pt idx="2">
                  <c:v>III. čtvrtletí</c:v>
                </c:pt>
                <c:pt idx="3">
                  <c:v>IV. čtvrtletí</c:v>
                </c:pt>
              </c:strCache>
            </c:strRef>
          </c:cat>
          <c:val>
            <c:numRef>
              <c:f>'10.4'!$B$16:$E$16</c:f>
              <c:numCache>
                <c:formatCode>#\ ##0.0</c:formatCode>
                <c:ptCount val="4"/>
                <c:pt idx="0">
                  <c:v>14015.397265597716</c:v>
                </c:pt>
                <c:pt idx="1">
                  <c:v>5663.1111253245599</c:v>
                </c:pt>
                <c:pt idx="2">
                  <c:v>3090.2147482706205</c:v>
                </c:pt>
                <c:pt idx="3">
                  <c:v>11080.062526775408</c:v>
                </c:pt>
              </c:numCache>
            </c:numRef>
          </c:val>
          <c:extLst>
            <c:ext xmlns:c16="http://schemas.microsoft.com/office/drawing/2014/chart" uri="{C3380CC4-5D6E-409C-BE32-E72D297353CC}">
              <c16:uniqueId val="{00000000-70CA-406C-BFD4-0E23DCD5CCA0}"/>
            </c:ext>
          </c:extLst>
        </c:ser>
        <c:ser>
          <c:idx val="0"/>
          <c:order val="1"/>
          <c:tx>
            <c:strRef>
              <c:f>'10.4'!$C$13</c:f>
              <c:strCache>
                <c:ptCount val="1"/>
                <c:pt idx="0">
                  <c:v>2020</c:v>
                </c:pt>
              </c:strCache>
            </c:strRef>
          </c:tx>
          <c:spPr>
            <a:solidFill>
              <a:srgbClr val="596387"/>
            </a:solidFill>
          </c:spPr>
          <c:invertIfNegative val="0"/>
          <c:cat>
            <c:strRef>
              <c:f>'10.4'!$B$4:$E$4</c:f>
              <c:strCache>
                <c:ptCount val="4"/>
                <c:pt idx="0">
                  <c:v>I. čtvrtletí</c:v>
                </c:pt>
                <c:pt idx="1">
                  <c:v>II. čtvrtletí</c:v>
                </c:pt>
                <c:pt idx="2">
                  <c:v>III. čtvrtletí</c:v>
                </c:pt>
                <c:pt idx="3">
                  <c:v>IV. čtvrtletí</c:v>
                </c:pt>
              </c:strCache>
            </c:strRef>
          </c:cat>
          <c:val>
            <c:numRef>
              <c:f>'10.4'!$B$17:$E$17</c:f>
              <c:numCache>
                <c:formatCode>#\ ##0.0</c:formatCode>
                <c:ptCount val="4"/>
                <c:pt idx="0">
                  <c:v>13365.702517027044</c:v>
                </c:pt>
                <c:pt idx="1">
                  <c:v>5557.4149748755744</c:v>
                </c:pt>
                <c:pt idx="2">
                  <c:v>2881.1293208541133</c:v>
                </c:pt>
                <c:pt idx="3">
                  <c:v>11704.285397282179</c:v>
                </c:pt>
              </c:numCache>
            </c:numRef>
          </c:val>
          <c:extLst>
            <c:ext xmlns:c16="http://schemas.microsoft.com/office/drawing/2014/chart" uri="{C3380CC4-5D6E-409C-BE32-E72D297353CC}">
              <c16:uniqueId val="{00000001-70CA-406C-BFD4-0E23DCD5CCA0}"/>
            </c:ext>
          </c:extLst>
        </c:ser>
        <c:ser>
          <c:idx val="1"/>
          <c:order val="2"/>
          <c:tx>
            <c:strRef>
              <c:f>'10.4'!$D$13</c:f>
              <c:strCache>
                <c:ptCount val="1"/>
                <c:pt idx="0">
                  <c:v>2021</c:v>
                </c:pt>
              </c:strCache>
            </c:strRef>
          </c:tx>
          <c:spPr>
            <a:solidFill>
              <a:srgbClr val="9196B0"/>
            </a:solidFill>
          </c:spPr>
          <c:invertIfNegative val="0"/>
          <c:cat>
            <c:strRef>
              <c:f>'10.4'!$B$4:$E$4</c:f>
              <c:strCache>
                <c:ptCount val="4"/>
                <c:pt idx="0">
                  <c:v>I. čtvrtletí</c:v>
                </c:pt>
                <c:pt idx="1">
                  <c:v>II. čtvrtletí</c:v>
                </c:pt>
                <c:pt idx="2">
                  <c:v>III. čtvrtletí</c:v>
                </c:pt>
                <c:pt idx="3">
                  <c:v>IV. čtvrtletí</c:v>
                </c:pt>
              </c:strCache>
            </c:strRef>
          </c:cat>
          <c:val>
            <c:numRef>
              <c:f>'10.4'!$B$18:$E$18</c:f>
              <c:numCache>
                <c:formatCode>#\ ##0.0</c:formatCode>
                <c:ptCount val="4"/>
                <c:pt idx="0">
                  <c:v>14475.47323926062</c:v>
                </c:pt>
                <c:pt idx="1">
                  <c:v>6886.6457983141918</c:v>
                </c:pt>
                <c:pt idx="2">
                  <c:v>3111.065786985374</c:v>
                </c:pt>
                <c:pt idx="3">
                  <c:v>12285.201532999999</c:v>
                </c:pt>
              </c:numCache>
            </c:numRef>
          </c:val>
          <c:extLst>
            <c:ext xmlns:c16="http://schemas.microsoft.com/office/drawing/2014/chart" uri="{C3380CC4-5D6E-409C-BE32-E72D297353CC}">
              <c16:uniqueId val="{00000002-70CA-406C-BFD4-0E23DCD5CCA0}"/>
            </c:ext>
          </c:extLst>
        </c:ser>
        <c:ser>
          <c:idx val="3"/>
          <c:order val="3"/>
          <c:tx>
            <c:strRef>
              <c:f>'10.4'!$E$13</c:f>
              <c:strCache>
                <c:ptCount val="1"/>
                <c:pt idx="0">
                  <c:v>2022</c:v>
                </c:pt>
              </c:strCache>
            </c:strRef>
          </c:tx>
          <c:spPr>
            <a:solidFill>
              <a:srgbClr val="C7CCD6"/>
            </a:solidFill>
          </c:spPr>
          <c:invertIfNegative val="0"/>
          <c:cat>
            <c:strRef>
              <c:f>'10.4'!$B$4:$E$4</c:f>
              <c:strCache>
                <c:ptCount val="4"/>
                <c:pt idx="0">
                  <c:v>I. čtvrtletí</c:v>
                </c:pt>
                <c:pt idx="1">
                  <c:v>II. čtvrtletí</c:v>
                </c:pt>
                <c:pt idx="2">
                  <c:v>III. čtvrtletí</c:v>
                </c:pt>
                <c:pt idx="3">
                  <c:v>IV. čtvrtletí</c:v>
                </c:pt>
              </c:strCache>
            </c:strRef>
          </c:cat>
          <c:val>
            <c:numRef>
              <c:f>'10.4'!$B$19:$E$19</c:f>
              <c:numCache>
                <c:formatCode>#\ ##0.0</c:formatCode>
                <c:ptCount val="4"/>
                <c:pt idx="0">
                  <c:v>12966.086234000002</c:v>
                </c:pt>
                <c:pt idx="1">
                  <c:v>5233.3896450000011</c:v>
                </c:pt>
                <c:pt idx="2">
                  <c:v>3145.012549</c:v>
                </c:pt>
                <c:pt idx="3">
                  <c:v>10944.489931000007</c:v>
                </c:pt>
              </c:numCache>
            </c:numRef>
          </c:val>
          <c:extLst>
            <c:ext xmlns:c16="http://schemas.microsoft.com/office/drawing/2014/chart" uri="{C3380CC4-5D6E-409C-BE32-E72D297353CC}">
              <c16:uniqueId val="{00000003-70CA-406C-BFD4-0E23DCD5CCA0}"/>
            </c:ext>
          </c:extLst>
        </c:ser>
        <c:ser>
          <c:idx val="4"/>
          <c:order val="4"/>
          <c:tx>
            <c:v>2023</c:v>
          </c:tx>
          <c:spPr>
            <a:solidFill>
              <a:srgbClr val="DF2B20"/>
            </a:solidFill>
          </c:spPr>
          <c:invertIfNegative val="0"/>
          <c:val>
            <c:numRef>
              <c:f>'10.4'!$B$20:$E$20</c:f>
              <c:numCache>
                <c:formatCode>#\ ##0.0</c:formatCode>
                <c:ptCount val="4"/>
                <c:pt idx="0">
                  <c:v>12311.276825999998</c:v>
                </c:pt>
                <c:pt idx="1">
                  <c:v>5383.9296979999972</c:v>
                </c:pt>
                <c:pt idx="2">
                  <c:v>2433.3214710000002</c:v>
                </c:pt>
                <c:pt idx="3">
                  <c:v>10063.430315000001</c:v>
                </c:pt>
              </c:numCache>
            </c:numRef>
          </c:val>
          <c:extLst>
            <c:ext xmlns:c16="http://schemas.microsoft.com/office/drawing/2014/chart" uri="{C3380CC4-5D6E-409C-BE32-E72D297353CC}">
              <c16:uniqueId val="{00000000-8D87-4631-B511-34DA7A27AA30}"/>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valAx>
    </c:plotArea>
    <c:legend>
      <c:legendPos val="b"/>
      <c:layout>
        <c:manualLayout>
          <c:xMode val="edge"/>
          <c:yMode val="edge"/>
          <c:x val="7.9452310597542715E-3"/>
          <c:y val="0.8582905802054891"/>
          <c:w val="0.58250319029519038"/>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Obchod, služby, školství</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'10.4'!$B$13</c:f>
              <c:strCache>
                <c:ptCount val="1"/>
                <c:pt idx="0">
                  <c:v>2019</c:v>
                </c:pt>
              </c:strCache>
            </c:strRef>
          </c:tx>
          <c:spPr>
            <a:solidFill>
              <a:srgbClr val="233060"/>
            </a:solidFill>
          </c:spPr>
          <c:invertIfNegative val="0"/>
          <c:cat>
            <c:strRef>
              <c:f>'10.4'!$B$4:$E$4</c:f>
              <c:strCache>
                <c:ptCount val="4"/>
                <c:pt idx="0">
                  <c:v>I. čtvrtletí</c:v>
                </c:pt>
                <c:pt idx="1">
                  <c:v>II. čtvrtletí</c:v>
                </c:pt>
                <c:pt idx="2">
                  <c:v>III. čtvrtletí</c:v>
                </c:pt>
                <c:pt idx="3">
                  <c:v>IV. čtvrtletí</c:v>
                </c:pt>
              </c:strCache>
            </c:strRef>
          </c:cat>
          <c:val>
            <c:numRef>
              <c:f>'10.4'!$B$27:$E$27</c:f>
              <c:numCache>
                <c:formatCode>#\ ##0.0</c:formatCode>
                <c:ptCount val="4"/>
                <c:pt idx="0">
                  <c:v>8000.2277954508227</c:v>
                </c:pt>
                <c:pt idx="1">
                  <c:v>2947.9774611584162</c:v>
                </c:pt>
                <c:pt idx="2">
                  <c:v>1375.0624167794851</c:v>
                </c:pt>
                <c:pt idx="3">
                  <c:v>6345.6836996429729</c:v>
                </c:pt>
              </c:numCache>
            </c:numRef>
          </c:val>
          <c:extLst>
            <c:ext xmlns:c16="http://schemas.microsoft.com/office/drawing/2014/chart" uri="{C3380CC4-5D6E-409C-BE32-E72D297353CC}">
              <c16:uniqueId val="{00000000-591E-4E45-A454-51DA36F9030F}"/>
            </c:ext>
          </c:extLst>
        </c:ser>
        <c:ser>
          <c:idx val="0"/>
          <c:order val="1"/>
          <c:tx>
            <c:strRef>
              <c:f>'10.4'!$C$13</c:f>
              <c:strCache>
                <c:ptCount val="1"/>
                <c:pt idx="0">
                  <c:v>2020</c:v>
                </c:pt>
              </c:strCache>
            </c:strRef>
          </c:tx>
          <c:spPr>
            <a:solidFill>
              <a:srgbClr val="596387"/>
            </a:solidFill>
          </c:spPr>
          <c:invertIfNegative val="0"/>
          <c:cat>
            <c:strRef>
              <c:f>'10.4'!$B$4:$E$4</c:f>
              <c:strCache>
                <c:ptCount val="4"/>
                <c:pt idx="0">
                  <c:v>I. čtvrtletí</c:v>
                </c:pt>
                <c:pt idx="1">
                  <c:v>II. čtvrtletí</c:v>
                </c:pt>
                <c:pt idx="2">
                  <c:v>III. čtvrtletí</c:v>
                </c:pt>
                <c:pt idx="3">
                  <c:v>IV. čtvrtletí</c:v>
                </c:pt>
              </c:strCache>
            </c:strRef>
          </c:cat>
          <c:val>
            <c:numRef>
              <c:f>'10.4'!$B$28:$E$28</c:f>
              <c:numCache>
                <c:formatCode>#\ ##0.0</c:formatCode>
                <c:ptCount val="4"/>
                <c:pt idx="0">
                  <c:v>7761.4412209729589</c:v>
                </c:pt>
                <c:pt idx="1">
                  <c:v>2666.4454051244275</c:v>
                </c:pt>
                <c:pt idx="2">
                  <c:v>1502.5578261458868</c:v>
                </c:pt>
                <c:pt idx="3">
                  <c:v>6727.5190452424795</c:v>
                </c:pt>
              </c:numCache>
            </c:numRef>
          </c:val>
          <c:extLst>
            <c:ext xmlns:c16="http://schemas.microsoft.com/office/drawing/2014/chart" uri="{C3380CC4-5D6E-409C-BE32-E72D297353CC}">
              <c16:uniqueId val="{00000001-591E-4E45-A454-51DA36F9030F}"/>
            </c:ext>
          </c:extLst>
        </c:ser>
        <c:ser>
          <c:idx val="1"/>
          <c:order val="2"/>
          <c:tx>
            <c:strRef>
              <c:f>'10.4'!$D$13</c:f>
              <c:strCache>
                <c:ptCount val="1"/>
                <c:pt idx="0">
                  <c:v>2021</c:v>
                </c:pt>
              </c:strCache>
            </c:strRef>
          </c:tx>
          <c:spPr>
            <a:solidFill>
              <a:srgbClr val="9196B0"/>
            </a:solidFill>
          </c:spPr>
          <c:invertIfNegative val="0"/>
          <c:cat>
            <c:strRef>
              <c:f>'10.4'!$B$4:$E$4</c:f>
              <c:strCache>
                <c:ptCount val="4"/>
                <c:pt idx="0">
                  <c:v>I. čtvrtletí</c:v>
                </c:pt>
                <c:pt idx="1">
                  <c:v>II. čtvrtletí</c:v>
                </c:pt>
                <c:pt idx="2">
                  <c:v>III. čtvrtletí</c:v>
                </c:pt>
                <c:pt idx="3">
                  <c:v>IV. čtvrtletí</c:v>
                </c:pt>
              </c:strCache>
            </c:strRef>
          </c:cat>
          <c:val>
            <c:numRef>
              <c:f>'10.4'!$B$29:$E$29</c:f>
              <c:numCache>
                <c:formatCode>#\ ##0.0</c:formatCode>
                <c:ptCount val="4"/>
                <c:pt idx="0">
                  <c:v>8891.9809219999988</c:v>
                </c:pt>
                <c:pt idx="1">
                  <c:v>3340.5134649999991</c:v>
                </c:pt>
                <c:pt idx="2">
                  <c:v>1333.2217679999999</c:v>
                </c:pt>
                <c:pt idx="3">
                  <c:v>6446.5769939999973</c:v>
                </c:pt>
              </c:numCache>
            </c:numRef>
          </c:val>
          <c:extLst>
            <c:ext xmlns:c16="http://schemas.microsoft.com/office/drawing/2014/chart" uri="{C3380CC4-5D6E-409C-BE32-E72D297353CC}">
              <c16:uniqueId val="{00000002-591E-4E45-A454-51DA36F9030F}"/>
            </c:ext>
          </c:extLst>
        </c:ser>
        <c:ser>
          <c:idx val="3"/>
          <c:order val="3"/>
          <c:tx>
            <c:strRef>
              <c:f>'10.4'!$E$13</c:f>
              <c:strCache>
                <c:ptCount val="1"/>
                <c:pt idx="0">
                  <c:v>2022</c:v>
                </c:pt>
              </c:strCache>
            </c:strRef>
          </c:tx>
          <c:spPr>
            <a:solidFill>
              <a:srgbClr val="C7CCD6"/>
            </a:solidFill>
          </c:spPr>
          <c:invertIfNegative val="0"/>
          <c:cat>
            <c:strRef>
              <c:f>'10.4'!$B$4:$E$4</c:f>
              <c:strCache>
                <c:ptCount val="4"/>
                <c:pt idx="0">
                  <c:v>I. čtvrtletí</c:v>
                </c:pt>
                <c:pt idx="1">
                  <c:v>II. čtvrtletí</c:v>
                </c:pt>
                <c:pt idx="2">
                  <c:v>III. čtvrtletí</c:v>
                </c:pt>
                <c:pt idx="3">
                  <c:v>IV. čtvrtletí</c:v>
                </c:pt>
              </c:strCache>
            </c:strRef>
          </c:cat>
          <c:val>
            <c:numRef>
              <c:f>'10.4'!$B$30:$E$30</c:f>
              <c:numCache>
                <c:formatCode>#\ ##0.0</c:formatCode>
                <c:ptCount val="4"/>
                <c:pt idx="0">
                  <c:v>7390.9582169999985</c:v>
                </c:pt>
                <c:pt idx="1">
                  <c:v>2754.0628879999995</c:v>
                </c:pt>
                <c:pt idx="2">
                  <c:v>1384.4316569999996</c:v>
                </c:pt>
                <c:pt idx="3">
                  <c:v>5576.0934020000022</c:v>
                </c:pt>
              </c:numCache>
            </c:numRef>
          </c:val>
          <c:extLst>
            <c:ext xmlns:c16="http://schemas.microsoft.com/office/drawing/2014/chart" uri="{C3380CC4-5D6E-409C-BE32-E72D297353CC}">
              <c16:uniqueId val="{00000003-591E-4E45-A454-51DA36F9030F}"/>
            </c:ext>
          </c:extLst>
        </c:ser>
        <c:ser>
          <c:idx val="4"/>
          <c:order val="4"/>
          <c:tx>
            <c:v>2023</c:v>
          </c:tx>
          <c:spPr>
            <a:solidFill>
              <a:srgbClr val="DF2B20"/>
            </a:solidFill>
          </c:spPr>
          <c:invertIfNegative val="0"/>
          <c:val>
            <c:numRef>
              <c:f>'10.4'!$B$31:$E$31</c:f>
              <c:numCache>
                <c:formatCode>#\ ##0.0</c:formatCode>
                <c:ptCount val="4"/>
                <c:pt idx="0">
                  <c:v>6685.327408000001</c:v>
                </c:pt>
                <c:pt idx="1">
                  <c:v>2767.5760459999988</c:v>
                </c:pt>
                <c:pt idx="2">
                  <c:v>1038.327409</c:v>
                </c:pt>
                <c:pt idx="3">
                  <c:v>5173.1075519999986</c:v>
                </c:pt>
              </c:numCache>
            </c:numRef>
          </c:val>
          <c:extLst>
            <c:ext xmlns:c16="http://schemas.microsoft.com/office/drawing/2014/chart" uri="{C3380CC4-5D6E-409C-BE32-E72D297353CC}">
              <c16:uniqueId val="{00000000-2B1D-4211-B315-4EA41E46808E}"/>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majorUnit val="2000"/>
      </c:valAx>
    </c:plotArea>
    <c:legend>
      <c:legendPos val="b"/>
      <c:layout>
        <c:manualLayout>
          <c:xMode val="edge"/>
          <c:yMode val="edge"/>
          <c:x val="7.9452310597542715E-3"/>
          <c:y val="0.8582905802054891"/>
          <c:w val="0.57287915510226251"/>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187-42F8-8135-75264A0C357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187-42F8-8135-75264A0C357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187-42F8-8135-75264A0C357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187-42F8-8135-75264A0C357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187-42F8-8135-75264A0C357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187-42F8-8135-75264A0C357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187-42F8-8135-75264A0C357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187-42F8-8135-75264A0C357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187-42F8-8135-75264A0C357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187-42F8-8135-75264A0C357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187-42F8-8135-75264A0C357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187-42F8-8135-75264A0C357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187-42F8-8135-75264A0C357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187-42F8-8135-75264A0C357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187-42F8-8135-75264A0C357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B187-42F8-8135-75264A0C357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000">
                <a:solidFill>
                  <a:schemeClr val="tx2"/>
                </a:solidFill>
              </a:rPr>
              <a:t>Podíl kategori</a:t>
            </a:r>
            <a:r>
              <a:rPr lang="cs-CZ" sz="1000">
                <a:solidFill>
                  <a:schemeClr val="tx2"/>
                </a:solidFill>
              </a:rPr>
              <a:t>í</a:t>
            </a:r>
            <a:r>
              <a:rPr lang="en-US" sz="1000">
                <a:solidFill>
                  <a:schemeClr val="tx2"/>
                </a:solidFill>
              </a:rPr>
              <a:t> </a:t>
            </a:r>
            <a:r>
              <a:rPr lang="cs-CZ" sz="1000">
                <a:solidFill>
                  <a:schemeClr val="tx2"/>
                </a:solidFill>
              </a:rPr>
              <a:t>uhlí</a:t>
            </a:r>
            <a:r>
              <a:rPr lang="en-US" sz="1000">
                <a:solidFill>
                  <a:schemeClr val="tx2"/>
                </a:solidFill>
              </a:rPr>
              <a:t> na</a:t>
            </a:r>
            <a:endParaRPr lang="cs-CZ" sz="1000">
              <a:solidFill>
                <a:schemeClr val="tx2"/>
              </a:solidFill>
            </a:endParaRPr>
          </a:p>
          <a:p>
            <a:pPr algn="l">
              <a:defRPr/>
            </a:pPr>
            <a:r>
              <a:rPr lang="cs-CZ" sz="1000">
                <a:solidFill>
                  <a:schemeClr val="tx2"/>
                </a:solidFill>
              </a:rPr>
              <a:t>dodávkách tepla</a:t>
            </a:r>
            <a:endParaRPr lang="en-US" sz="1000">
              <a:solidFill>
                <a:schemeClr val="tx2"/>
              </a:solidFill>
            </a:endParaRPr>
          </a:p>
        </c:rich>
      </c:tx>
      <c:layout>
        <c:manualLayout>
          <c:xMode val="edge"/>
          <c:yMode val="edge"/>
          <c:x val="2.4691358024691384E-3"/>
          <c:y val="1.7779851834568046E-2"/>
        </c:manualLayout>
      </c:layout>
      <c:overlay val="0"/>
    </c:title>
    <c:autoTitleDeleted val="0"/>
    <c:plotArea>
      <c:layout>
        <c:manualLayout>
          <c:layoutTarget val="inner"/>
          <c:xMode val="edge"/>
          <c:yMode val="edge"/>
          <c:x val="0.12621522309711286"/>
          <c:y val="0.35023783646646156"/>
          <c:w val="0.50809669843901084"/>
          <c:h val="0.5238777279838471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4-3BE2-448C-9EA2-7552889CB878}"/>
              </c:ext>
            </c:extLst>
          </c:dPt>
          <c:dPt>
            <c:idx val="1"/>
            <c:bubble3D val="0"/>
            <c:spPr>
              <a:solidFill>
                <a:schemeClr val="accent2"/>
              </a:solidFill>
            </c:spPr>
            <c:extLst>
              <c:ext xmlns:c16="http://schemas.microsoft.com/office/drawing/2014/chart" uri="{C3380CC4-5D6E-409C-BE32-E72D297353CC}">
                <c16:uniqueId val="{00000001-3BE2-448C-9EA2-7552889CB878}"/>
              </c:ext>
            </c:extLst>
          </c:dPt>
          <c:dPt>
            <c:idx val="2"/>
            <c:bubble3D val="0"/>
            <c:spPr>
              <a:solidFill>
                <a:schemeClr val="accent3"/>
              </a:solidFill>
            </c:spPr>
            <c:extLst>
              <c:ext xmlns:c16="http://schemas.microsoft.com/office/drawing/2014/chart" uri="{C3380CC4-5D6E-409C-BE32-E72D297353CC}">
                <c16:uniqueId val="{00000005-3BE2-448C-9EA2-7552889CB878}"/>
              </c:ext>
            </c:extLst>
          </c:dPt>
          <c:dPt>
            <c:idx val="3"/>
            <c:bubble3D val="0"/>
            <c:spPr>
              <a:solidFill>
                <a:schemeClr val="accent4"/>
              </a:solidFill>
            </c:spPr>
            <c:extLst>
              <c:ext xmlns:c16="http://schemas.microsoft.com/office/drawing/2014/chart" uri="{C3380CC4-5D6E-409C-BE32-E72D297353CC}">
                <c16:uniqueId val="{00000004-34EE-4F56-8A11-458BF592EEC9}"/>
              </c:ext>
            </c:extLst>
          </c:dPt>
          <c:dPt>
            <c:idx val="4"/>
            <c:bubble3D val="0"/>
            <c:spPr>
              <a:solidFill>
                <a:schemeClr val="accent5"/>
              </a:solidFill>
            </c:spPr>
            <c:extLst>
              <c:ext xmlns:c16="http://schemas.microsoft.com/office/drawing/2014/chart" uri="{C3380CC4-5D6E-409C-BE32-E72D297353CC}">
                <c16:uniqueId val="{00000003-3BE2-448C-9EA2-7552889CB878}"/>
              </c:ext>
            </c:extLst>
          </c:dPt>
          <c:dPt>
            <c:idx val="5"/>
            <c:bubble3D val="0"/>
            <c:spPr>
              <a:solidFill>
                <a:schemeClr val="accent6"/>
              </a:solidFill>
            </c:spPr>
            <c:extLst>
              <c:ext xmlns:c16="http://schemas.microsoft.com/office/drawing/2014/chart" uri="{C3380CC4-5D6E-409C-BE32-E72D297353CC}">
                <c16:uniqueId val="{00000006-3BE2-448C-9EA2-7552889CB878}"/>
              </c:ext>
            </c:extLst>
          </c:dPt>
          <c:dPt>
            <c:idx val="6"/>
            <c:bubble3D val="0"/>
            <c:spPr>
              <a:solidFill>
                <a:srgbClr val="F0948F"/>
              </a:solidFill>
            </c:spPr>
            <c:extLst>
              <c:ext xmlns:c16="http://schemas.microsoft.com/office/drawing/2014/chart" uri="{C3380CC4-5D6E-409C-BE32-E72D297353CC}">
                <c16:uniqueId val="{00000007-3BE2-448C-9EA2-7552889CB878}"/>
              </c:ext>
            </c:extLst>
          </c:dPt>
          <c:dPt>
            <c:idx val="7"/>
            <c:bubble3D val="0"/>
            <c:spPr>
              <a:solidFill>
                <a:srgbClr val="F7C9C7"/>
              </a:solidFill>
            </c:spPr>
            <c:extLst>
              <c:ext xmlns:c16="http://schemas.microsoft.com/office/drawing/2014/chart" uri="{C3380CC4-5D6E-409C-BE32-E72D297353CC}">
                <c16:uniqueId val="{00000008-3BE2-448C-9EA2-7552889CB878}"/>
              </c:ext>
            </c:extLst>
          </c:dPt>
          <c:dLbls>
            <c:dLbl>
              <c:idx val="0"/>
              <c:layout>
                <c:manualLayout>
                  <c:x val="0.18426345144356954"/>
                  <c:y val="-9.8208651061692381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layout>
                    <c:manualLayout>
                      <c:w val="0.19107666229221343"/>
                      <c:h val="0.10499673561665142"/>
                    </c:manualLayout>
                  </c15:layout>
                </c:ext>
                <c:ext xmlns:c16="http://schemas.microsoft.com/office/drawing/2014/chart" uri="{C3380CC4-5D6E-409C-BE32-E72D297353CC}">
                  <c16:uniqueId val="{00000004-3BE2-448C-9EA2-7552889CB878}"/>
                </c:ext>
              </c:extLst>
            </c:dLbl>
            <c:dLbl>
              <c:idx val="2"/>
              <c:delete val="1"/>
              <c:extLst>
                <c:ext xmlns:c15="http://schemas.microsoft.com/office/drawing/2012/chart" uri="{CE6537A1-D6FC-4f65-9D91-7224C49458BB}"/>
                <c:ext xmlns:c16="http://schemas.microsoft.com/office/drawing/2014/chart" uri="{C3380CC4-5D6E-409C-BE32-E72D297353CC}">
                  <c16:uniqueId val="{00000005-3BE2-448C-9EA2-7552889CB878}"/>
                </c:ext>
              </c:extLst>
            </c:dLbl>
            <c:dLbl>
              <c:idx val="3"/>
              <c:tx>
                <c:rich>
                  <a:bodyPr/>
                  <a:lstStyle/>
                  <a:p>
                    <a:pPr algn="ctr" rtl="0">
                      <a:defRPr sz="900">
                        <a:solidFill>
                          <a:schemeClr val="bg1"/>
                        </a:solidFill>
                      </a:defRPr>
                    </a:pPr>
                    <a:r>
                      <a:rPr lang="en-US" sz="900">
                        <a:solidFill>
                          <a:schemeClr val="bg1"/>
                        </a:solidFill>
                      </a:rPr>
                      <a:t>7%</a:t>
                    </a:r>
                  </a:p>
                </c:rich>
              </c:tx>
              <c:spPr>
                <a:noFill/>
                <a:ln>
                  <a:noFill/>
                </a:ln>
                <a:effectLst/>
              </c:sp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4EE-4F56-8A11-458BF592EEC9}"/>
                </c:ext>
              </c:extLst>
            </c:dLbl>
            <c:dLbl>
              <c:idx val="5"/>
              <c:delete val="1"/>
              <c:extLst>
                <c:ext xmlns:c15="http://schemas.microsoft.com/office/drawing/2012/chart" uri="{CE6537A1-D6FC-4f65-9D91-7224C49458BB}"/>
                <c:ext xmlns:c16="http://schemas.microsoft.com/office/drawing/2014/chart" uri="{C3380CC4-5D6E-409C-BE32-E72D297353CC}">
                  <c16:uniqueId val="{00000006-3BE2-448C-9EA2-7552889CB878}"/>
                </c:ext>
              </c:extLst>
            </c:dLbl>
            <c:dLbl>
              <c:idx val="6"/>
              <c:delete val="1"/>
              <c:extLst>
                <c:ext xmlns:c15="http://schemas.microsoft.com/office/drawing/2012/chart" uri="{CE6537A1-D6FC-4f65-9D91-7224C49458BB}"/>
                <c:ext xmlns:c16="http://schemas.microsoft.com/office/drawing/2014/chart" uri="{C3380CC4-5D6E-409C-BE32-E72D297353CC}">
                  <c16:uniqueId val="{00000007-3BE2-448C-9EA2-7552889CB878}"/>
                </c:ext>
              </c:extLst>
            </c:dLbl>
            <c:dLbl>
              <c:idx val="7"/>
              <c:delete val="1"/>
              <c:extLst>
                <c:ext xmlns:c15="http://schemas.microsoft.com/office/drawing/2012/chart" uri="{CE6537A1-D6FC-4f65-9D91-7224C49458BB}"/>
                <c:ext xmlns:c16="http://schemas.microsoft.com/office/drawing/2014/chart" uri="{C3380CC4-5D6E-409C-BE32-E72D297353CC}">
                  <c16:uniqueId val="{00000008-3BE2-448C-9EA2-7552889CB878}"/>
                </c:ext>
              </c:extLst>
            </c:dLbl>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1.0237430187250495E-2</c:v>
                </c:pt>
                <c:pt idx="1">
                  <c:v>0.16896159049307682</c:v>
                </c:pt>
                <c:pt idx="2">
                  <c:v>0</c:v>
                </c:pt>
                <c:pt idx="3">
                  <c:v>8.1436505040845417E-2</c:v>
                </c:pt>
                <c:pt idx="4">
                  <c:v>0.73933829574239507</c:v>
                </c:pt>
                <c:pt idx="5">
                  <c:v>2.6178536432282626E-5</c:v>
                </c:pt>
                <c:pt idx="6">
                  <c:v>0</c:v>
                </c:pt>
                <c:pt idx="7">
                  <c:v>0</c:v>
                </c:pt>
              </c:numCache>
            </c:numRef>
          </c:val>
          <c:extLst>
            <c:ext xmlns:c16="http://schemas.microsoft.com/office/drawing/2014/chart" uri="{C3380CC4-5D6E-409C-BE32-E72D297353CC}">
              <c16:uniqueId val="{00000009-3BE2-448C-9EA2-7552889CB878}"/>
            </c:ext>
          </c:extLst>
        </c:ser>
        <c:dLbls>
          <c:showLegendKey val="0"/>
          <c:showVal val="0"/>
          <c:showCatName val="0"/>
          <c:showSerName val="0"/>
          <c:showPercent val="1"/>
          <c:showBubbleSize val="0"/>
          <c:showLeaderLines val="1"/>
        </c:dLbls>
        <c:firstSliceAng val="43"/>
        <c:holeSize val="50"/>
      </c:doughnutChart>
    </c:plotArea>
    <c:plotVisOnly val="1"/>
    <c:dispBlanksAs val="gap"/>
    <c:showDLblsOverMax val="0"/>
  </c:chart>
  <c:spPr>
    <a:ln>
      <a:noFill/>
    </a:ln>
  </c:spPr>
  <c:txPr>
    <a:bodyPr/>
    <a:lstStyle/>
    <a:p>
      <a:pPr>
        <a:defRPr sz="1050"/>
      </a:pPr>
      <a:endParaRPr lang="cs-CZ"/>
    </a:p>
  </c:tx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Bilance tepla (TJ)</a:t>
            </a:r>
          </a:p>
        </c:rich>
      </c:tx>
      <c:layout>
        <c:manualLayout>
          <c:xMode val="edge"/>
          <c:yMode val="edge"/>
          <c:x val="6.4524454768356972E-5"/>
          <c:y val="2.3691377830839831E-2"/>
        </c:manualLayout>
      </c:layout>
      <c:overlay val="0"/>
    </c:title>
    <c:autoTitleDeleted val="0"/>
    <c:plotArea>
      <c:layout>
        <c:manualLayout>
          <c:layoutTarget val="inner"/>
          <c:xMode val="edge"/>
          <c:yMode val="edge"/>
          <c:x val="5.131015127174144E-2"/>
          <c:y val="0.11527845141712992"/>
          <c:w val="0.92804202320238427"/>
          <c:h val="0.79793213446256017"/>
        </c:manualLayout>
      </c:layout>
      <c:barChart>
        <c:barDir val="col"/>
        <c:grouping val="stacked"/>
        <c:varyColors val="0"/>
        <c:ser>
          <c:idx val="0"/>
          <c:order val="0"/>
          <c:tx>
            <c:strRef>
              <c:f>'3'!$A$18</c:f>
              <c:strCache>
                <c:ptCount val="1"/>
                <c:pt idx="0">
                  <c:v>Výroba tepla brutto</c:v>
                </c:pt>
              </c:strCache>
            </c:strRef>
          </c:tx>
          <c:spPr>
            <a:solidFill>
              <a:srgbClr val="233060"/>
            </a:solidFill>
          </c:spPr>
          <c:invertIfNegative val="0"/>
          <c:val>
            <c:numRef>
              <c:f>'3'!$B$18:$M$18</c:f>
              <c:numCache>
                <c:formatCode>#\ ##0.0</c:formatCode>
                <c:ptCount val="12"/>
                <c:pt idx="0">
                  <c:v>17169.364081492993</c:v>
                </c:pt>
                <c:pt idx="1">
                  <c:v>15635.117988129892</c:v>
                </c:pt>
                <c:pt idx="2">
                  <c:v>14962.205562586252</c:v>
                </c:pt>
                <c:pt idx="3">
                  <c:v>12938.42176767085</c:v>
                </c:pt>
                <c:pt idx="4">
                  <c:v>9385.068112483008</c:v>
                </c:pt>
                <c:pt idx="5">
                  <c:v>7108.2234117417611</c:v>
                </c:pt>
                <c:pt idx="6">
                  <c:v>7051.6292109999995</c:v>
                </c:pt>
                <c:pt idx="7">
                  <c:v>7052.3502639999997</c:v>
                </c:pt>
                <c:pt idx="8">
                  <c:v>7294.7928829999992</c:v>
                </c:pt>
                <c:pt idx="9">
                  <c:v>10571.034315000001</c:v>
                </c:pt>
                <c:pt idx="10">
                  <c:v>14145.456603999997</c:v>
                </c:pt>
                <c:pt idx="11">
                  <c:v>17091.87156</c:v>
                </c:pt>
              </c:numCache>
            </c:numRef>
          </c:val>
          <c:extLst>
            <c:ext xmlns:c16="http://schemas.microsoft.com/office/drawing/2014/chart" uri="{C3380CC4-5D6E-409C-BE32-E72D297353CC}">
              <c16:uniqueId val="{00000000-17F0-43A7-BC01-5C4DC9758F47}"/>
            </c:ext>
          </c:extLst>
        </c:ser>
        <c:ser>
          <c:idx val="1"/>
          <c:order val="1"/>
          <c:tx>
            <c:strRef>
              <c:f>'3'!$A$19</c:f>
              <c:strCache>
                <c:ptCount val="1"/>
                <c:pt idx="0">
                  <c:v>Technologická vlastní spotřeba tepla </c:v>
                </c:pt>
              </c:strCache>
            </c:strRef>
          </c:tx>
          <c:spPr>
            <a:solidFill>
              <a:srgbClr val="596387"/>
            </a:solidFill>
          </c:spPr>
          <c:invertIfNegative val="0"/>
          <c:val>
            <c:numRef>
              <c:f>'3'!$B$19:$M$19</c:f>
              <c:numCache>
                <c:formatCode>#\ ##0.0</c:formatCode>
                <c:ptCount val="12"/>
                <c:pt idx="0">
                  <c:v>-825.45950100000005</c:v>
                </c:pt>
                <c:pt idx="1">
                  <c:v>-712.59015499999975</c:v>
                </c:pt>
                <c:pt idx="2">
                  <c:v>-788.0043670000008</c:v>
                </c:pt>
                <c:pt idx="3">
                  <c:v>-749.43518100000028</c:v>
                </c:pt>
                <c:pt idx="4">
                  <c:v>-676.51578499999994</c:v>
                </c:pt>
                <c:pt idx="5">
                  <c:v>-627.58415300000013</c:v>
                </c:pt>
                <c:pt idx="6">
                  <c:v>-601.69570399999975</c:v>
                </c:pt>
                <c:pt idx="7">
                  <c:v>-610.07317499999976</c:v>
                </c:pt>
                <c:pt idx="8">
                  <c:v>-630.04212600000028</c:v>
                </c:pt>
                <c:pt idx="9">
                  <c:v>-685.01670500000023</c:v>
                </c:pt>
                <c:pt idx="10">
                  <c:v>-726.62457999999958</c:v>
                </c:pt>
                <c:pt idx="11">
                  <c:v>-857.69462500000009</c:v>
                </c:pt>
              </c:numCache>
            </c:numRef>
          </c:val>
          <c:extLst>
            <c:ext xmlns:c16="http://schemas.microsoft.com/office/drawing/2014/chart" uri="{C3380CC4-5D6E-409C-BE32-E72D297353CC}">
              <c16:uniqueId val="{00000001-17F0-43A7-BC01-5C4DC9758F47}"/>
            </c:ext>
          </c:extLst>
        </c:ser>
        <c:ser>
          <c:idx val="2"/>
          <c:order val="2"/>
          <c:tx>
            <c:strRef>
              <c:f>'3'!$A$20</c:f>
              <c:strCache>
                <c:ptCount val="1"/>
                <c:pt idx="0">
                  <c:v>Ztráty</c:v>
                </c:pt>
              </c:strCache>
            </c:strRef>
          </c:tx>
          <c:spPr>
            <a:solidFill>
              <a:srgbClr val="9196B0"/>
            </a:solidFill>
          </c:spPr>
          <c:invertIfNegative val="0"/>
          <c:val>
            <c:numRef>
              <c:f>'3'!$B$20:$M$20</c:f>
              <c:numCache>
                <c:formatCode>#\ ##0.0</c:formatCode>
                <c:ptCount val="12"/>
                <c:pt idx="0">
                  <c:v>-1299.5078346115097</c:v>
                </c:pt>
                <c:pt idx="1">
                  <c:v>-1172.9135045900384</c:v>
                </c:pt>
                <c:pt idx="2">
                  <c:v>-1170.4909227624585</c:v>
                </c:pt>
                <c:pt idx="3">
                  <c:v>-1152.5103506566043</c:v>
                </c:pt>
                <c:pt idx="4">
                  <c:v>-941.29995635178307</c:v>
                </c:pt>
                <c:pt idx="5">
                  <c:v>-732.16237570640749</c:v>
                </c:pt>
                <c:pt idx="6">
                  <c:v>-721.42636731999994</c:v>
                </c:pt>
                <c:pt idx="7">
                  <c:v>-745.69050314000003</c:v>
                </c:pt>
                <c:pt idx="8">
                  <c:v>-734.33469287999947</c:v>
                </c:pt>
                <c:pt idx="9">
                  <c:v>-988.41339735032329</c:v>
                </c:pt>
                <c:pt idx="10">
                  <c:v>-1162.6426755866344</c:v>
                </c:pt>
                <c:pt idx="11">
                  <c:v>-1168.5938973473476</c:v>
                </c:pt>
              </c:numCache>
            </c:numRef>
          </c:val>
          <c:extLst>
            <c:ext xmlns:c16="http://schemas.microsoft.com/office/drawing/2014/chart" uri="{C3380CC4-5D6E-409C-BE32-E72D297353CC}">
              <c16:uniqueId val="{00000002-17F0-43A7-BC01-5C4DC9758F47}"/>
            </c:ext>
          </c:extLst>
        </c:ser>
        <c:ser>
          <c:idx val="3"/>
          <c:order val="3"/>
          <c:tx>
            <c:strRef>
              <c:f>'3'!$A$21</c:f>
              <c:strCache>
                <c:ptCount val="1"/>
                <c:pt idx="0">
                  <c:v>Vlastní spotřeba tepla</c:v>
                </c:pt>
              </c:strCache>
            </c:strRef>
          </c:tx>
          <c:spPr>
            <a:solidFill>
              <a:srgbClr val="C7CCD6"/>
            </a:solidFill>
          </c:spPr>
          <c:invertIfNegative val="0"/>
          <c:val>
            <c:numRef>
              <c:f>'3'!$B$21:$M$21</c:f>
              <c:numCache>
                <c:formatCode>#\ ##0.0</c:formatCode>
                <c:ptCount val="12"/>
                <c:pt idx="0">
                  <c:v>-4548.0902326460091</c:v>
                </c:pt>
                <c:pt idx="1">
                  <c:v>-3744.7577601388052</c:v>
                </c:pt>
                <c:pt idx="2">
                  <c:v>-3986.1365701840305</c:v>
                </c:pt>
                <c:pt idx="3">
                  <c:v>-3714.4455768824314</c:v>
                </c:pt>
                <c:pt idx="4">
                  <c:v>-3482.5082099458878</c:v>
                </c:pt>
                <c:pt idx="5">
                  <c:v>-2945.6873742059388</c:v>
                </c:pt>
                <c:pt idx="6">
                  <c:v>-3134.2192776800002</c:v>
                </c:pt>
                <c:pt idx="7">
                  <c:v>-3025.8897978600016</c:v>
                </c:pt>
                <c:pt idx="8">
                  <c:v>-3127.0852681199985</c:v>
                </c:pt>
                <c:pt idx="9">
                  <c:v>-3875.1635157199985</c:v>
                </c:pt>
                <c:pt idx="10">
                  <c:v>-3845.1386291799986</c:v>
                </c:pt>
                <c:pt idx="11">
                  <c:v>-4693.8488697200028</c:v>
                </c:pt>
              </c:numCache>
            </c:numRef>
          </c:val>
          <c:extLst>
            <c:ext xmlns:c16="http://schemas.microsoft.com/office/drawing/2014/chart" uri="{C3380CC4-5D6E-409C-BE32-E72D297353CC}">
              <c16:uniqueId val="{00000003-17F0-43A7-BC01-5C4DC9758F47}"/>
            </c:ext>
          </c:extLst>
        </c:ser>
        <c:ser>
          <c:idx val="4"/>
          <c:order val="4"/>
          <c:tx>
            <c:strRef>
              <c:f>'3'!$A$22</c:f>
              <c:strCache>
                <c:ptCount val="1"/>
                <c:pt idx="0">
                  <c:v>Dodávky tepla</c:v>
                </c:pt>
              </c:strCache>
            </c:strRef>
          </c:tx>
          <c:spPr>
            <a:solidFill>
              <a:srgbClr val="DF2B20"/>
            </a:solidFill>
          </c:spPr>
          <c:invertIfNegative val="0"/>
          <c:val>
            <c:numRef>
              <c:f>'3'!$B$22:$M$22</c:f>
              <c:numCache>
                <c:formatCode>#\ ##0.0</c:formatCode>
                <c:ptCount val="12"/>
                <c:pt idx="0">
                  <c:v>-10473.716400235477</c:v>
                </c:pt>
                <c:pt idx="1">
                  <c:v>-9983.1681854010458</c:v>
                </c:pt>
                <c:pt idx="2">
                  <c:v>-9000.7560406397643</c:v>
                </c:pt>
                <c:pt idx="3">
                  <c:v>-7301.3499461318133</c:v>
                </c:pt>
                <c:pt idx="4">
                  <c:v>-4263.6182931853355</c:v>
                </c:pt>
                <c:pt idx="5">
                  <c:v>-2780.9667428294097</c:v>
                </c:pt>
                <c:pt idx="6">
                  <c:v>-2573.7942719999996</c:v>
                </c:pt>
                <c:pt idx="7">
                  <c:v>-2652.4410400000002</c:v>
                </c:pt>
                <c:pt idx="8">
                  <c:v>-2786.0648970000002</c:v>
                </c:pt>
                <c:pt idx="9">
                  <c:v>-5007.4702799296765</c:v>
                </c:pt>
                <c:pt idx="10">
                  <c:v>-8400.6026582333616</c:v>
                </c:pt>
                <c:pt idx="11">
                  <c:v>-10348.836402932651</c:v>
                </c:pt>
              </c:numCache>
            </c:numRef>
          </c:val>
          <c:extLst>
            <c:ext xmlns:c16="http://schemas.microsoft.com/office/drawing/2014/chart" uri="{C3380CC4-5D6E-409C-BE32-E72D297353CC}">
              <c16:uniqueId val="{00000004-17F0-43A7-BC01-5C4DC9758F47}"/>
            </c:ext>
          </c:extLst>
        </c:ser>
        <c:ser>
          <c:idx val="5"/>
          <c:order val="5"/>
          <c:tx>
            <c:strRef>
              <c:f>'3'!$A$23</c:f>
              <c:strCache>
                <c:ptCount val="1"/>
                <c:pt idx="0">
                  <c:v>Bilanční rozdíl</c:v>
                </c:pt>
              </c:strCache>
            </c:strRef>
          </c:tx>
          <c:invertIfNegative val="0"/>
          <c:val>
            <c:numRef>
              <c:f>'3'!$B$23:$M$23</c:f>
              <c:numCache>
                <c:formatCode>#\ ##0.0</c:formatCode>
                <c:ptCount val="12"/>
                <c:pt idx="0">
                  <c:v>-22.590112999998382</c:v>
                </c:pt>
                <c:pt idx="1">
                  <c:v>-21.688383000002432</c:v>
                </c:pt>
                <c:pt idx="2">
                  <c:v>-16.817661999997654</c:v>
                </c:pt>
                <c:pt idx="3">
                  <c:v>-20.680712999999741</c:v>
                </c:pt>
                <c:pt idx="4">
                  <c:v>-21.125868000001901</c:v>
                </c:pt>
                <c:pt idx="5">
                  <c:v>-21.822766000005686</c:v>
                </c:pt>
                <c:pt idx="6">
                  <c:v>-20.493589999999585</c:v>
                </c:pt>
                <c:pt idx="7">
                  <c:v>-18.255747999998221</c:v>
                </c:pt>
                <c:pt idx="8">
                  <c:v>-17.2658990000009</c:v>
                </c:pt>
                <c:pt idx="9">
                  <c:v>-14.970417000003181</c:v>
                </c:pt>
                <c:pt idx="10">
                  <c:v>-10.448061000002781</c:v>
                </c:pt>
                <c:pt idx="11">
                  <c:v>-22.897764999997889</c:v>
                </c:pt>
              </c:numCache>
            </c:numRef>
          </c:val>
          <c:extLst>
            <c:ext xmlns:c16="http://schemas.microsoft.com/office/drawing/2014/chart" uri="{C3380CC4-5D6E-409C-BE32-E72D297353CC}">
              <c16:uniqueId val="{00000005-17F0-43A7-BC01-5C4DC9758F47}"/>
            </c:ext>
          </c:extLst>
        </c:ser>
        <c:dLbls>
          <c:showLegendKey val="0"/>
          <c:showVal val="0"/>
          <c:showCatName val="0"/>
          <c:showSerName val="0"/>
          <c:showPercent val="0"/>
          <c:showBubbleSize val="0"/>
        </c:dLbls>
        <c:gapWidth val="50"/>
        <c:overlap val="100"/>
        <c:axId val="222155136"/>
        <c:axId val="222156672"/>
      </c:barChart>
      <c:catAx>
        <c:axId val="222155136"/>
        <c:scaling>
          <c:orientation val="minMax"/>
        </c:scaling>
        <c:delete val="0"/>
        <c:axPos val="b"/>
        <c:majorTickMark val="none"/>
        <c:minorTickMark val="none"/>
        <c:tickLblPos val="low"/>
        <c:txPr>
          <a:bodyPr/>
          <a:lstStyle/>
          <a:p>
            <a:pPr>
              <a:defRPr sz="900"/>
            </a:pPr>
            <a:endParaRPr lang="cs-CZ"/>
          </a:p>
        </c:txPr>
        <c:crossAx val="222156672"/>
        <c:crosses val="autoZero"/>
        <c:auto val="1"/>
        <c:lblAlgn val="ctr"/>
        <c:lblOffset val="100"/>
        <c:noMultiLvlLbl val="0"/>
      </c:catAx>
      <c:valAx>
        <c:axId val="222156672"/>
        <c:scaling>
          <c:orientation val="minMax"/>
          <c:max val="20000"/>
          <c:min val="-20000"/>
        </c:scaling>
        <c:delete val="0"/>
        <c:axPos val="l"/>
        <c:majorGridlines/>
        <c:numFmt formatCode="#,##0" sourceLinked="0"/>
        <c:majorTickMark val="out"/>
        <c:minorTickMark val="none"/>
        <c:tickLblPos val="nextTo"/>
        <c:spPr>
          <a:ln>
            <a:noFill/>
          </a:ln>
        </c:spPr>
        <c:txPr>
          <a:bodyPr/>
          <a:lstStyle/>
          <a:p>
            <a:pPr>
              <a:defRPr sz="900"/>
            </a:pPr>
            <a:endParaRPr lang="cs-CZ"/>
          </a:p>
        </c:txPr>
        <c:crossAx val="22215513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z uhlí (TJ)</a:t>
            </a:r>
            <a:endParaRPr lang="en-US" sz="1000">
              <a:solidFill>
                <a:schemeClr val="tx2"/>
              </a:solidFill>
            </a:endParaRPr>
          </a:p>
        </c:rich>
      </c:tx>
      <c:layout>
        <c:manualLayout>
          <c:xMode val="edge"/>
          <c:yMode val="edge"/>
          <c:x val="7.6781249999999983E-3"/>
          <c:y val="1.6919162822606405E-3"/>
        </c:manualLayout>
      </c:layout>
      <c:overlay val="0"/>
    </c:title>
    <c:autoTitleDeleted val="0"/>
    <c:plotArea>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extLst>
              <c:ext xmlns:c16="http://schemas.microsoft.com/office/drawing/2014/chart" uri="{C3380CC4-5D6E-409C-BE32-E72D297353CC}">
                <c16:uniqueId val="{00000000-1AED-4DA8-87E2-E2B58DBE8113}"/>
              </c:ext>
            </c:extLst>
          </c:dPt>
          <c:dPt>
            <c:idx val="3"/>
            <c:invertIfNegative val="0"/>
            <c:bubble3D val="0"/>
            <c:explosion val="52"/>
            <c:extLst>
              <c:ext xmlns:c16="http://schemas.microsoft.com/office/drawing/2014/chart" uri="{C3380CC4-5D6E-409C-BE32-E72D297353CC}">
                <c16:uniqueId val="{00000001-1AED-4DA8-87E2-E2B58DBE8113}"/>
              </c:ext>
            </c:extLst>
          </c:dPt>
          <c:dPt>
            <c:idx val="4"/>
            <c:invertIfNegative val="0"/>
            <c:bubble3D val="0"/>
            <c:extLst>
              <c:ext xmlns:c16="http://schemas.microsoft.com/office/drawing/2014/chart" uri="{C3380CC4-5D6E-409C-BE32-E72D297353CC}">
                <c16:uniqueId val="{00000002-1AED-4DA8-87E2-E2B58DBE8113}"/>
              </c:ext>
            </c:extLst>
          </c:dPt>
          <c:dPt>
            <c:idx val="5"/>
            <c:invertIfNegative val="0"/>
            <c:bubble3D val="0"/>
            <c:extLst>
              <c:ext xmlns:c16="http://schemas.microsoft.com/office/drawing/2014/chart" uri="{C3380CC4-5D6E-409C-BE32-E72D297353CC}">
                <c16:uniqueId val="{00000003-1AED-4DA8-87E2-E2B58DBE8113}"/>
              </c:ext>
            </c:extLst>
          </c:dPt>
          <c:dPt>
            <c:idx val="6"/>
            <c:invertIfNegative val="0"/>
            <c:bubble3D val="0"/>
            <c:extLst>
              <c:ext xmlns:c16="http://schemas.microsoft.com/office/drawing/2014/chart" uri="{C3380CC4-5D6E-409C-BE32-E72D297353CC}">
                <c16:uniqueId val="{00000004-1AED-4DA8-87E2-E2B58DBE8113}"/>
              </c:ext>
            </c:extLst>
          </c:dPt>
          <c:dPt>
            <c:idx val="7"/>
            <c:invertIfNegative val="0"/>
            <c:bubble3D val="0"/>
            <c:spPr>
              <a:solidFill>
                <a:srgbClr val="FFC000"/>
              </a:solidFill>
            </c:spPr>
            <c:extLst>
              <c:ext xmlns:c16="http://schemas.microsoft.com/office/drawing/2014/chart" uri="{C3380CC4-5D6E-409C-BE32-E72D297353CC}">
                <c16:uniqueId val="{00000006-1AED-4DA8-87E2-E2B58DBE8113}"/>
              </c:ext>
            </c:extLst>
          </c:dPt>
          <c:cat>
            <c:strRef>
              <c:f>'5.4'!$B$4:$D$4</c:f>
              <c:strCache>
                <c:ptCount val="3"/>
                <c:pt idx="0">
                  <c:v>Říjen</c:v>
                </c:pt>
                <c:pt idx="1">
                  <c:v>Listopad</c:v>
                </c:pt>
                <c:pt idx="2">
                  <c:v>Prosinec</c:v>
                </c:pt>
              </c:strCache>
            </c:strRef>
          </c:cat>
          <c:val>
            <c:numRef>
              <c:f>'5.4'!$B$7:$D$7</c:f>
              <c:numCache>
                <c:formatCode>#\ ##0.0</c:formatCode>
                <c:ptCount val="3"/>
                <c:pt idx="0">
                  <c:v>18785.95</c:v>
                </c:pt>
                <c:pt idx="1">
                  <c:v>45789.52</c:v>
                </c:pt>
                <c:pt idx="2">
                  <c:v>66039.23</c:v>
                </c:pt>
              </c:numCache>
            </c:numRef>
          </c:val>
          <c:extLst>
            <c:ext xmlns:c16="http://schemas.microsoft.com/office/drawing/2014/chart" uri="{C3380CC4-5D6E-409C-BE32-E72D297353CC}">
              <c16:uniqueId val="{00000007-1AED-4DA8-87E2-E2B58DBE8113}"/>
            </c:ext>
          </c:extLst>
        </c:ser>
        <c:ser>
          <c:idx val="1"/>
          <c:order val="1"/>
          <c:tx>
            <c:strRef>
              <c:f>'5.4'!$A$8</c:f>
              <c:strCache>
                <c:ptCount val="1"/>
                <c:pt idx="0">
                  <c:v>Černé uhlí průmyslové</c:v>
                </c:pt>
              </c:strCache>
            </c:strRef>
          </c:tx>
          <c:spPr>
            <a:solidFill>
              <a:schemeClr val="accent2"/>
            </a:solidFill>
          </c:spPr>
          <c:invertIfNegative val="0"/>
          <c:cat>
            <c:strRef>
              <c:f>'5.4'!$B$4:$D$4</c:f>
              <c:strCache>
                <c:ptCount val="3"/>
                <c:pt idx="0">
                  <c:v>Říjen</c:v>
                </c:pt>
                <c:pt idx="1">
                  <c:v>Listopad</c:v>
                </c:pt>
                <c:pt idx="2">
                  <c:v>Prosinec</c:v>
                </c:pt>
              </c:strCache>
            </c:strRef>
          </c:cat>
          <c:val>
            <c:numRef>
              <c:f>'5.4'!$B$8:$D$8</c:f>
              <c:numCache>
                <c:formatCode>#\ ##0.0</c:formatCode>
                <c:ptCount val="3"/>
                <c:pt idx="0">
                  <c:v>388495.337</c:v>
                </c:pt>
                <c:pt idx="1">
                  <c:v>798081.81200000003</c:v>
                </c:pt>
                <c:pt idx="2">
                  <c:v>969126.67999999993</c:v>
                </c:pt>
              </c:numCache>
            </c:numRef>
          </c:val>
          <c:extLst>
            <c:ext xmlns:c16="http://schemas.microsoft.com/office/drawing/2014/chart" uri="{C3380CC4-5D6E-409C-BE32-E72D297353CC}">
              <c16:uniqueId val="{00000008-1AED-4DA8-87E2-E2B58DBE8113}"/>
            </c:ext>
          </c:extLst>
        </c:ser>
        <c:ser>
          <c:idx val="2"/>
          <c:order val="2"/>
          <c:tx>
            <c:strRef>
              <c:f>'5.4'!$A$9</c:f>
              <c:strCache>
                <c:ptCount val="1"/>
                <c:pt idx="0">
                  <c:v>Černouhelné kaly a granulát</c:v>
                </c:pt>
              </c:strCache>
            </c:strRef>
          </c:tx>
          <c:spPr>
            <a:solidFill>
              <a:schemeClr val="accent3"/>
            </a:solidFill>
          </c:spPr>
          <c:invertIfNegative val="0"/>
          <c:cat>
            <c:strRef>
              <c:f>'5.4'!$B$4:$D$4</c:f>
              <c:strCache>
                <c:ptCount val="3"/>
                <c:pt idx="0">
                  <c:v>Říjen</c:v>
                </c:pt>
                <c:pt idx="1">
                  <c:v>Listopad</c:v>
                </c:pt>
                <c:pt idx="2">
                  <c:v>Prosinec</c:v>
                </c:pt>
              </c:strCache>
            </c:strRef>
          </c:cat>
          <c:val>
            <c:numRef>
              <c:f>'5.4'!$B$9:$D$9</c:f>
              <c:numCache>
                <c:formatCode>#\ ##0.0</c:formatCode>
                <c:ptCount val="3"/>
                <c:pt idx="0">
                  <c:v>0</c:v>
                </c:pt>
                <c:pt idx="1">
                  <c:v>0</c:v>
                </c:pt>
                <c:pt idx="2">
                  <c:v>0</c:v>
                </c:pt>
              </c:numCache>
            </c:numRef>
          </c:val>
          <c:extLst>
            <c:ext xmlns:c16="http://schemas.microsoft.com/office/drawing/2014/chart" uri="{C3380CC4-5D6E-409C-BE32-E72D297353CC}">
              <c16:uniqueId val="{00000009-1AED-4DA8-87E2-E2B58DBE8113}"/>
            </c:ext>
          </c:extLst>
        </c:ser>
        <c:ser>
          <c:idx val="3"/>
          <c:order val="3"/>
          <c:tx>
            <c:strRef>
              <c:f>'5.4'!$A$10</c:f>
              <c:strCache>
                <c:ptCount val="1"/>
                <c:pt idx="0">
                  <c:v>Hnědé uhlí tříděné</c:v>
                </c:pt>
              </c:strCache>
            </c:strRef>
          </c:tx>
          <c:spPr>
            <a:solidFill>
              <a:schemeClr val="accent4"/>
            </a:solidFill>
          </c:spPr>
          <c:invertIfNegative val="0"/>
          <c:cat>
            <c:strRef>
              <c:f>'5.4'!$B$4:$D$4</c:f>
              <c:strCache>
                <c:ptCount val="3"/>
                <c:pt idx="0">
                  <c:v>Říjen</c:v>
                </c:pt>
                <c:pt idx="1">
                  <c:v>Listopad</c:v>
                </c:pt>
                <c:pt idx="2">
                  <c:v>Prosinec</c:v>
                </c:pt>
              </c:strCache>
            </c:strRef>
          </c:cat>
          <c:val>
            <c:numRef>
              <c:f>'5.4'!$B$10:$D$10</c:f>
              <c:numCache>
                <c:formatCode>#\ ##0.0</c:formatCode>
                <c:ptCount val="3"/>
                <c:pt idx="0">
                  <c:v>219058.63499999998</c:v>
                </c:pt>
                <c:pt idx="1">
                  <c:v>357733.712</c:v>
                </c:pt>
                <c:pt idx="2">
                  <c:v>462218.85799999995</c:v>
                </c:pt>
              </c:numCache>
            </c:numRef>
          </c:val>
          <c:extLst>
            <c:ext xmlns:c16="http://schemas.microsoft.com/office/drawing/2014/chart" uri="{C3380CC4-5D6E-409C-BE32-E72D297353CC}">
              <c16:uniqueId val="{0000000A-1AED-4DA8-87E2-E2B58DBE8113}"/>
            </c:ext>
          </c:extLst>
        </c:ser>
        <c:ser>
          <c:idx val="4"/>
          <c:order val="4"/>
          <c:tx>
            <c:strRef>
              <c:f>'5.4'!$A$11</c:f>
              <c:strCache>
                <c:ptCount val="1"/>
                <c:pt idx="0">
                  <c:v>Hnědé uhlí průmyslové</c:v>
                </c:pt>
              </c:strCache>
            </c:strRef>
          </c:tx>
          <c:spPr>
            <a:solidFill>
              <a:schemeClr val="accent5"/>
            </a:solidFill>
          </c:spPr>
          <c:invertIfNegative val="0"/>
          <c:cat>
            <c:strRef>
              <c:f>'5.4'!$B$4:$D$4</c:f>
              <c:strCache>
                <c:ptCount val="3"/>
                <c:pt idx="0">
                  <c:v>Říjen</c:v>
                </c:pt>
                <c:pt idx="1">
                  <c:v>Listopad</c:v>
                </c:pt>
                <c:pt idx="2">
                  <c:v>Prosinec</c:v>
                </c:pt>
              </c:strCache>
            </c:strRef>
          </c:cat>
          <c:val>
            <c:numRef>
              <c:f>'5.4'!$B$11:$D$11</c:f>
              <c:numCache>
                <c:formatCode>#\ ##0.0</c:formatCode>
                <c:ptCount val="3"/>
                <c:pt idx="0">
                  <c:v>1894582.9649999999</c:v>
                </c:pt>
                <c:pt idx="1">
                  <c:v>3328755.9330000002</c:v>
                </c:pt>
                <c:pt idx="2">
                  <c:v>4209541.0269999998</c:v>
                </c:pt>
              </c:numCache>
            </c:numRef>
          </c:val>
          <c:extLst>
            <c:ext xmlns:c16="http://schemas.microsoft.com/office/drawing/2014/chart" uri="{C3380CC4-5D6E-409C-BE32-E72D297353CC}">
              <c16:uniqueId val="{0000000B-1AED-4DA8-87E2-E2B58DBE8113}"/>
            </c:ext>
          </c:extLst>
        </c:ser>
        <c:ser>
          <c:idx val="5"/>
          <c:order val="5"/>
          <c:tx>
            <c:strRef>
              <c:f>'5.4'!$A$12</c:f>
              <c:strCache>
                <c:ptCount val="1"/>
                <c:pt idx="0">
                  <c:v>Hnědé uhlí - Brikety</c:v>
                </c:pt>
              </c:strCache>
            </c:strRef>
          </c:tx>
          <c:spPr>
            <a:solidFill>
              <a:schemeClr val="accent6"/>
            </a:solidFill>
          </c:spPr>
          <c:invertIfNegative val="0"/>
          <c:cat>
            <c:strRef>
              <c:f>'5.4'!$B$4:$D$4</c:f>
              <c:strCache>
                <c:ptCount val="3"/>
                <c:pt idx="0">
                  <c:v>Říjen</c:v>
                </c:pt>
                <c:pt idx="1">
                  <c:v>Listopad</c:v>
                </c:pt>
                <c:pt idx="2">
                  <c:v>Prosinec</c:v>
                </c:pt>
              </c:strCache>
            </c:strRef>
          </c:cat>
          <c:val>
            <c:numRef>
              <c:f>'5.4'!$B$12:$D$12</c:f>
              <c:numCache>
                <c:formatCode>#\ ##0.0</c:formatCode>
                <c:ptCount val="3"/>
                <c:pt idx="0">
                  <c:v>77</c:v>
                </c:pt>
                <c:pt idx="1">
                  <c:v>0</c:v>
                </c:pt>
                <c:pt idx="2">
                  <c:v>257</c:v>
                </c:pt>
              </c:numCache>
            </c:numRef>
          </c:val>
          <c:extLst>
            <c:ext xmlns:c16="http://schemas.microsoft.com/office/drawing/2014/chart" uri="{C3380CC4-5D6E-409C-BE32-E72D297353CC}">
              <c16:uniqueId val="{0000000C-1AED-4DA8-87E2-E2B58DBE8113}"/>
            </c:ext>
          </c:extLst>
        </c:ser>
        <c:ser>
          <c:idx val="6"/>
          <c:order val="6"/>
          <c:tx>
            <c:strRef>
              <c:f>'5.4'!$A$13</c:f>
              <c:strCache>
                <c:ptCount val="1"/>
                <c:pt idx="0">
                  <c:v>Hnědé uhlí - Lignit</c:v>
                </c:pt>
              </c:strCache>
            </c:strRef>
          </c:tx>
          <c:spPr>
            <a:solidFill>
              <a:srgbClr val="F0948F"/>
            </a:solidFill>
          </c:spPr>
          <c:invertIfNegative val="0"/>
          <c:cat>
            <c:strRef>
              <c:f>'5.4'!$B$4:$D$4</c:f>
              <c:strCache>
                <c:ptCount val="3"/>
                <c:pt idx="0">
                  <c:v>Říjen</c:v>
                </c:pt>
                <c:pt idx="1">
                  <c:v>Listopad</c:v>
                </c:pt>
                <c:pt idx="2">
                  <c:v>Prosinec</c:v>
                </c:pt>
              </c:strCache>
            </c:strRef>
          </c:cat>
          <c:val>
            <c:numRef>
              <c:f>'5.4'!$B$13:$D$13</c:f>
              <c:numCache>
                <c:formatCode>#\ ##0.0</c:formatCode>
                <c:ptCount val="3"/>
                <c:pt idx="0">
                  <c:v>0</c:v>
                </c:pt>
                <c:pt idx="1">
                  <c:v>0</c:v>
                </c:pt>
                <c:pt idx="2">
                  <c:v>0</c:v>
                </c:pt>
              </c:numCache>
            </c:numRef>
          </c:val>
          <c:extLst>
            <c:ext xmlns:c16="http://schemas.microsoft.com/office/drawing/2014/chart" uri="{C3380CC4-5D6E-409C-BE32-E72D297353CC}">
              <c16:uniqueId val="{0000000D-1AED-4DA8-87E2-E2B58DBE8113}"/>
            </c:ext>
          </c:extLst>
        </c:ser>
        <c:ser>
          <c:idx val="7"/>
          <c:order val="7"/>
          <c:tx>
            <c:strRef>
              <c:f>'5.4'!$A$14</c:f>
              <c:strCache>
                <c:ptCount val="1"/>
                <c:pt idx="0">
                  <c:v>Hnědé uhlí - Mourové kaly</c:v>
                </c:pt>
              </c:strCache>
            </c:strRef>
          </c:tx>
          <c:spPr>
            <a:solidFill>
              <a:srgbClr val="F7C9C7"/>
            </a:solidFill>
          </c:spPr>
          <c:invertIfNegative val="0"/>
          <c:cat>
            <c:strRef>
              <c:f>'5.4'!$B$4:$D$4</c:f>
              <c:strCache>
                <c:ptCount val="3"/>
                <c:pt idx="0">
                  <c:v>Říjen</c:v>
                </c:pt>
                <c:pt idx="1">
                  <c:v>Listopad</c:v>
                </c:pt>
                <c:pt idx="2">
                  <c:v>Prosinec</c:v>
                </c:pt>
              </c:strCache>
            </c:strRef>
          </c:cat>
          <c:val>
            <c:numRef>
              <c:f>'5.4'!$B$14:$D$14</c:f>
              <c:numCache>
                <c:formatCode>#\ ##0.0</c:formatCode>
                <c:ptCount val="3"/>
                <c:pt idx="0">
                  <c:v>0</c:v>
                </c:pt>
                <c:pt idx="1">
                  <c:v>0</c:v>
                </c:pt>
                <c:pt idx="2">
                  <c:v>0</c:v>
                </c:pt>
              </c:numCache>
            </c:numRef>
          </c:val>
          <c:extLst>
            <c:ext xmlns:c16="http://schemas.microsoft.com/office/drawing/2014/chart" uri="{C3380CC4-5D6E-409C-BE32-E72D297353CC}">
              <c16:uniqueId val="{0000000E-1AED-4DA8-87E2-E2B58DBE8113}"/>
            </c:ext>
          </c:extLst>
        </c:ser>
        <c:dLbls>
          <c:showLegendKey val="0"/>
          <c:showVal val="0"/>
          <c:showCatName val="0"/>
          <c:showSerName val="0"/>
          <c:showPercent val="0"/>
          <c:showBubbleSize val="0"/>
        </c:dLbls>
        <c:gapWidth val="50"/>
        <c:overlap val="100"/>
        <c:axId val="233164800"/>
        <c:axId val="233166336"/>
      </c:barChart>
      <c:catAx>
        <c:axId val="233164800"/>
        <c:scaling>
          <c:orientation val="minMax"/>
        </c:scaling>
        <c:delete val="0"/>
        <c:axPos val="b"/>
        <c:numFmt formatCode="General" sourceLinked="1"/>
        <c:majorTickMark val="none"/>
        <c:minorTickMark val="none"/>
        <c:tickLblPos val="nextTo"/>
        <c:txPr>
          <a:bodyPr/>
          <a:lstStyle/>
          <a:p>
            <a:pPr>
              <a:defRPr sz="900"/>
            </a:pPr>
            <a:endParaRPr lang="cs-CZ"/>
          </a:p>
        </c:txPr>
        <c:crossAx val="233166336"/>
        <c:crosses val="autoZero"/>
        <c:auto val="1"/>
        <c:lblAlgn val="ctr"/>
        <c:lblOffset val="100"/>
        <c:noMultiLvlLbl val="0"/>
      </c:catAx>
      <c:valAx>
        <c:axId val="233166336"/>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33164800"/>
        <c:crosses val="autoZero"/>
        <c:crossBetween val="between"/>
        <c:majorUnit val="1000000"/>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kategori</a:t>
            </a:r>
            <a:r>
              <a:rPr lang="cs-CZ" sz="1000">
                <a:solidFill>
                  <a:schemeClr val="tx2"/>
                </a:solidFill>
              </a:rPr>
              <a:t>í</a:t>
            </a:r>
            <a:r>
              <a:rPr lang="en-US" sz="1000">
                <a:solidFill>
                  <a:schemeClr val="tx2"/>
                </a:solidFill>
              </a:rPr>
              <a:t> biomasy na </a:t>
            </a:r>
            <a:r>
              <a:rPr lang="cs-CZ" sz="1000">
                <a:solidFill>
                  <a:schemeClr val="tx2"/>
                </a:solidFill>
              </a:rPr>
              <a:t>dodávkách tepla</a:t>
            </a:r>
          </a:p>
        </c:rich>
      </c:tx>
      <c:layout>
        <c:manualLayout>
          <c:xMode val="edge"/>
          <c:yMode val="edge"/>
          <c:x val="4.5019336750016535E-2"/>
          <c:y val="1.3868913649085908E-2"/>
        </c:manualLayout>
      </c:layout>
      <c:overlay val="0"/>
    </c:title>
    <c:autoTitleDeleted val="0"/>
    <c:plotArea>
      <c:layout>
        <c:manualLayout>
          <c:layoutTarget val="inner"/>
          <c:xMode val="edge"/>
          <c:yMode val="edge"/>
          <c:x val="0.16564878130227889"/>
          <c:y val="0.35431470639946622"/>
          <c:w val="0.58315899274469118"/>
          <c:h val="0.57552121611561824"/>
        </c:manualLayout>
      </c:layout>
      <c:doughnutChart>
        <c:varyColors val="1"/>
        <c:ser>
          <c:idx val="0"/>
          <c:order val="0"/>
          <c:dPt>
            <c:idx val="5"/>
            <c:bubble3D val="0"/>
            <c:spPr>
              <a:solidFill>
                <a:schemeClr val="accent6"/>
              </a:solidFill>
            </c:spPr>
            <c:extLst>
              <c:ext xmlns:c16="http://schemas.microsoft.com/office/drawing/2014/chart" uri="{C3380CC4-5D6E-409C-BE32-E72D297353CC}">
                <c16:uniqueId val="{00000000-D9EB-4D55-9B74-18198FE7428B}"/>
              </c:ext>
            </c:extLst>
          </c:dPt>
          <c:dLbls>
            <c:dLbl>
              <c:idx val="0"/>
              <c:layout>
                <c:manualLayout>
                  <c:x val="1.3769370631341843E-2"/>
                  <c:y val="-1.8074907422271354E-2"/>
                </c:manualLayout>
              </c:layout>
              <c:showLegendKey val="0"/>
              <c:showVal val="0"/>
              <c:showCatName val="0"/>
              <c:showSerName val="0"/>
              <c:showPercent val="1"/>
              <c:showBubbleSize val="0"/>
              <c:extLst>
                <c:ext xmlns:c15="http://schemas.microsoft.com/office/drawing/2012/chart" uri="{CE6537A1-D6FC-4f65-9D91-7224C49458BB}">
                  <c15:layout>
                    <c:manualLayout>
                      <c:w val="0.14461308610627135"/>
                      <c:h val="7.1737228860008065E-2"/>
                    </c:manualLayout>
                  </c15:layout>
                </c:ext>
                <c:ext xmlns:c16="http://schemas.microsoft.com/office/drawing/2014/chart" uri="{C3380CC4-5D6E-409C-BE32-E72D297353CC}">
                  <c16:uniqueId val="{00000003-BCDB-4504-ADDF-2645B1B6ACA4}"/>
                </c:ext>
              </c:extLst>
            </c:dLbl>
            <c:dLbl>
              <c:idx val="1"/>
              <c:layout>
                <c:manualLayout>
                  <c:x val="3.392414491370576E-2"/>
                  <c:y val="7.3958098326952471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3E1-49CB-8198-24B956D6F20C}"/>
                </c:ext>
              </c:extLst>
            </c:dLbl>
            <c:dLbl>
              <c:idx val="2"/>
              <c:delete val="1"/>
              <c:extLst>
                <c:ext xmlns:c15="http://schemas.microsoft.com/office/drawing/2012/chart" uri="{CE6537A1-D6FC-4f65-9D91-7224C49458BB}"/>
                <c:ext xmlns:c16="http://schemas.microsoft.com/office/drawing/2014/chart" uri="{C3380CC4-5D6E-409C-BE32-E72D297353CC}">
                  <c16:uniqueId val="{00000000-14BA-41E8-81F4-B85652C4646D}"/>
                </c:ext>
              </c:extLst>
            </c:dLbl>
            <c:dLbl>
              <c:idx val="3"/>
              <c:delete val="1"/>
              <c:extLst>
                <c:ext xmlns:c15="http://schemas.microsoft.com/office/drawing/2012/chart" uri="{CE6537A1-D6FC-4f65-9D91-7224C49458BB}"/>
                <c:ext xmlns:c16="http://schemas.microsoft.com/office/drawing/2014/chart" uri="{C3380CC4-5D6E-409C-BE32-E72D297353CC}">
                  <c16:uniqueId val="{00000001-14BA-41E8-81F4-B85652C4646D}"/>
                </c:ext>
              </c:extLst>
            </c:dLbl>
            <c:dLbl>
              <c:idx val="4"/>
              <c:delete val="1"/>
              <c:extLst>
                <c:ext xmlns:c15="http://schemas.microsoft.com/office/drawing/2012/chart" uri="{CE6537A1-D6FC-4f65-9D91-7224C49458BB}"/>
                <c:ext xmlns:c16="http://schemas.microsoft.com/office/drawing/2014/chart" uri="{C3380CC4-5D6E-409C-BE32-E72D297353CC}">
                  <c16:uniqueId val="{00000002-14BA-41E8-81F4-B85652C4646D}"/>
                </c:ext>
              </c:extLst>
            </c:dLbl>
            <c:dLbl>
              <c:idx val="6"/>
              <c:layout>
                <c:manualLayout>
                  <c:x val="-6.7181762108851385E-3"/>
                  <c:y val="2.46526994423174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CDB-4504-ADDF-2645B1B6ACA4}"/>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'5.4'!$A$22:$A$28</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'5.4'!$E$22:$E$28</c:f>
              <c:numCache>
                <c:formatCode>0%</c:formatCode>
                <c:ptCount val="7"/>
                <c:pt idx="0">
                  <c:v>8.6293580646225679E-2</c:v>
                </c:pt>
                <c:pt idx="1">
                  <c:v>7.2816256212551958E-2</c:v>
                </c:pt>
                <c:pt idx="2">
                  <c:v>0</c:v>
                </c:pt>
                <c:pt idx="3">
                  <c:v>0</c:v>
                </c:pt>
                <c:pt idx="4">
                  <c:v>0</c:v>
                </c:pt>
                <c:pt idx="5">
                  <c:v>0.79509312693751133</c:v>
                </c:pt>
                <c:pt idx="6">
                  <c:v>4.5797036203710915E-2</c:v>
                </c:pt>
              </c:numCache>
            </c:numRef>
          </c:val>
          <c:extLst>
            <c:ext xmlns:c16="http://schemas.microsoft.com/office/drawing/2014/chart" uri="{C3380CC4-5D6E-409C-BE32-E72D297353CC}">
              <c16:uniqueId val="{00000003-14BA-41E8-81F4-B85652C4646D}"/>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z </a:t>
            </a:r>
            <a:r>
              <a:rPr lang="cs-CZ" sz="1000" b="1" i="0" u="none" strike="noStrike" baseline="0">
                <a:solidFill>
                  <a:schemeClr val="tx2"/>
                </a:solidFill>
                <a:effectLst/>
              </a:rPr>
              <a:t>biomasy</a:t>
            </a:r>
            <a:r>
              <a:rPr lang="cs-CZ" sz="1000">
                <a:solidFill>
                  <a:schemeClr val="tx2"/>
                </a:solidFill>
              </a:rPr>
              <a:t> (TJ)</a:t>
            </a:r>
            <a:endParaRPr lang="en-US" sz="1000">
              <a:solidFill>
                <a:schemeClr val="tx2"/>
              </a:solidFill>
            </a:endParaRPr>
          </a:p>
        </c:rich>
      </c:tx>
      <c:layout>
        <c:manualLayout>
          <c:xMode val="edge"/>
          <c:yMode val="edge"/>
          <c:x val="0"/>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'5.4'!$A$22</c:f>
              <c:strCache>
                <c:ptCount val="1"/>
                <c:pt idx="0">
                  <c:v>Brikety a pelety</c:v>
                </c:pt>
              </c:strCache>
            </c:strRef>
          </c:tx>
          <c:invertIfNegative val="0"/>
          <c:dPt>
            <c:idx val="1"/>
            <c:invertIfNegative val="0"/>
            <c:bubble3D val="0"/>
            <c:explosion val="51"/>
            <c:extLst>
              <c:ext xmlns:c16="http://schemas.microsoft.com/office/drawing/2014/chart" uri="{C3380CC4-5D6E-409C-BE32-E72D297353CC}">
                <c16:uniqueId val="{00000000-C6A9-4A0A-9229-85C442BD0CF3}"/>
              </c:ext>
            </c:extLst>
          </c:dPt>
          <c:dPt>
            <c:idx val="3"/>
            <c:invertIfNegative val="0"/>
            <c:bubble3D val="0"/>
            <c:explosion val="52"/>
            <c:extLst>
              <c:ext xmlns:c16="http://schemas.microsoft.com/office/drawing/2014/chart" uri="{C3380CC4-5D6E-409C-BE32-E72D297353CC}">
                <c16:uniqueId val="{00000001-C6A9-4A0A-9229-85C442BD0CF3}"/>
              </c:ext>
            </c:extLst>
          </c:dPt>
          <c:dPt>
            <c:idx val="4"/>
            <c:invertIfNegative val="0"/>
            <c:bubble3D val="0"/>
            <c:extLst>
              <c:ext xmlns:c16="http://schemas.microsoft.com/office/drawing/2014/chart" uri="{C3380CC4-5D6E-409C-BE32-E72D297353CC}">
                <c16:uniqueId val="{00000002-C6A9-4A0A-9229-85C442BD0CF3}"/>
              </c:ext>
            </c:extLst>
          </c:dPt>
          <c:dPt>
            <c:idx val="5"/>
            <c:invertIfNegative val="0"/>
            <c:bubble3D val="0"/>
            <c:extLst>
              <c:ext xmlns:c16="http://schemas.microsoft.com/office/drawing/2014/chart" uri="{C3380CC4-5D6E-409C-BE32-E72D297353CC}">
                <c16:uniqueId val="{00000003-C6A9-4A0A-9229-85C442BD0CF3}"/>
              </c:ext>
            </c:extLst>
          </c:dPt>
          <c:dPt>
            <c:idx val="6"/>
            <c:invertIfNegative val="0"/>
            <c:bubble3D val="0"/>
            <c:extLst>
              <c:ext xmlns:c16="http://schemas.microsoft.com/office/drawing/2014/chart" uri="{C3380CC4-5D6E-409C-BE32-E72D297353CC}">
                <c16:uniqueId val="{00000004-C6A9-4A0A-9229-85C442BD0CF3}"/>
              </c:ext>
            </c:extLst>
          </c:dPt>
          <c:dPt>
            <c:idx val="7"/>
            <c:invertIfNegative val="0"/>
            <c:bubble3D val="0"/>
            <c:extLst>
              <c:ext xmlns:c16="http://schemas.microsoft.com/office/drawing/2014/chart" uri="{C3380CC4-5D6E-409C-BE32-E72D297353CC}">
                <c16:uniqueId val="{00000005-C6A9-4A0A-9229-85C442BD0CF3}"/>
              </c:ext>
            </c:extLst>
          </c:dPt>
          <c:cat>
            <c:strRef>
              <c:f>'5.4'!$B$19:$D$19</c:f>
              <c:strCache>
                <c:ptCount val="3"/>
                <c:pt idx="0">
                  <c:v>Říjen</c:v>
                </c:pt>
                <c:pt idx="1">
                  <c:v>Listopad</c:v>
                </c:pt>
                <c:pt idx="2">
                  <c:v>Prosinec</c:v>
                </c:pt>
              </c:strCache>
            </c:strRef>
          </c:cat>
          <c:val>
            <c:numRef>
              <c:f>'5.4'!$B$22:$D$22</c:f>
              <c:numCache>
                <c:formatCode>#\ ##0.0</c:formatCode>
                <c:ptCount val="3"/>
                <c:pt idx="0">
                  <c:v>46819.439227159433</c:v>
                </c:pt>
                <c:pt idx="1">
                  <c:v>81811.487784050274</c:v>
                </c:pt>
                <c:pt idx="2">
                  <c:v>84090.189773140621</c:v>
                </c:pt>
              </c:numCache>
            </c:numRef>
          </c:val>
          <c:extLst>
            <c:ext xmlns:c16="http://schemas.microsoft.com/office/drawing/2014/chart" uri="{C3380CC4-5D6E-409C-BE32-E72D297353CC}">
              <c16:uniqueId val="{00000006-C6A9-4A0A-9229-85C442BD0CF3}"/>
            </c:ext>
          </c:extLst>
        </c:ser>
        <c:ser>
          <c:idx val="1"/>
          <c:order val="1"/>
          <c:tx>
            <c:strRef>
              <c:f>'5.4'!$A$23</c:f>
              <c:strCache>
                <c:ptCount val="1"/>
                <c:pt idx="0">
                  <c:v>Celulózové výluhy</c:v>
                </c:pt>
              </c:strCache>
            </c:strRef>
          </c:tx>
          <c:invertIfNegative val="0"/>
          <c:cat>
            <c:strRef>
              <c:f>'5.4'!$B$19:$D$19</c:f>
              <c:strCache>
                <c:ptCount val="3"/>
                <c:pt idx="0">
                  <c:v>Říjen</c:v>
                </c:pt>
                <c:pt idx="1">
                  <c:v>Listopad</c:v>
                </c:pt>
                <c:pt idx="2">
                  <c:v>Prosinec</c:v>
                </c:pt>
              </c:strCache>
            </c:strRef>
          </c:cat>
          <c:val>
            <c:numRef>
              <c:f>'5.4'!$B$23:$D$23</c:f>
              <c:numCache>
                <c:formatCode>#\ ##0.0</c:formatCode>
                <c:ptCount val="3"/>
                <c:pt idx="0">
                  <c:v>54386.27</c:v>
                </c:pt>
                <c:pt idx="1">
                  <c:v>37492.28</c:v>
                </c:pt>
                <c:pt idx="2">
                  <c:v>87619.8</c:v>
                </c:pt>
              </c:numCache>
            </c:numRef>
          </c:val>
          <c:extLst>
            <c:ext xmlns:c16="http://schemas.microsoft.com/office/drawing/2014/chart" uri="{C3380CC4-5D6E-409C-BE32-E72D297353CC}">
              <c16:uniqueId val="{00000007-C6A9-4A0A-9229-85C442BD0CF3}"/>
            </c:ext>
          </c:extLst>
        </c:ser>
        <c:ser>
          <c:idx val="2"/>
          <c:order val="2"/>
          <c:tx>
            <c:strRef>
              <c:f>'5.4'!$A$24</c:f>
              <c:strCache>
                <c:ptCount val="1"/>
                <c:pt idx="0">
                  <c:v>Kapalná biopaliva</c:v>
                </c:pt>
              </c:strCache>
            </c:strRef>
          </c:tx>
          <c:invertIfNegative val="0"/>
          <c:cat>
            <c:strRef>
              <c:f>'5.4'!$B$19:$D$19</c:f>
              <c:strCache>
                <c:ptCount val="3"/>
                <c:pt idx="0">
                  <c:v>Říjen</c:v>
                </c:pt>
                <c:pt idx="1">
                  <c:v>Listopad</c:v>
                </c:pt>
                <c:pt idx="2">
                  <c:v>Prosinec</c:v>
                </c:pt>
              </c:strCache>
            </c:strRef>
          </c:cat>
          <c:val>
            <c:numRef>
              <c:f>'5.4'!$B$24:$D$24</c:f>
              <c:numCache>
                <c:formatCode>#\ ##0.0</c:formatCode>
                <c:ptCount val="3"/>
                <c:pt idx="0">
                  <c:v>0</c:v>
                </c:pt>
                <c:pt idx="1">
                  <c:v>0</c:v>
                </c:pt>
                <c:pt idx="2">
                  <c:v>0</c:v>
                </c:pt>
              </c:numCache>
            </c:numRef>
          </c:val>
          <c:extLst>
            <c:ext xmlns:c16="http://schemas.microsoft.com/office/drawing/2014/chart" uri="{C3380CC4-5D6E-409C-BE32-E72D297353CC}">
              <c16:uniqueId val="{00000008-C6A9-4A0A-9229-85C442BD0CF3}"/>
            </c:ext>
          </c:extLst>
        </c:ser>
        <c:ser>
          <c:idx val="3"/>
          <c:order val="3"/>
          <c:tx>
            <c:strRef>
              <c:f>'5.4'!$A$25</c:f>
              <c:strCache>
                <c:ptCount val="1"/>
                <c:pt idx="0">
                  <c:v>Ostatní biomasa</c:v>
                </c:pt>
              </c:strCache>
            </c:strRef>
          </c:tx>
          <c:invertIfNegative val="0"/>
          <c:cat>
            <c:strRef>
              <c:f>'5.4'!$B$19:$D$19</c:f>
              <c:strCache>
                <c:ptCount val="3"/>
                <c:pt idx="0">
                  <c:v>Říjen</c:v>
                </c:pt>
                <c:pt idx="1">
                  <c:v>Listopad</c:v>
                </c:pt>
                <c:pt idx="2">
                  <c:v>Prosinec</c:v>
                </c:pt>
              </c:strCache>
            </c:strRef>
          </c:cat>
          <c:val>
            <c:numRef>
              <c:f>'5.4'!$B$25:$D$25</c:f>
              <c:numCache>
                <c:formatCode>#\ ##0.0</c:formatCode>
                <c:ptCount val="3"/>
                <c:pt idx="0">
                  <c:v>0</c:v>
                </c:pt>
                <c:pt idx="1">
                  <c:v>0</c:v>
                </c:pt>
                <c:pt idx="2">
                  <c:v>0</c:v>
                </c:pt>
              </c:numCache>
            </c:numRef>
          </c:val>
          <c:extLst>
            <c:ext xmlns:c16="http://schemas.microsoft.com/office/drawing/2014/chart" uri="{C3380CC4-5D6E-409C-BE32-E72D297353CC}">
              <c16:uniqueId val="{00000009-C6A9-4A0A-9229-85C442BD0CF3}"/>
            </c:ext>
          </c:extLst>
        </c:ser>
        <c:ser>
          <c:idx val="4"/>
          <c:order val="4"/>
          <c:tx>
            <c:strRef>
              <c:f>'5.4'!$A$26</c:f>
              <c:strCache>
                <c:ptCount val="1"/>
                <c:pt idx="0">
                  <c:v>Palivové dříví</c:v>
                </c:pt>
              </c:strCache>
            </c:strRef>
          </c:tx>
          <c:invertIfNegative val="0"/>
          <c:cat>
            <c:strRef>
              <c:f>'5.4'!$B$19:$D$19</c:f>
              <c:strCache>
                <c:ptCount val="3"/>
                <c:pt idx="0">
                  <c:v>Říjen</c:v>
                </c:pt>
                <c:pt idx="1">
                  <c:v>Listopad</c:v>
                </c:pt>
                <c:pt idx="2">
                  <c:v>Prosinec</c:v>
                </c:pt>
              </c:strCache>
            </c:strRef>
          </c:cat>
          <c:val>
            <c:numRef>
              <c:f>'5.4'!$B$26:$D$26</c:f>
              <c:numCache>
                <c:formatCode>#\ ##0.0</c:formatCode>
                <c:ptCount val="3"/>
                <c:pt idx="0">
                  <c:v>0</c:v>
                </c:pt>
                <c:pt idx="1">
                  <c:v>0</c:v>
                </c:pt>
                <c:pt idx="2">
                  <c:v>0</c:v>
                </c:pt>
              </c:numCache>
            </c:numRef>
          </c:val>
          <c:extLst>
            <c:ext xmlns:c16="http://schemas.microsoft.com/office/drawing/2014/chart" uri="{C3380CC4-5D6E-409C-BE32-E72D297353CC}">
              <c16:uniqueId val="{0000000A-C6A9-4A0A-9229-85C442BD0CF3}"/>
            </c:ext>
          </c:extLst>
        </c:ser>
        <c:ser>
          <c:idx val="5"/>
          <c:order val="5"/>
          <c:tx>
            <c:strRef>
              <c:f>'5.4'!$A$27</c:f>
              <c:strCache>
                <c:ptCount val="1"/>
                <c:pt idx="0">
                  <c:v>Piliny, kůra, štěpky, dřevní odpad</c:v>
                </c:pt>
              </c:strCache>
            </c:strRef>
          </c:tx>
          <c:spPr>
            <a:solidFill>
              <a:schemeClr val="accent6"/>
            </a:solidFill>
          </c:spPr>
          <c:invertIfNegative val="0"/>
          <c:cat>
            <c:strRef>
              <c:f>'5.4'!$B$19:$D$19</c:f>
              <c:strCache>
                <c:ptCount val="3"/>
                <c:pt idx="0">
                  <c:v>Říjen</c:v>
                </c:pt>
                <c:pt idx="1">
                  <c:v>Listopad</c:v>
                </c:pt>
                <c:pt idx="2">
                  <c:v>Prosinec</c:v>
                </c:pt>
              </c:strCache>
            </c:strRef>
          </c:cat>
          <c:val>
            <c:numRef>
              <c:f>'5.4'!$B$27:$D$27</c:f>
              <c:numCache>
                <c:formatCode>#\ ##0.0</c:formatCode>
                <c:ptCount val="3"/>
                <c:pt idx="0">
                  <c:v>476807.25577284041</c:v>
                </c:pt>
                <c:pt idx="1">
                  <c:v>704963.28421594948</c:v>
                </c:pt>
                <c:pt idx="2">
                  <c:v>778202.57322685933</c:v>
                </c:pt>
              </c:numCache>
            </c:numRef>
          </c:val>
          <c:extLst>
            <c:ext xmlns:c16="http://schemas.microsoft.com/office/drawing/2014/chart" uri="{C3380CC4-5D6E-409C-BE32-E72D297353CC}">
              <c16:uniqueId val="{0000000B-C6A9-4A0A-9229-85C442BD0CF3}"/>
            </c:ext>
          </c:extLst>
        </c:ser>
        <c:ser>
          <c:idx val="6"/>
          <c:order val="6"/>
          <c:tx>
            <c:strRef>
              <c:f>'5.4'!$A$28</c:f>
              <c:strCache>
                <c:ptCount val="1"/>
                <c:pt idx="0">
                  <c:v>Rostlinné materiály neaglomerované</c:v>
                </c:pt>
              </c:strCache>
            </c:strRef>
          </c:tx>
          <c:spPr>
            <a:solidFill>
              <a:srgbClr val="F0948F"/>
            </a:solidFill>
          </c:spPr>
          <c:invertIfNegative val="0"/>
          <c:cat>
            <c:strRef>
              <c:f>'5.4'!$B$19:$D$19</c:f>
              <c:strCache>
                <c:ptCount val="3"/>
                <c:pt idx="0">
                  <c:v>Říjen</c:v>
                </c:pt>
                <c:pt idx="1">
                  <c:v>Listopad</c:v>
                </c:pt>
                <c:pt idx="2">
                  <c:v>Prosinec</c:v>
                </c:pt>
              </c:strCache>
            </c:strRef>
          </c:cat>
          <c:val>
            <c:numRef>
              <c:f>'5.4'!$B$28:$D$28</c:f>
              <c:numCache>
                <c:formatCode>#\ ##0.0</c:formatCode>
                <c:ptCount val="3"/>
                <c:pt idx="0">
                  <c:v>21090.412</c:v>
                </c:pt>
                <c:pt idx="1">
                  <c:v>39208.771999999997</c:v>
                </c:pt>
                <c:pt idx="2">
                  <c:v>52594.458999999995</c:v>
                </c:pt>
              </c:numCache>
            </c:numRef>
          </c:val>
          <c:extLst>
            <c:ext xmlns:c16="http://schemas.microsoft.com/office/drawing/2014/chart" uri="{C3380CC4-5D6E-409C-BE32-E72D297353CC}">
              <c16:uniqueId val="{0000000C-C6A9-4A0A-9229-85C442BD0CF3}"/>
            </c:ext>
          </c:extLst>
        </c:ser>
        <c:dLbls>
          <c:showLegendKey val="0"/>
          <c:showVal val="0"/>
          <c:showCatName val="0"/>
          <c:showSerName val="0"/>
          <c:showPercent val="0"/>
          <c:showBubbleSize val="0"/>
        </c:dLbls>
        <c:gapWidth val="50"/>
        <c:overlap val="100"/>
        <c:axId val="233328640"/>
        <c:axId val="233330176"/>
      </c:barChart>
      <c:catAx>
        <c:axId val="233328640"/>
        <c:scaling>
          <c:orientation val="minMax"/>
        </c:scaling>
        <c:delete val="0"/>
        <c:axPos val="b"/>
        <c:numFmt formatCode="General" sourceLinked="1"/>
        <c:majorTickMark val="none"/>
        <c:minorTickMark val="none"/>
        <c:tickLblPos val="nextTo"/>
        <c:txPr>
          <a:bodyPr/>
          <a:lstStyle/>
          <a:p>
            <a:pPr>
              <a:defRPr sz="900"/>
            </a:pPr>
            <a:endParaRPr lang="cs-CZ"/>
          </a:p>
        </c:txPr>
        <c:crossAx val="233330176"/>
        <c:crosses val="autoZero"/>
        <c:auto val="1"/>
        <c:lblAlgn val="ctr"/>
        <c:lblOffset val="100"/>
        <c:noMultiLvlLbl val="0"/>
      </c:catAx>
      <c:valAx>
        <c:axId val="233330176"/>
        <c:scaling>
          <c:orientation val="minMax"/>
          <c:max val="1000000"/>
        </c:scaling>
        <c:delete val="0"/>
        <c:axPos val="l"/>
        <c:majorGridlines/>
        <c:numFmt formatCode="#,##0" sourceLinked="0"/>
        <c:majorTickMark val="out"/>
        <c:minorTickMark val="none"/>
        <c:tickLblPos val="nextTo"/>
        <c:spPr>
          <a:ln>
            <a:noFill/>
          </a:ln>
        </c:spPr>
        <c:txPr>
          <a:bodyPr/>
          <a:lstStyle/>
          <a:p>
            <a:pPr>
              <a:defRPr sz="900"/>
            </a:pPr>
            <a:endParaRPr lang="cs-CZ"/>
          </a:p>
        </c:txPr>
        <c:crossAx val="233328640"/>
        <c:crosses val="autoZero"/>
        <c:crossBetween val="between"/>
        <c:majorUnit val="200000"/>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kategori</a:t>
            </a:r>
            <a:r>
              <a:rPr lang="cs-CZ" sz="1000">
                <a:solidFill>
                  <a:schemeClr val="tx2"/>
                </a:solidFill>
              </a:rPr>
              <a:t>í</a:t>
            </a:r>
            <a:r>
              <a:rPr lang="en-US" sz="1000">
                <a:solidFill>
                  <a:schemeClr val="tx2"/>
                </a:solidFill>
              </a:rPr>
              <a:t> </a:t>
            </a:r>
            <a:r>
              <a:rPr lang="cs-CZ" sz="1000">
                <a:solidFill>
                  <a:schemeClr val="tx2"/>
                </a:solidFill>
              </a:rPr>
              <a:t>bioplynu</a:t>
            </a:r>
            <a:r>
              <a:rPr lang="en-US" sz="1000">
                <a:solidFill>
                  <a:schemeClr val="tx2"/>
                </a:solidFill>
              </a:rPr>
              <a:t> na </a:t>
            </a:r>
            <a:r>
              <a:rPr lang="cs-CZ" sz="1000">
                <a:solidFill>
                  <a:schemeClr val="tx2"/>
                </a:solidFill>
              </a:rPr>
              <a:t>dodávkách tepla</a:t>
            </a:r>
          </a:p>
        </c:rich>
      </c:tx>
      <c:layout>
        <c:manualLayout>
          <c:xMode val="edge"/>
          <c:yMode val="edge"/>
          <c:x val="4.7782213039171476E-2"/>
          <c:y val="0"/>
        </c:manualLayout>
      </c:layout>
      <c:overlay val="0"/>
    </c:title>
    <c:autoTitleDeleted val="0"/>
    <c:plotArea>
      <c:layout>
        <c:manualLayout>
          <c:layoutTarget val="inner"/>
          <c:xMode val="edge"/>
          <c:yMode val="edge"/>
          <c:x val="0.15505077382568558"/>
          <c:y val="0.36383960117915298"/>
          <c:w val="0.470966603312517"/>
          <c:h val="0.54235345322472317"/>
        </c:manualLayout>
      </c:layout>
      <c:doughnutChart>
        <c:varyColors val="1"/>
        <c:ser>
          <c:idx val="0"/>
          <c:order val="0"/>
          <c:dLbls>
            <c:dLbl>
              <c:idx val="0"/>
              <c:numFmt formatCode="0%" sourceLinked="0"/>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C87A-4AC0-B436-9882062371ED}"/>
                </c:ext>
              </c:extLst>
            </c:dLbl>
            <c:dLbl>
              <c:idx val="1"/>
              <c:layout>
                <c:manualLayout>
                  <c:x val="0.16454751950143473"/>
                  <c:y val="0.14648343855216045"/>
                </c:manualLayout>
              </c:layout>
              <c:numFmt formatCode="0.0%" sourceLinked="0"/>
              <c:spPr>
                <a:ln w="3175"/>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CA-4385-9178-87F937D55918}"/>
                </c:ext>
              </c:extLst>
            </c:dLbl>
            <c:dLbl>
              <c:idx val="2"/>
              <c:layout>
                <c:manualLayout>
                  <c:x val="1.3651877133105802E-2"/>
                  <c:y val="0"/>
                </c:manualLayout>
              </c:layout>
              <c:spPr>
                <a:noFill/>
                <a:ln>
                  <a:noFill/>
                </a:ln>
                <a:effectLst/>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88D-48F6-83FC-D0F41AEA2FF1}"/>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'5.4'!$A$36:$A$38</c:f>
              <c:strCache>
                <c:ptCount val="3"/>
                <c:pt idx="0">
                  <c:v>Skládkový plyn</c:v>
                </c:pt>
                <c:pt idx="1">
                  <c:v>Kalový plyn (ČOV)</c:v>
                </c:pt>
                <c:pt idx="2">
                  <c:v>Ostatní bioplyn</c:v>
                </c:pt>
              </c:strCache>
            </c:strRef>
          </c:cat>
          <c:val>
            <c:numRef>
              <c:f>'5.4'!$E$36:$E$38</c:f>
              <c:numCache>
                <c:formatCode>0%</c:formatCode>
                <c:ptCount val="3"/>
                <c:pt idx="0">
                  <c:v>0.13572555229403729</c:v>
                </c:pt>
                <c:pt idx="1">
                  <c:v>1.904299774067696E-2</c:v>
                </c:pt>
                <c:pt idx="2">
                  <c:v>0.84523144996528587</c:v>
                </c:pt>
              </c:numCache>
            </c:numRef>
          </c:val>
          <c:extLst>
            <c:ext xmlns:c16="http://schemas.microsoft.com/office/drawing/2014/chart" uri="{C3380CC4-5D6E-409C-BE32-E72D297353CC}">
              <c16:uniqueId val="{00000002-89CA-4385-9178-87F937D55918}"/>
            </c:ext>
          </c:extLst>
        </c:ser>
        <c:dLbls>
          <c:showLegendKey val="0"/>
          <c:showVal val="0"/>
          <c:showCatName val="0"/>
          <c:showSerName val="0"/>
          <c:showPercent val="0"/>
          <c:showBubbleSize val="0"/>
          <c:showLeaderLines val="1"/>
        </c:dLbls>
        <c:firstSliceAng val="7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a:t>
            </a:r>
            <a:r>
              <a:rPr lang="cs-CZ" sz="1000" baseline="0">
                <a:solidFill>
                  <a:schemeClr val="tx2"/>
                </a:solidFill>
              </a:rPr>
              <a:t>z bioplynu (TJ)</a:t>
            </a:r>
            <a:endParaRPr lang="cs-CZ" sz="1000">
              <a:solidFill>
                <a:schemeClr val="tx2"/>
              </a:solidFill>
            </a:endParaRPr>
          </a:p>
        </c:rich>
      </c:tx>
      <c:layout>
        <c:manualLayout>
          <c:xMode val="edge"/>
          <c:yMode val="edge"/>
          <c:x val="0"/>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'5.4'!$A$36</c:f>
              <c:strCache>
                <c:ptCount val="1"/>
                <c:pt idx="0">
                  <c:v>Skládkový plyn</c:v>
                </c:pt>
              </c:strCache>
            </c:strRef>
          </c:tx>
          <c:invertIfNegative val="0"/>
          <c:cat>
            <c:strRef>
              <c:f>'5.4'!$B$33:$D$33</c:f>
              <c:strCache>
                <c:ptCount val="3"/>
                <c:pt idx="0">
                  <c:v>Říjen</c:v>
                </c:pt>
                <c:pt idx="1">
                  <c:v>Listopad</c:v>
                </c:pt>
                <c:pt idx="2">
                  <c:v>Prosinec</c:v>
                </c:pt>
              </c:strCache>
            </c:strRef>
          </c:cat>
          <c:val>
            <c:numRef>
              <c:f>'5.4'!$B$36:$D$36</c:f>
              <c:numCache>
                <c:formatCode>#\ ##0.0</c:formatCode>
                <c:ptCount val="3"/>
                <c:pt idx="0">
                  <c:v>7020</c:v>
                </c:pt>
                <c:pt idx="1">
                  <c:v>7080.5</c:v>
                </c:pt>
                <c:pt idx="2">
                  <c:v>7038</c:v>
                </c:pt>
              </c:numCache>
            </c:numRef>
          </c:val>
          <c:extLst>
            <c:ext xmlns:c16="http://schemas.microsoft.com/office/drawing/2014/chart" uri="{C3380CC4-5D6E-409C-BE32-E72D297353CC}">
              <c16:uniqueId val="{00000000-2866-4525-B39C-E4AC50293D06}"/>
            </c:ext>
          </c:extLst>
        </c:ser>
        <c:ser>
          <c:idx val="1"/>
          <c:order val="1"/>
          <c:tx>
            <c:strRef>
              <c:f>'5.4'!$A$37</c:f>
              <c:strCache>
                <c:ptCount val="1"/>
                <c:pt idx="0">
                  <c:v>Kalový plyn (ČOV)</c:v>
                </c:pt>
              </c:strCache>
            </c:strRef>
          </c:tx>
          <c:invertIfNegative val="0"/>
          <c:cat>
            <c:strRef>
              <c:f>'5.4'!$B$33:$D$33</c:f>
              <c:strCache>
                <c:ptCount val="3"/>
                <c:pt idx="0">
                  <c:v>Říjen</c:v>
                </c:pt>
                <c:pt idx="1">
                  <c:v>Listopad</c:v>
                </c:pt>
                <c:pt idx="2">
                  <c:v>Prosinec</c:v>
                </c:pt>
              </c:strCache>
            </c:strRef>
          </c:cat>
          <c:val>
            <c:numRef>
              <c:f>'5.4'!$B$37:$D$37</c:f>
              <c:numCache>
                <c:formatCode>#\ ##0.0</c:formatCode>
                <c:ptCount val="3"/>
                <c:pt idx="0">
                  <c:v>1005.607</c:v>
                </c:pt>
                <c:pt idx="1">
                  <c:v>1000.532</c:v>
                </c:pt>
                <c:pt idx="2">
                  <c:v>959.702</c:v>
                </c:pt>
              </c:numCache>
            </c:numRef>
          </c:val>
          <c:extLst>
            <c:ext xmlns:c16="http://schemas.microsoft.com/office/drawing/2014/chart" uri="{C3380CC4-5D6E-409C-BE32-E72D297353CC}">
              <c16:uniqueId val="{00000001-2866-4525-B39C-E4AC50293D06}"/>
            </c:ext>
          </c:extLst>
        </c:ser>
        <c:ser>
          <c:idx val="2"/>
          <c:order val="2"/>
          <c:tx>
            <c:strRef>
              <c:f>'5.4'!$A$38</c:f>
              <c:strCache>
                <c:ptCount val="1"/>
                <c:pt idx="0">
                  <c:v>Ostatní bioplyn</c:v>
                </c:pt>
              </c:strCache>
            </c:strRef>
          </c:tx>
          <c:invertIfNegative val="0"/>
          <c:cat>
            <c:strRef>
              <c:f>'5.4'!$B$33:$D$33</c:f>
              <c:strCache>
                <c:ptCount val="3"/>
                <c:pt idx="0">
                  <c:v>Říjen</c:v>
                </c:pt>
                <c:pt idx="1">
                  <c:v>Listopad</c:v>
                </c:pt>
                <c:pt idx="2">
                  <c:v>Prosinec</c:v>
                </c:pt>
              </c:strCache>
            </c:strRef>
          </c:cat>
          <c:val>
            <c:numRef>
              <c:f>'5.4'!$B$38:$D$38</c:f>
              <c:numCache>
                <c:formatCode>#\ ##0.0</c:formatCode>
                <c:ptCount val="3"/>
                <c:pt idx="0">
                  <c:v>34699.372000000003</c:v>
                </c:pt>
                <c:pt idx="1">
                  <c:v>45821.949000000001</c:v>
                </c:pt>
                <c:pt idx="2">
                  <c:v>51118.776999999987</c:v>
                </c:pt>
              </c:numCache>
            </c:numRef>
          </c:val>
          <c:extLst>
            <c:ext xmlns:c16="http://schemas.microsoft.com/office/drawing/2014/chart" uri="{C3380CC4-5D6E-409C-BE32-E72D297353CC}">
              <c16:uniqueId val="{00000002-2866-4525-B39C-E4AC50293D06}"/>
            </c:ext>
          </c:extLst>
        </c:ser>
        <c:dLbls>
          <c:showLegendKey val="0"/>
          <c:showVal val="0"/>
          <c:showCatName val="0"/>
          <c:showSerName val="0"/>
          <c:showPercent val="0"/>
          <c:showBubbleSize val="0"/>
        </c:dLbls>
        <c:gapWidth val="50"/>
        <c:overlap val="100"/>
        <c:axId val="235041152"/>
        <c:axId val="235042688"/>
      </c:barChart>
      <c:catAx>
        <c:axId val="235041152"/>
        <c:scaling>
          <c:orientation val="minMax"/>
        </c:scaling>
        <c:delete val="0"/>
        <c:axPos val="b"/>
        <c:numFmt formatCode="General" sourceLinked="1"/>
        <c:majorTickMark val="none"/>
        <c:minorTickMark val="none"/>
        <c:tickLblPos val="nextTo"/>
        <c:txPr>
          <a:bodyPr/>
          <a:lstStyle/>
          <a:p>
            <a:pPr>
              <a:defRPr sz="900"/>
            </a:pPr>
            <a:endParaRPr lang="cs-CZ"/>
          </a:p>
        </c:txPr>
        <c:crossAx val="235042688"/>
        <c:crosses val="autoZero"/>
        <c:auto val="1"/>
        <c:lblAlgn val="ctr"/>
        <c:lblOffset val="100"/>
        <c:noMultiLvlLbl val="0"/>
      </c:catAx>
      <c:valAx>
        <c:axId val="2350426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041152"/>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'5.4'!$G$22</c:f>
              <c:strCache>
                <c:ptCount val="1"/>
              </c:strCache>
            </c:strRef>
          </c:tx>
          <c:invertIfNegative val="0"/>
          <c:cat>
            <c:numRef>
              <c:f>'5.4'!$H$21</c:f>
              <c:numCache>
                <c:formatCode>General</c:formatCode>
                <c:ptCount val="1"/>
              </c:numCache>
            </c:numRef>
          </c:cat>
          <c:val>
            <c:numRef>
              <c:f>'5.4'!$H$22</c:f>
              <c:numCache>
                <c:formatCode>General</c:formatCode>
                <c:ptCount val="1"/>
              </c:numCache>
            </c:numRef>
          </c:val>
          <c:extLst>
            <c:ext xmlns:c16="http://schemas.microsoft.com/office/drawing/2014/chart" uri="{C3380CC4-5D6E-409C-BE32-E72D297353CC}">
              <c16:uniqueId val="{00000000-4BAB-4D3B-9176-13160CFDC7FE}"/>
            </c:ext>
          </c:extLst>
        </c:ser>
        <c:ser>
          <c:idx val="1"/>
          <c:order val="1"/>
          <c:tx>
            <c:strRef>
              <c:f>'5.4'!$G$23</c:f>
              <c:strCache>
                <c:ptCount val="1"/>
              </c:strCache>
            </c:strRef>
          </c:tx>
          <c:invertIfNegative val="0"/>
          <c:cat>
            <c:numRef>
              <c:f>'5.4'!$H$21</c:f>
              <c:numCache>
                <c:formatCode>General</c:formatCode>
                <c:ptCount val="1"/>
              </c:numCache>
            </c:numRef>
          </c:cat>
          <c:val>
            <c:numRef>
              <c:f>'5.4'!$H$23</c:f>
              <c:numCache>
                <c:formatCode>General</c:formatCode>
                <c:ptCount val="1"/>
              </c:numCache>
            </c:numRef>
          </c:val>
          <c:extLst>
            <c:ext xmlns:c16="http://schemas.microsoft.com/office/drawing/2014/chart" uri="{C3380CC4-5D6E-409C-BE32-E72D297353CC}">
              <c16:uniqueId val="{00000001-4BAB-4D3B-9176-13160CFDC7FE}"/>
            </c:ext>
          </c:extLst>
        </c:ser>
        <c:ser>
          <c:idx val="2"/>
          <c:order val="2"/>
          <c:tx>
            <c:strRef>
              <c:f>'5.4'!$G$24</c:f>
              <c:strCache>
                <c:ptCount val="1"/>
              </c:strCache>
            </c:strRef>
          </c:tx>
          <c:invertIfNegative val="0"/>
          <c:cat>
            <c:numRef>
              <c:f>'5.4'!$H$21</c:f>
              <c:numCache>
                <c:formatCode>General</c:formatCode>
                <c:ptCount val="1"/>
              </c:numCache>
            </c:numRef>
          </c:cat>
          <c:val>
            <c:numRef>
              <c:f>'5.4'!$H$24</c:f>
              <c:numCache>
                <c:formatCode>General</c:formatCode>
                <c:ptCount val="1"/>
              </c:numCache>
            </c:numRef>
          </c:val>
          <c:extLst>
            <c:ext xmlns:c16="http://schemas.microsoft.com/office/drawing/2014/chart" uri="{C3380CC4-5D6E-409C-BE32-E72D297353CC}">
              <c16:uniqueId val="{00000002-4BAB-4D3B-9176-13160CFDC7FE}"/>
            </c:ext>
          </c:extLst>
        </c:ser>
        <c:ser>
          <c:idx val="3"/>
          <c:order val="3"/>
          <c:tx>
            <c:strRef>
              <c:f>'5.4'!$G$25</c:f>
              <c:strCache>
                <c:ptCount val="1"/>
              </c:strCache>
            </c:strRef>
          </c:tx>
          <c:invertIfNegative val="0"/>
          <c:cat>
            <c:numRef>
              <c:f>'5.4'!$H$21</c:f>
              <c:numCache>
                <c:formatCode>General</c:formatCode>
                <c:ptCount val="1"/>
              </c:numCache>
            </c:numRef>
          </c:cat>
          <c:val>
            <c:numRef>
              <c:f>'5.4'!$H$25</c:f>
              <c:numCache>
                <c:formatCode>General</c:formatCode>
                <c:ptCount val="1"/>
              </c:numCache>
            </c:numRef>
          </c:val>
          <c:extLst>
            <c:ext xmlns:c16="http://schemas.microsoft.com/office/drawing/2014/chart" uri="{C3380CC4-5D6E-409C-BE32-E72D297353CC}">
              <c16:uniqueId val="{00000003-4BAB-4D3B-9176-13160CFDC7FE}"/>
            </c:ext>
          </c:extLst>
        </c:ser>
        <c:ser>
          <c:idx val="4"/>
          <c:order val="4"/>
          <c:tx>
            <c:strRef>
              <c:f>'5.4'!$G$26</c:f>
              <c:strCache>
                <c:ptCount val="1"/>
              </c:strCache>
            </c:strRef>
          </c:tx>
          <c:invertIfNegative val="0"/>
          <c:cat>
            <c:numRef>
              <c:f>'5.4'!$H$21</c:f>
              <c:numCache>
                <c:formatCode>General</c:formatCode>
                <c:ptCount val="1"/>
              </c:numCache>
            </c:numRef>
          </c:cat>
          <c:val>
            <c:numRef>
              <c:f>'5.4'!$H$26</c:f>
              <c:numCache>
                <c:formatCode>General</c:formatCode>
                <c:ptCount val="1"/>
              </c:numCache>
            </c:numRef>
          </c:val>
          <c:extLst>
            <c:ext xmlns:c16="http://schemas.microsoft.com/office/drawing/2014/chart" uri="{C3380CC4-5D6E-409C-BE32-E72D297353CC}">
              <c16:uniqueId val="{00000004-4BAB-4D3B-9176-13160CFDC7FE}"/>
            </c:ext>
          </c:extLst>
        </c:ser>
        <c:ser>
          <c:idx val="5"/>
          <c:order val="5"/>
          <c:tx>
            <c:strRef>
              <c:f>'5.4'!$G$27</c:f>
              <c:strCache>
                <c:ptCount val="1"/>
              </c:strCache>
            </c:strRef>
          </c:tx>
          <c:spPr>
            <a:solidFill>
              <a:schemeClr val="accent6"/>
            </a:solidFill>
          </c:spPr>
          <c:invertIfNegative val="0"/>
          <c:cat>
            <c:numRef>
              <c:f>'5.4'!$H$21</c:f>
              <c:numCache>
                <c:formatCode>General</c:formatCode>
                <c:ptCount val="1"/>
              </c:numCache>
            </c:numRef>
          </c:cat>
          <c:val>
            <c:numRef>
              <c:f>'5.4'!$H$27</c:f>
              <c:numCache>
                <c:formatCode>General</c:formatCode>
                <c:ptCount val="1"/>
              </c:numCache>
            </c:numRef>
          </c:val>
          <c:extLst>
            <c:ext xmlns:c16="http://schemas.microsoft.com/office/drawing/2014/chart" uri="{C3380CC4-5D6E-409C-BE32-E72D297353CC}">
              <c16:uniqueId val="{00000005-4BAB-4D3B-9176-13160CFDC7FE}"/>
            </c:ext>
          </c:extLst>
        </c:ser>
        <c:ser>
          <c:idx val="6"/>
          <c:order val="6"/>
          <c:tx>
            <c:strRef>
              <c:f>'5.4'!$G$28</c:f>
              <c:strCache>
                <c:ptCount val="1"/>
              </c:strCache>
            </c:strRef>
          </c:tx>
          <c:spPr>
            <a:solidFill>
              <a:srgbClr val="F0948F"/>
            </a:solidFill>
          </c:spPr>
          <c:invertIfNegative val="0"/>
          <c:cat>
            <c:numRef>
              <c:f>'5.4'!$H$21</c:f>
              <c:numCache>
                <c:formatCode>General</c:formatCode>
                <c:ptCount val="1"/>
              </c:numCache>
            </c:numRef>
          </c:cat>
          <c:val>
            <c:numRef>
              <c:f>'5.4'!$H$28</c:f>
              <c:numCache>
                <c:formatCode>General</c:formatCode>
                <c:ptCount val="1"/>
              </c:numCache>
            </c:numRef>
          </c:val>
          <c:extLst>
            <c:ext xmlns:c16="http://schemas.microsoft.com/office/drawing/2014/chart" uri="{C3380CC4-5D6E-409C-BE32-E72D297353CC}">
              <c16:uniqueId val="{00000006-4BAB-4D3B-9176-13160CFDC7FE}"/>
            </c:ext>
          </c:extLst>
        </c:ser>
        <c:dLbls>
          <c:showLegendKey val="0"/>
          <c:showVal val="0"/>
          <c:showCatName val="0"/>
          <c:showSerName val="0"/>
          <c:showPercent val="0"/>
          <c:showBubbleSize val="0"/>
        </c:dLbls>
        <c:gapWidth val="150"/>
        <c:axId val="235095168"/>
        <c:axId val="235096704"/>
      </c:barChart>
      <c:catAx>
        <c:axId val="235095168"/>
        <c:scaling>
          <c:orientation val="minMax"/>
        </c:scaling>
        <c:delete val="1"/>
        <c:axPos val="b"/>
        <c:numFmt formatCode="General" sourceLinked="1"/>
        <c:majorTickMark val="out"/>
        <c:minorTickMark val="none"/>
        <c:tickLblPos val="nextTo"/>
        <c:crossAx val="235096704"/>
        <c:crosses val="autoZero"/>
        <c:auto val="1"/>
        <c:lblAlgn val="ctr"/>
        <c:lblOffset val="100"/>
        <c:noMultiLvlLbl val="0"/>
      </c:catAx>
      <c:valAx>
        <c:axId val="235096704"/>
        <c:scaling>
          <c:orientation val="minMax"/>
        </c:scaling>
        <c:delete val="1"/>
        <c:axPos val="l"/>
        <c:numFmt formatCode="General" sourceLinked="1"/>
        <c:majorTickMark val="out"/>
        <c:minorTickMark val="none"/>
        <c:tickLblPos val="nextTo"/>
        <c:crossAx val="2350951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'5.4'!$G$36</c:f>
              <c:strCache>
                <c:ptCount val="1"/>
              </c:strCache>
            </c:strRef>
          </c:tx>
          <c:invertIfNegative val="0"/>
          <c:cat>
            <c:numRef>
              <c:f>'5.4'!$H$35</c:f>
              <c:numCache>
                <c:formatCode>General</c:formatCode>
                <c:ptCount val="1"/>
              </c:numCache>
            </c:numRef>
          </c:cat>
          <c:val>
            <c:numRef>
              <c:f>'5.4'!$H$36</c:f>
              <c:numCache>
                <c:formatCode>General</c:formatCode>
                <c:ptCount val="1"/>
              </c:numCache>
            </c:numRef>
          </c:val>
          <c:extLst>
            <c:ext xmlns:c16="http://schemas.microsoft.com/office/drawing/2014/chart" uri="{C3380CC4-5D6E-409C-BE32-E72D297353CC}">
              <c16:uniqueId val="{00000000-BDDA-418B-8F7D-C9525CDB7C14}"/>
            </c:ext>
          </c:extLst>
        </c:ser>
        <c:ser>
          <c:idx val="1"/>
          <c:order val="1"/>
          <c:tx>
            <c:strRef>
              <c:f>'5.4'!$G$37</c:f>
              <c:strCache>
                <c:ptCount val="1"/>
              </c:strCache>
            </c:strRef>
          </c:tx>
          <c:invertIfNegative val="0"/>
          <c:cat>
            <c:numRef>
              <c:f>'5.4'!$H$35</c:f>
              <c:numCache>
                <c:formatCode>General</c:formatCode>
                <c:ptCount val="1"/>
              </c:numCache>
            </c:numRef>
          </c:cat>
          <c:val>
            <c:numRef>
              <c:f>'5.4'!$H$37</c:f>
              <c:numCache>
                <c:formatCode>General</c:formatCode>
                <c:ptCount val="1"/>
              </c:numCache>
            </c:numRef>
          </c:val>
          <c:extLst>
            <c:ext xmlns:c16="http://schemas.microsoft.com/office/drawing/2014/chart" uri="{C3380CC4-5D6E-409C-BE32-E72D297353CC}">
              <c16:uniqueId val="{00000001-BDDA-418B-8F7D-C9525CDB7C14}"/>
            </c:ext>
          </c:extLst>
        </c:ser>
        <c:ser>
          <c:idx val="2"/>
          <c:order val="2"/>
          <c:tx>
            <c:strRef>
              <c:f>'5.4'!$G$38</c:f>
              <c:strCache>
                <c:ptCount val="1"/>
              </c:strCache>
            </c:strRef>
          </c:tx>
          <c:invertIfNegative val="0"/>
          <c:cat>
            <c:numRef>
              <c:f>'5.4'!$H$35</c:f>
              <c:numCache>
                <c:formatCode>General</c:formatCode>
                <c:ptCount val="1"/>
              </c:numCache>
            </c:numRef>
          </c:cat>
          <c:val>
            <c:numRef>
              <c:f>'5.4'!$H$38</c:f>
              <c:numCache>
                <c:formatCode>General</c:formatCode>
                <c:ptCount val="1"/>
              </c:numCache>
            </c:numRef>
          </c:val>
          <c:extLst>
            <c:ext xmlns:c16="http://schemas.microsoft.com/office/drawing/2014/chart" uri="{C3380CC4-5D6E-409C-BE32-E72D297353CC}">
              <c16:uniqueId val="{00000002-BDDA-418B-8F7D-C9525CDB7C14}"/>
            </c:ext>
          </c:extLst>
        </c:ser>
        <c:dLbls>
          <c:showLegendKey val="0"/>
          <c:showVal val="0"/>
          <c:showCatName val="0"/>
          <c:showSerName val="0"/>
          <c:showPercent val="0"/>
          <c:showBubbleSize val="0"/>
        </c:dLbls>
        <c:gapWidth val="150"/>
        <c:axId val="235209856"/>
        <c:axId val="235211392"/>
      </c:barChart>
      <c:catAx>
        <c:axId val="235209856"/>
        <c:scaling>
          <c:orientation val="minMax"/>
        </c:scaling>
        <c:delete val="1"/>
        <c:axPos val="b"/>
        <c:numFmt formatCode="General" sourceLinked="1"/>
        <c:majorTickMark val="out"/>
        <c:minorTickMark val="none"/>
        <c:tickLblPos val="nextTo"/>
        <c:crossAx val="235211392"/>
        <c:crosses val="autoZero"/>
        <c:auto val="1"/>
        <c:lblAlgn val="ctr"/>
        <c:lblOffset val="100"/>
        <c:noMultiLvlLbl val="0"/>
      </c:catAx>
      <c:valAx>
        <c:axId val="235211392"/>
        <c:scaling>
          <c:orientation val="minMax"/>
        </c:scaling>
        <c:delete val="1"/>
        <c:axPos val="l"/>
        <c:numFmt formatCode="General" sourceLinked="1"/>
        <c:majorTickMark val="out"/>
        <c:minorTickMark val="none"/>
        <c:tickLblPos val="nextTo"/>
        <c:crossAx val="2352098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'5.4'!$G$7</c:f>
              <c:strCache>
                <c:ptCount val="1"/>
              </c:strCache>
            </c:strRef>
          </c:tx>
          <c:spPr>
            <a:solidFill>
              <a:schemeClr val="tx2"/>
            </a:solidFill>
          </c:spPr>
          <c:invertIfNegative val="0"/>
          <c:cat>
            <c:numRef>
              <c:f>'5.4'!$H$6</c:f>
              <c:numCache>
                <c:formatCode>General</c:formatCode>
                <c:ptCount val="1"/>
              </c:numCache>
            </c:numRef>
          </c:cat>
          <c:val>
            <c:numRef>
              <c:f>'5.4'!$H$7</c:f>
              <c:numCache>
                <c:formatCode>General</c:formatCode>
                <c:ptCount val="1"/>
              </c:numCache>
            </c:numRef>
          </c:val>
          <c:extLst>
            <c:ext xmlns:c16="http://schemas.microsoft.com/office/drawing/2014/chart" uri="{C3380CC4-5D6E-409C-BE32-E72D297353CC}">
              <c16:uniqueId val="{00000000-FE9F-4E23-BE1A-AFA49BA024E5}"/>
            </c:ext>
          </c:extLst>
        </c:ser>
        <c:ser>
          <c:idx val="1"/>
          <c:order val="1"/>
          <c:tx>
            <c:strRef>
              <c:f>'5.4'!$G$8</c:f>
              <c:strCache>
                <c:ptCount val="1"/>
              </c:strCache>
            </c:strRef>
          </c:tx>
          <c:spPr>
            <a:solidFill>
              <a:schemeClr val="accent2"/>
            </a:solidFill>
          </c:spPr>
          <c:invertIfNegative val="0"/>
          <c:cat>
            <c:numRef>
              <c:f>'5.4'!$H$6</c:f>
              <c:numCache>
                <c:formatCode>General</c:formatCode>
                <c:ptCount val="1"/>
              </c:numCache>
            </c:numRef>
          </c:cat>
          <c:val>
            <c:numRef>
              <c:f>'5.4'!$H$8</c:f>
              <c:numCache>
                <c:formatCode>General</c:formatCode>
                <c:ptCount val="1"/>
              </c:numCache>
            </c:numRef>
          </c:val>
          <c:extLst>
            <c:ext xmlns:c16="http://schemas.microsoft.com/office/drawing/2014/chart" uri="{C3380CC4-5D6E-409C-BE32-E72D297353CC}">
              <c16:uniqueId val="{00000001-FE9F-4E23-BE1A-AFA49BA024E5}"/>
            </c:ext>
          </c:extLst>
        </c:ser>
        <c:ser>
          <c:idx val="2"/>
          <c:order val="2"/>
          <c:tx>
            <c:strRef>
              <c:f>'5.4'!$G$9</c:f>
              <c:strCache>
                <c:ptCount val="1"/>
              </c:strCache>
            </c:strRef>
          </c:tx>
          <c:spPr>
            <a:solidFill>
              <a:schemeClr val="accent3"/>
            </a:solidFill>
          </c:spPr>
          <c:invertIfNegative val="0"/>
          <c:cat>
            <c:numRef>
              <c:f>'5.4'!$H$6</c:f>
              <c:numCache>
                <c:formatCode>General</c:formatCode>
                <c:ptCount val="1"/>
              </c:numCache>
            </c:numRef>
          </c:cat>
          <c:val>
            <c:numRef>
              <c:f>'5.4'!$H$9</c:f>
              <c:numCache>
                <c:formatCode>General</c:formatCode>
                <c:ptCount val="1"/>
              </c:numCache>
            </c:numRef>
          </c:val>
          <c:extLst>
            <c:ext xmlns:c16="http://schemas.microsoft.com/office/drawing/2014/chart" uri="{C3380CC4-5D6E-409C-BE32-E72D297353CC}">
              <c16:uniqueId val="{00000002-FE9F-4E23-BE1A-AFA49BA024E5}"/>
            </c:ext>
          </c:extLst>
        </c:ser>
        <c:ser>
          <c:idx val="3"/>
          <c:order val="3"/>
          <c:tx>
            <c:strRef>
              <c:f>'5.4'!$G$10</c:f>
              <c:strCache>
                <c:ptCount val="1"/>
              </c:strCache>
            </c:strRef>
          </c:tx>
          <c:spPr>
            <a:solidFill>
              <a:schemeClr val="accent4"/>
            </a:solidFill>
          </c:spPr>
          <c:invertIfNegative val="0"/>
          <c:cat>
            <c:numRef>
              <c:f>'5.4'!$H$6</c:f>
              <c:numCache>
                <c:formatCode>General</c:formatCode>
                <c:ptCount val="1"/>
              </c:numCache>
            </c:numRef>
          </c:cat>
          <c:val>
            <c:numRef>
              <c:f>'5.4'!$H$10</c:f>
              <c:numCache>
                <c:formatCode>General</c:formatCode>
                <c:ptCount val="1"/>
              </c:numCache>
            </c:numRef>
          </c:val>
          <c:extLst>
            <c:ext xmlns:c16="http://schemas.microsoft.com/office/drawing/2014/chart" uri="{C3380CC4-5D6E-409C-BE32-E72D297353CC}">
              <c16:uniqueId val="{00000003-FE9F-4E23-BE1A-AFA49BA024E5}"/>
            </c:ext>
          </c:extLst>
        </c:ser>
        <c:ser>
          <c:idx val="4"/>
          <c:order val="4"/>
          <c:tx>
            <c:strRef>
              <c:f>'5.4'!$G$11</c:f>
              <c:strCache>
                <c:ptCount val="1"/>
              </c:strCache>
            </c:strRef>
          </c:tx>
          <c:spPr>
            <a:solidFill>
              <a:schemeClr val="accent5"/>
            </a:solidFill>
          </c:spPr>
          <c:invertIfNegative val="0"/>
          <c:cat>
            <c:numRef>
              <c:f>'5.4'!$H$6</c:f>
              <c:numCache>
                <c:formatCode>General</c:formatCode>
                <c:ptCount val="1"/>
              </c:numCache>
            </c:numRef>
          </c:cat>
          <c:val>
            <c:numRef>
              <c:f>'5.4'!$H$11</c:f>
              <c:numCache>
                <c:formatCode>General</c:formatCode>
                <c:ptCount val="1"/>
              </c:numCache>
            </c:numRef>
          </c:val>
          <c:extLst>
            <c:ext xmlns:c16="http://schemas.microsoft.com/office/drawing/2014/chart" uri="{C3380CC4-5D6E-409C-BE32-E72D297353CC}">
              <c16:uniqueId val="{00000004-FE9F-4E23-BE1A-AFA49BA024E5}"/>
            </c:ext>
          </c:extLst>
        </c:ser>
        <c:ser>
          <c:idx val="5"/>
          <c:order val="5"/>
          <c:tx>
            <c:strRef>
              <c:f>'5.4'!$G$12</c:f>
              <c:strCache>
                <c:ptCount val="1"/>
              </c:strCache>
            </c:strRef>
          </c:tx>
          <c:spPr>
            <a:solidFill>
              <a:schemeClr val="accent6"/>
            </a:solidFill>
          </c:spPr>
          <c:invertIfNegative val="0"/>
          <c:cat>
            <c:numRef>
              <c:f>'5.4'!$H$6</c:f>
              <c:numCache>
                <c:formatCode>General</c:formatCode>
                <c:ptCount val="1"/>
              </c:numCache>
            </c:numRef>
          </c:cat>
          <c:val>
            <c:numRef>
              <c:f>'5.4'!$H$12</c:f>
              <c:numCache>
                <c:formatCode>General</c:formatCode>
                <c:ptCount val="1"/>
              </c:numCache>
            </c:numRef>
          </c:val>
          <c:extLst>
            <c:ext xmlns:c16="http://schemas.microsoft.com/office/drawing/2014/chart" uri="{C3380CC4-5D6E-409C-BE32-E72D297353CC}">
              <c16:uniqueId val="{00000005-FE9F-4E23-BE1A-AFA49BA024E5}"/>
            </c:ext>
          </c:extLst>
        </c:ser>
        <c:ser>
          <c:idx val="6"/>
          <c:order val="6"/>
          <c:tx>
            <c:strRef>
              <c:f>'5.4'!$G$13</c:f>
              <c:strCache>
                <c:ptCount val="1"/>
              </c:strCache>
            </c:strRef>
          </c:tx>
          <c:spPr>
            <a:solidFill>
              <a:srgbClr val="F0948F"/>
            </a:solidFill>
          </c:spPr>
          <c:invertIfNegative val="0"/>
          <c:cat>
            <c:numRef>
              <c:f>'5.4'!$H$6</c:f>
              <c:numCache>
                <c:formatCode>General</c:formatCode>
                <c:ptCount val="1"/>
              </c:numCache>
            </c:numRef>
          </c:cat>
          <c:val>
            <c:numRef>
              <c:f>'5.4'!$H$13</c:f>
              <c:numCache>
                <c:formatCode>General</c:formatCode>
                <c:ptCount val="1"/>
              </c:numCache>
            </c:numRef>
          </c:val>
          <c:extLst>
            <c:ext xmlns:c16="http://schemas.microsoft.com/office/drawing/2014/chart" uri="{C3380CC4-5D6E-409C-BE32-E72D297353CC}">
              <c16:uniqueId val="{00000006-FE9F-4E23-BE1A-AFA49BA024E5}"/>
            </c:ext>
          </c:extLst>
        </c:ser>
        <c:ser>
          <c:idx val="7"/>
          <c:order val="7"/>
          <c:tx>
            <c:strRef>
              <c:f>'5.4'!$G$14</c:f>
              <c:strCache>
                <c:ptCount val="1"/>
              </c:strCache>
            </c:strRef>
          </c:tx>
          <c:spPr>
            <a:solidFill>
              <a:srgbClr val="F7C9C7"/>
            </a:solidFill>
          </c:spPr>
          <c:invertIfNegative val="0"/>
          <c:cat>
            <c:numRef>
              <c:f>'5.4'!$H$6</c:f>
              <c:numCache>
                <c:formatCode>General</c:formatCode>
                <c:ptCount val="1"/>
              </c:numCache>
            </c:numRef>
          </c:cat>
          <c:val>
            <c:numRef>
              <c:f>'5.4'!$H$14</c:f>
              <c:numCache>
                <c:formatCode>General</c:formatCode>
                <c:ptCount val="1"/>
              </c:numCache>
            </c:numRef>
          </c:val>
          <c:extLst>
            <c:ext xmlns:c16="http://schemas.microsoft.com/office/drawing/2014/chart" uri="{C3380CC4-5D6E-409C-BE32-E72D297353CC}">
              <c16:uniqueId val="{00000007-FE9F-4E23-BE1A-AFA49BA024E5}"/>
            </c:ext>
          </c:extLst>
        </c:ser>
        <c:dLbls>
          <c:showLegendKey val="0"/>
          <c:showVal val="0"/>
          <c:showCatName val="0"/>
          <c:showSerName val="0"/>
          <c:showPercent val="0"/>
          <c:showBubbleSize val="0"/>
        </c:dLbls>
        <c:gapWidth val="150"/>
        <c:axId val="235256832"/>
        <c:axId val="235279104"/>
      </c:barChart>
      <c:catAx>
        <c:axId val="235256832"/>
        <c:scaling>
          <c:orientation val="minMax"/>
        </c:scaling>
        <c:delete val="1"/>
        <c:axPos val="b"/>
        <c:numFmt formatCode="General" sourceLinked="1"/>
        <c:majorTickMark val="out"/>
        <c:minorTickMark val="none"/>
        <c:tickLblPos val="nextTo"/>
        <c:crossAx val="235279104"/>
        <c:crosses val="autoZero"/>
        <c:auto val="1"/>
        <c:lblAlgn val="ctr"/>
        <c:lblOffset val="100"/>
        <c:noMultiLvlLbl val="0"/>
      </c:catAx>
      <c:valAx>
        <c:axId val="235279104"/>
        <c:scaling>
          <c:orientation val="minMax"/>
        </c:scaling>
        <c:delete val="1"/>
        <c:axPos val="l"/>
        <c:numFmt formatCode="General" sourceLinked="1"/>
        <c:majorTickMark val="out"/>
        <c:minorTickMark val="none"/>
        <c:tickLblPos val="nextTo"/>
        <c:crossAx val="2352568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a:t>
            </a:r>
            <a:r>
              <a:rPr lang="cs-CZ" sz="1000">
                <a:solidFill>
                  <a:schemeClr val="tx2"/>
                </a:solidFill>
              </a:rPr>
              <a:t>krajů ČR na </a:t>
            </a:r>
            <a:r>
              <a:rPr lang="en-US" sz="1000">
                <a:solidFill>
                  <a:schemeClr val="tx2"/>
                </a:solidFill>
              </a:rPr>
              <a:t>instalované</a:t>
            </a:r>
            <a:r>
              <a:rPr lang="cs-CZ" sz="1000">
                <a:solidFill>
                  <a:schemeClr val="tx2"/>
                </a:solidFill>
              </a:rPr>
              <a:t>m</a:t>
            </a:r>
            <a:r>
              <a:rPr lang="en-US" sz="1000">
                <a:solidFill>
                  <a:schemeClr val="tx2"/>
                </a:solidFill>
              </a:rPr>
              <a:t> výkonu </a:t>
            </a:r>
            <a:endParaRPr lang="cs-CZ" sz="1000">
              <a:solidFill>
                <a:schemeClr val="tx2"/>
              </a:solidFill>
            </a:endParaRPr>
          </a:p>
          <a:p>
            <a:pPr algn="l">
              <a:defRPr sz="1000"/>
            </a:pPr>
            <a:r>
              <a:rPr lang="en-US" sz="1000">
                <a:solidFill>
                  <a:schemeClr val="tx2"/>
                </a:solidFill>
              </a:rPr>
              <a:t>v</a:t>
            </a:r>
            <a:r>
              <a:rPr lang="cs-CZ" sz="1000">
                <a:solidFill>
                  <a:schemeClr val="tx2"/>
                </a:solidFill>
              </a:rPr>
              <a:t>ýroben tepla</a:t>
            </a:r>
            <a:endParaRPr lang="en-US" sz="1000">
              <a:solidFill>
                <a:schemeClr val="tx2"/>
              </a:solidFill>
            </a:endParaRPr>
          </a:p>
        </c:rich>
      </c:tx>
      <c:layout>
        <c:manualLayout>
          <c:xMode val="edge"/>
          <c:yMode val="edge"/>
          <c:x val="1.5281609763550259E-2"/>
          <c:y val="1.4397734000730657E-2"/>
        </c:manualLayout>
      </c:layout>
      <c:overlay val="0"/>
      <c:spPr>
        <a:solidFill>
          <a:sysClr val="window" lastClr="FFFFFF"/>
        </a:solidFill>
      </c:spPr>
    </c:title>
    <c:autoTitleDeleted val="0"/>
    <c:plotArea>
      <c:layout>
        <c:manualLayout>
          <c:layoutTarget val="inner"/>
          <c:xMode val="edge"/>
          <c:yMode val="edge"/>
          <c:x val="9.5651118446039352E-2"/>
          <c:y val="0.15935589614594692"/>
          <c:w val="0.76778165406546883"/>
          <c:h val="0.7870965152295640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A-3674-42EF-8DF5-AEED34660903}"/>
              </c:ext>
            </c:extLst>
          </c:dPt>
          <c:dPt>
            <c:idx val="1"/>
            <c:bubble3D val="0"/>
            <c:spPr>
              <a:solidFill>
                <a:schemeClr val="accent2"/>
              </a:solidFill>
            </c:spPr>
            <c:extLst>
              <c:ext xmlns:c16="http://schemas.microsoft.com/office/drawing/2014/chart" uri="{C3380CC4-5D6E-409C-BE32-E72D297353CC}">
                <c16:uniqueId val="{00000009-3674-42EF-8DF5-AEED34660903}"/>
              </c:ext>
            </c:extLst>
          </c:dPt>
          <c:dPt>
            <c:idx val="2"/>
            <c:bubble3D val="0"/>
            <c:spPr>
              <a:solidFill>
                <a:schemeClr val="accent3"/>
              </a:solidFill>
            </c:spPr>
            <c:extLst>
              <c:ext xmlns:c16="http://schemas.microsoft.com/office/drawing/2014/chart" uri="{C3380CC4-5D6E-409C-BE32-E72D297353CC}">
                <c16:uniqueId val="{00000008-3674-42EF-8DF5-AEED34660903}"/>
              </c:ext>
            </c:extLst>
          </c:dPt>
          <c:dPt>
            <c:idx val="3"/>
            <c:bubble3D val="0"/>
            <c:spPr>
              <a:solidFill>
                <a:schemeClr val="accent4"/>
              </a:solidFill>
            </c:spPr>
            <c:extLst>
              <c:ext xmlns:c16="http://schemas.microsoft.com/office/drawing/2014/chart" uri="{C3380CC4-5D6E-409C-BE32-E72D297353CC}">
                <c16:uniqueId val="{00000007-3674-42EF-8DF5-AEED34660903}"/>
              </c:ext>
            </c:extLst>
          </c:dPt>
          <c:dPt>
            <c:idx val="4"/>
            <c:bubble3D val="0"/>
            <c:spPr>
              <a:solidFill>
                <a:schemeClr val="accent5"/>
              </a:solidFill>
            </c:spPr>
            <c:extLst>
              <c:ext xmlns:c16="http://schemas.microsoft.com/office/drawing/2014/chart" uri="{C3380CC4-5D6E-409C-BE32-E72D297353CC}">
                <c16:uniqueId val="{00000002-C1F1-4538-A25D-E7701F891F20}"/>
              </c:ext>
            </c:extLst>
          </c:dPt>
          <c:dPt>
            <c:idx val="5"/>
            <c:bubble3D val="0"/>
            <c:spPr>
              <a:solidFill>
                <a:schemeClr val="accent6"/>
              </a:solidFill>
            </c:spPr>
            <c:extLst>
              <c:ext xmlns:c16="http://schemas.microsoft.com/office/drawing/2014/chart" uri="{C3380CC4-5D6E-409C-BE32-E72D297353CC}">
                <c16:uniqueId val="{00000000-C1F1-4538-A25D-E7701F891F20}"/>
              </c:ext>
            </c:extLst>
          </c:dPt>
          <c:dPt>
            <c:idx val="6"/>
            <c:bubble3D val="0"/>
            <c:spPr>
              <a:solidFill>
                <a:srgbClr val="F0948F"/>
              </a:solidFill>
            </c:spPr>
            <c:extLst>
              <c:ext xmlns:c16="http://schemas.microsoft.com/office/drawing/2014/chart" uri="{C3380CC4-5D6E-409C-BE32-E72D297353CC}">
                <c16:uniqueId val="{00000003-C1F1-4538-A25D-E7701F891F20}"/>
              </c:ext>
            </c:extLst>
          </c:dPt>
          <c:dPt>
            <c:idx val="7"/>
            <c:bubble3D val="0"/>
            <c:spPr>
              <a:solidFill>
                <a:srgbClr val="F7C9C7"/>
              </a:solidFill>
            </c:spPr>
            <c:extLst>
              <c:ext xmlns:c16="http://schemas.microsoft.com/office/drawing/2014/chart" uri="{C3380CC4-5D6E-409C-BE32-E72D297353CC}">
                <c16:uniqueId val="{00000001-C1F1-4538-A25D-E7701F891F20}"/>
              </c:ext>
            </c:extLst>
          </c:dPt>
          <c:dPt>
            <c:idx val="8"/>
            <c:bubble3D val="0"/>
            <c:spPr>
              <a:solidFill>
                <a:schemeClr val="tx1"/>
              </a:solidFill>
            </c:spPr>
            <c:extLst>
              <c:ext xmlns:c16="http://schemas.microsoft.com/office/drawing/2014/chart" uri="{C3380CC4-5D6E-409C-BE32-E72D297353CC}">
                <c16:uniqueId val="{00000004-C1F1-4538-A25D-E7701F891F20}"/>
              </c:ext>
            </c:extLst>
          </c:dPt>
          <c:dPt>
            <c:idx val="9"/>
            <c:bubble3D val="0"/>
            <c:spPr>
              <a:solidFill>
                <a:srgbClr val="646363"/>
              </a:solidFill>
            </c:spPr>
            <c:extLst>
              <c:ext xmlns:c16="http://schemas.microsoft.com/office/drawing/2014/chart" uri="{C3380CC4-5D6E-409C-BE32-E72D297353CC}">
                <c16:uniqueId val="{00000006-3674-42EF-8DF5-AEED34660903}"/>
              </c:ext>
            </c:extLst>
          </c:dPt>
          <c:dPt>
            <c:idx val="10"/>
            <c:bubble3D val="0"/>
            <c:spPr>
              <a:solidFill>
                <a:srgbClr val="9D9D9C"/>
              </a:solidFill>
            </c:spPr>
            <c:extLst>
              <c:ext xmlns:c16="http://schemas.microsoft.com/office/drawing/2014/chart" uri="{C3380CC4-5D6E-409C-BE32-E72D297353CC}">
                <c16:uniqueId val="{00000005-C1F1-4538-A25D-E7701F891F20}"/>
              </c:ext>
            </c:extLst>
          </c:dPt>
          <c:dPt>
            <c:idx val="11"/>
            <c:bubble3D val="0"/>
            <c:spPr>
              <a:solidFill>
                <a:srgbClr val="D0D0D0"/>
              </a:solidFill>
            </c:spPr>
            <c:extLst>
              <c:ext xmlns:c16="http://schemas.microsoft.com/office/drawing/2014/chart" uri="{C3380CC4-5D6E-409C-BE32-E72D297353CC}">
                <c16:uniqueId val="{00000005-3674-42EF-8DF5-AEED34660903}"/>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4-3674-42EF-8DF5-AEED34660903}"/>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3-3674-42EF-8DF5-AEED34660903}"/>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C1F1-4538-A25D-E7701F891F20}"/>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3674-42EF-8DF5-AEED34660903}"/>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3674-42EF-8DF5-AEED34660903}"/>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1560.2210000000005</c:v>
                </c:pt>
                <c:pt idx="1">
                  <c:v>2154.9930000000022</c:v>
                </c:pt>
                <c:pt idx="2">
                  <c:v>1573.6014999999989</c:v>
                </c:pt>
                <c:pt idx="3">
                  <c:v>2793.7180000000003</c:v>
                </c:pt>
                <c:pt idx="4">
                  <c:v>611.28300000000013</c:v>
                </c:pt>
                <c:pt idx="5">
                  <c:v>954.03149999999982</c:v>
                </c:pt>
                <c:pt idx="6">
                  <c:v>429.3719999999999</c:v>
                </c:pt>
                <c:pt idx="7">
                  <c:v>6108.741399999999</c:v>
                </c:pt>
                <c:pt idx="8">
                  <c:v>1336.6349999999995</c:v>
                </c:pt>
                <c:pt idx="9">
                  <c:v>3501.5899999999997</c:v>
                </c:pt>
                <c:pt idx="10">
                  <c:v>1015.7560000000003</c:v>
                </c:pt>
                <c:pt idx="11">
                  <c:v>4613.4969999999985</c:v>
                </c:pt>
                <c:pt idx="12">
                  <c:v>9830.108000000002</c:v>
                </c:pt>
                <c:pt idx="13">
                  <c:v>1258.107</c:v>
                </c:pt>
              </c:numCache>
            </c:numRef>
          </c:val>
          <c:extLst>
            <c:ext xmlns:c16="http://schemas.microsoft.com/office/drawing/2014/chart" uri="{C3380CC4-5D6E-409C-BE32-E72D297353CC}">
              <c16:uniqueId val="{00000006-C1F1-4538-A25D-E7701F891F20}"/>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Instalovaný výkon v krajích ČR</a:t>
            </a:r>
            <a:r>
              <a:rPr lang="cs-CZ" sz="1000">
                <a:solidFill>
                  <a:schemeClr val="tx2"/>
                </a:solidFill>
              </a:rPr>
              <a:t> </a:t>
            </a:r>
            <a:r>
              <a:rPr lang="en-US" sz="1000">
                <a:solidFill>
                  <a:schemeClr val="tx2"/>
                </a:solidFill>
              </a:rPr>
              <a:t>(</a:t>
            </a:r>
            <a:r>
              <a:rPr lang="cs-CZ" sz="1000">
                <a:solidFill>
                  <a:schemeClr val="tx2"/>
                </a:solidFill>
              </a:rPr>
              <a:t>M</a:t>
            </a:r>
            <a:r>
              <a:rPr lang="en-US" sz="1000">
                <a:solidFill>
                  <a:schemeClr val="tx2"/>
                </a:solidFill>
              </a:rPr>
              <a:t>W</a:t>
            </a:r>
            <a:r>
              <a:rPr lang="cs-CZ" sz="1000" baseline="-25000">
                <a:solidFill>
                  <a:schemeClr val="tx2"/>
                </a:solidFill>
              </a:rPr>
              <a:t>t</a:t>
            </a:r>
            <a:r>
              <a:rPr lang="en-US" sz="1000">
                <a:solidFill>
                  <a:schemeClr val="tx2"/>
                </a:solidFill>
              </a:rPr>
              <a:t>)</a:t>
            </a:r>
          </a:p>
        </c:rich>
      </c:tx>
      <c:layout>
        <c:manualLayout>
          <c:xMode val="edge"/>
          <c:yMode val="edge"/>
          <c:x val="1.6921397006453595E-3"/>
          <c:y val="1.8969105371895627E-3"/>
        </c:manualLayout>
      </c:layout>
      <c:overlay val="0"/>
    </c:title>
    <c:autoTitleDeleted val="0"/>
    <c:plotArea>
      <c:layout>
        <c:manualLayout>
          <c:layoutTarget val="inner"/>
          <c:xMode val="edge"/>
          <c:yMode val="edge"/>
          <c:x val="8.092474673493838E-2"/>
          <c:y val="0.14708329244079391"/>
          <c:w val="0.90821391888190195"/>
          <c:h val="0.48846027909877604"/>
        </c:manualLayout>
      </c:layout>
      <c:barChart>
        <c:barDir val="col"/>
        <c:grouping val="clustered"/>
        <c:varyColors val="0"/>
        <c:ser>
          <c:idx val="0"/>
          <c:order val="0"/>
          <c:tx>
            <c:strRef>
              <c:f>'6'!$A$23</c:f>
              <c:strCache>
                <c:ptCount val="1"/>
                <c:pt idx="0">
                  <c:v>PHA</c:v>
                </c:pt>
              </c:strCache>
            </c:strRef>
          </c:tx>
          <c:spPr>
            <a:solidFill>
              <a:schemeClr val="accent1"/>
            </a:solidFill>
          </c:spPr>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1560.2210000000005</c:v>
                </c:pt>
              </c:numCache>
            </c:numRef>
          </c:val>
          <c:extLst>
            <c:ext xmlns:c16="http://schemas.microsoft.com/office/drawing/2014/chart" uri="{C3380CC4-5D6E-409C-BE32-E72D297353CC}">
              <c16:uniqueId val="{00000000-D35A-48F7-8E09-CF5ED967ED24}"/>
            </c:ext>
          </c:extLst>
        </c:ser>
        <c:ser>
          <c:idx val="1"/>
          <c:order val="1"/>
          <c:tx>
            <c:strRef>
              <c:f>'6'!$A$24</c:f>
              <c:strCache>
                <c:ptCount val="1"/>
                <c:pt idx="0">
                  <c:v>JHČ</c:v>
                </c:pt>
              </c:strCache>
            </c:strRef>
          </c:tx>
          <c:spPr>
            <a:solidFill>
              <a:schemeClr val="accent2"/>
            </a:solidFill>
          </c:spPr>
          <c:invertIfNegative val="0"/>
          <c:val>
            <c:numRef>
              <c:f>('6'!$B$22,'6'!$B$24)</c:f>
              <c:numCache>
                <c:formatCode>General</c:formatCode>
                <c:ptCount val="2"/>
                <c:pt idx="1">
                  <c:v>2154.9930000000022</c:v>
                </c:pt>
              </c:numCache>
            </c:numRef>
          </c:val>
          <c:extLst>
            <c:ext xmlns:c16="http://schemas.microsoft.com/office/drawing/2014/chart" uri="{C3380CC4-5D6E-409C-BE32-E72D297353CC}">
              <c16:uniqueId val="{00000001-D35A-48F7-8E09-CF5ED967ED24}"/>
            </c:ext>
          </c:extLst>
        </c:ser>
        <c:ser>
          <c:idx val="2"/>
          <c:order val="2"/>
          <c:tx>
            <c:strRef>
              <c:f>'6'!$A$25</c:f>
              <c:strCache>
                <c:ptCount val="1"/>
                <c:pt idx="0">
                  <c:v>JHM</c:v>
                </c:pt>
              </c:strCache>
            </c:strRef>
          </c:tx>
          <c:spPr>
            <a:solidFill>
              <a:schemeClr val="accent3"/>
            </a:solidFill>
          </c:spPr>
          <c:invertIfNegative val="0"/>
          <c:val>
            <c:numRef>
              <c:f>('6'!$B$22,'6'!$B$22,'6'!$B$25)</c:f>
              <c:numCache>
                <c:formatCode>General</c:formatCode>
                <c:ptCount val="3"/>
                <c:pt idx="2">
                  <c:v>1573.6014999999989</c:v>
                </c:pt>
              </c:numCache>
            </c:numRef>
          </c:val>
          <c:extLst>
            <c:ext xmlns:c16="http://schemas.microsoft.com/office/drawing/2014/chart" uri="{C3380CC4-5D6E-409C-BE32-E72D297353CC}">
              <c16:uniqueId val="{00000002-D35A-48F7-8E09-CF5ED967ED24}"/>
            </c:ext>
          </c:extLst>
        </c:ser>
        <c:ser>
          <c:idx val="3"/>
          <c:order val="3"/>
          <c:tx>
            <c:strRef>
              <c:f>'6'!$A$26</c:f>
              <c:strCache>
                <c:ptCount val="1"/>
                <c:pt idx="0">
                  <c:v>KVK</c:v>
                </c:pt>
              </c:strCache>
            </c:strRef>
          </c:tx>
          <c:spPr>
            <a:solidFill>
              <a:schemeClr val="accent4"/>
            </a:solidFill>
          </c:spPr>
          <c:invertIfNegative val="0"/>
          <c:val>
            <c:numRef>
              <c:f>('6'!$B$22,'6'!$B$22,'6'!$B$22,'6'!$B$26)</c:f>
              <c:numCache>
                <c:formatCode>General</c:formatCode>
                <c:ptCount val="4"/>
                <c:pt idx="3">
                  <c:v>2793.7180000000003</c:v>
                </c:pt>
              </c:numCache>
            </c:numRef>
          </c:val>
          <c:extLst>
            <c:ext xmlns:c16="http://schemas.microsoft.com/office/drawing/2014/chart" uri="{C3380CC4-5D6E-409C-BE32-E72D297353CC}">
              <c16:uniqueId val="{00000003-D35A-48F7-8E09-CF5ED967ED24}"/>
            </c:ext>
          </c:extLst>
        </c:ser>
        <c:ser>
          <c:idx val="4"/>
          <c:order val="4"/>
          <c:tx>
            <c:strRef>
              <c:f>'6'!$A$27</c:f>
              <c:strCache>
                <c:ptCount val="1"/>
                <c:pt idx="0">
                  <c:v>VYS</c:v>
                </c:pt>
              </c:strCache>
            </c:strRef>
          </c:tx>
          <c:spPr>
            <a:solidFill>
              <a:schemeClr val="accent5"/>
            </a:solidFill>
          </c:spPr>
          <c:invertIfNegative val="0"/>
          <c:val>
            <c:numRef>
              <c:f>('6'!$B$22,'6'!$B$22,'6'!$B$22,'6'!$B$22,'6'!$B$27)</c:f>
              <c:numCache>
                <c:formatCode>General</c:formatCode>
                <c:ptCount val="5"/>
                <c:pt idx="4">
                  <c:v>611.28300000000013</c:v>
                </c:pt>
              </c:numCache>
            </c:numRef>
          </c:val>
          <c:extLst>
            <c:ext xmlns:c16="http://schemas.microsoft.com/office/drawing/2014/chart" uri="{C3380CC4-5D6E-409C-BE32-E72D297353CC}">
              <c16:uniqueId val="{00000004-D35A-48F7-8E09-CF5ED967ED24}"/>
            </c:ext>
          </c:extLst>
        </c:ser>
        <c:ser>
          <c:idx val="5"/>
          <c:order val="5"/>
          <c:tx>
            <c:strRef>
              <c:f>'6'!$A$28</c:f>
              <c:strCache>
                <c:ptCount val="1"/>
                <c:pt idx="0">
                  <c:v>HKK</c:v>
                </c:pt>
              </c:strCache>
            </c:strRef>
          </c:tx>
          <c:spPr>
            <a:solidFill>
              <a:schemeClr val="accent6"/>
            </a:solidFill>
          </c:spPr>
          <c:invertIfNegative val="0"/>
          <c:val>
            <c:numRef>
              <c:f>('6'!$B$22,'6'!$B$22,'6'!$B$22,'6'!$B$22,'6'!$B$22,'6'!$B$28)</c:f>
              <c:numCache>
                <c:formatCode>General</c:formatCode>
                <c:ptCount val="6"/>
                <c:pt idx="5">
                  <c:v>954.03149999999982</c:v>
                </c:pt>
              </c:numCache>
            </c:numRef>
          </c:val>
          <c:extLst>
            <c:ext xmlns:c16="http://schemas.microsoft.com/office/drawing/2014/chart" uri="{C3380CC4-5D6E-409C-BE32-E72D297353CC}">
              <c16:uniqueId val="{00000005-D35A-48F7-8E09-CF5ED967ED24}"/>
            </c:ext>
          </c:extLst>
        </c:ser>
        <c:ser>
          <c:idx val="6"/>
          <c:order val="6"/>
          <c:tx>
            <c:strRef>
              <c:f>'6'!$A$29</c:f>
              <c:strCache>
                <c:ptCount val="1"/>
                <c:pt idx="0">
                  <c:v>LBK</c:v>
                </c:pt>
              </c:strCache>
            </c:strRef>
          </c:tx>
          <c:spPr>
            <a:solidFill>
              <a:srgbClr val="F0948F"/>
            </a:solidFill>
          </c:spPr>
          <c:invertIfNegative val="0"/>
          <c:val>
            <c:numRef>
              <c:f>('6'!$B$22,'6'!$B$22,'6'!$B$22,'6'!$B$22,'6'!$B$22,'6'!$B$22,'6'!$B$29)</c:f>
              <c:numCache>
                <c:formatCode>General</c:formatCode>
                <c:ptCount val="7"/>
                <c:pt idx="6">
                  <c:v>429.3719999999999</c:v>
                </c:pt>
              </c:numCache>
            </c:numRef>
          </c:val>
          <c:extLst>
            <c:ext xmlns:c16="http://schemas.microsoft.com/office/drawing/2014/chart" uri="{C3380CC4-5D6E-409C-BE32-E72D297353CC}">
              <c16:uniqueId val="{00000006-D35A-48F7-8E09-CF5ED967ED24}"/>
            </c:ext>
          </c:extLst>
        </c:ser>
        <c:ser>
          <c:idx val="7"/>
          <c:order val="7"/>
          <c:tx>
            <c:strRef>
              <c:f>'6'!$A$30</c:f>
              <c:strCache>
                <c:ptCount val="1"/>
                <c:pt idx="0">
                  <c:v>MSK</c:v>
                </c:pt>
              </c:strCache>
            </c:strRef>
          </c:tx>
          <c:spPr>
            <a:solidFill>
              <a:srgbClr val="F7C9C7"/>
            </a:solidFill>
          </c:spPr>
          <c:invertIfNegative val="0"/>
          <c:val>
            <c:numRef>
              <c:f>('6'!$B$22,'6'!$B$22,'6'!$B$22,'6'!$B$22,'6'!$B$22,'6'!$B$22,'6'!$B$22,'6'!$B$30)</c:f>
              <c:numCache>
                <c:formatCode>General</c:formatCode>
                <c:ptCount val="8"/>
                <c:pt idx="7">
                  <c:v>6108.741399999999</c:v>
                </c:pt>
              </c:numCache>
            </c:numRef>
          </c:val>
          <c:extLst>
            <c:ext xmlns:c16="http://schemas.microsoft.com/office/drawing/2014/chart" uri="{C3380CC4-5D6E-409C-BE32-E72D297353CC}">
              <c16:uniqueId val="{00000007-D35A-48F7-8E09-CF5ED967ED24}"/>
            </c:ext>
          </c:extLst>
        </c:ser>
        <c:ser>
          <c:idx val="8"/>
          <c:order val="8"/>
          <c:tx>
            <c:strRef>
              <c:f>'6'!$A$31</c:f>
              <c:strCache>
                <c:ptCount val="1"/>
                <c:pt idx="0">
                  <c:v>OLK</c:v>
                </c:pt>
              </c:strCache>
            </c:strRef>
          </c:tx>
          <c:spPr>
            <a:solidFill>
              <a:schemeClr val="tx1"/>
            </a:solidFill>
          </c:spPr>
          <c:invertIfNegative val="0"/>
          <c:val>
            <c:numRef>
              <c:f>('6'!$B$22,'6'!$B$22,'6'!$B$22,'6'!$B$22,'6'!$B$22,'6'!$B$22,'6'!$B$22,'6'!$B$22,'6'!$B$31)</c:f>
              <c:numCache>
                <c:formatCode>General</c:formatCode>
                <c:ptCount val="9"/>
                <c:pt idx="8">
                  <c:v>1336.6349999999995</c:v>
                </c:pt>
              </c:numCache>
            </c:numRef>
          </c:val>
          <c:extLst>
            <c:ext xmlns:c16="http://schemas.microsoft.com/office/drawing/2014/chart" uri="{C3380CC4-5D6E-409C-BE32-E72D297353CC}">
              <c16:uniqueId val="{00000008-D35A-48F7-8E09-CF5ED967ED24}"/>
            </c:ext>
          </c:extLst>
        </c:ser>
        <c:ser>
          <c:idx val="9"/>
          <c:order val="9"/>
          <c:tx>
            <c:strRef>
              <c:f>'6'!$A$32</c:f>
              <c:strCache>
                <c:ptCount val="1"/>
                <c:pt idx="0">
                  <c:v>PAK</c:v>
                </c:pt>
              </c:strCache>
            </c:strRef>
          </c:tx>
          <c:spPr>
            <a:solidFill>
              <a:srgbClr val="646363"/>
            </a:solidFill>
          </c:spPr>
          <c:invertIfNegative val="0"/>
          <c:val>
            <c:numRef>
              <c:f>('6'!$B$22,'6'!$B$22,'6'!$B$22,'6'!$B$22,'6'!$B$22,'6'!$B$22,'6'!$B$22,'6'!$B$22,'6'!$B$22,'6'!$B$32)</c:f>
              <c:numCache>
                <c:formatCode>General</c:formatCode>
                <c:ptCount val="10"/>
                <c:pt idx="9">
                  <c:v>3501.5899999999997</c:v>
                </c:pt>
              </c:numCache>
            </c:numRef>
          </c:val>
          <c:extLst>
            <c:ext xmlns:c16="http://schemas.microsoft.com/office/drawing/2014/chart" uri="{C3380CC4-5D6E-409C-BE32-E72D297353CC}">
              <c16:uniqueId val="{00000009-D35A-48F7-8E09-CF5ED967ED24}"/>
            </c:ext>
          </c:extLst>
        </c:ser>
        <c:ser>
          <c:idx val="10"/>
          <c:order val="10"/>
          <c:tx>
            <c:strRef>
              <c:f>'6'!$A$33</c:f>
              <c:strCache>
                <c:ptCount val="1"/>
                <c:pt idx="0">
                  <c:v>PLK</c:v>
                </c:pt>
              </c:strCache>
            </c:strRef>
          </c:tx>
          <c:spPr>
            <a:solidFill>
              <a:srgbClr val="9D9D9C"/>
            </a:solidFill>
          </c:spPr>
          <c:invertIfNegative val="0"/>
          <c:val>
            <c:numRef>
              <c:f>('6'!$B$22,'6'!$B$22,'6'!$B$22,'6'!$B$22,'6'!$B$22,'6'!$B$22,'6'!$B$22,'6'!$B$22,'6'!$B$22,'6'!$B$22,'6'!$B$33)</c:f>
              <c:numCache>
                <c:formatCode>General</c:formatCode>
                <c:ptCount val="11"/>
                <c:pt idx="10">
                  <c:v>1015.7560000000003</c:v>
                </c:pt>
              </c:numCache>
            </c:numRef>
          </c:val>
          <c:extLst>
            <c:ext xmlns:c16="http://schemas.microsoft.com/office/drawing/2014/chart" uri="{C3380CC4-5D6E-409C-BE32-E72D297353CC}">
              <c16:uniqueId val="{0000000A-D35A-48F7-8E09-CF5ED967ED24}"/>
            </c:ext>
          </c:extLst>
        </c:ser>
        <c:ser>
          <c:idx val="11"/>
          <c:order val="11"/>
          <c:tx>
            <c:strRef>
              <c:f>'6'!$A$34</c:f>
              <c:strCache>
                <c:ptCount val="1"/>
                <c:pt idx="0">
                  <c:v>STČ</c:v>
                </c:pt>
              </c:strCache>
            </c:strRef>
          </c:tx>
          <c:spPr>
            <a:solidFill>
              <a:srgbClr val="D0D0D0"/>
            </a:solidFill>
          </c:spPr>
          <c:invertIfNegative val="0"/>
          <c:val>
            <c:numRef>
              <c:f>('6'!$B$22,'6'!$B$22,'6'!$B$22,'6'!$B$22,'6'!$B$22,'6'!$B$22,'6'!$B$22,'6'!$B$22,'6'!$B$22,'6'!$B$22,'6'!$B$22,'6'!$B$34)</c:f>
              <c:numCache>
                <c:formatCode>General</c:formatCode>
                <c:ptCount val="12"/>
                <c:pt idx="11">
                  <c:v>4613.4969999999985</c:v>
                </c:pt>
              </c:numCache>
            </c:numRef>
          </c:val>
          <c:extLst>
            <c:ext xmlns:c16="http://schemas.microsoft.com/office/drawing/2014/chart" uri="{C3380CC4-5D6E-409C-BE32-E72D297353CC}">
              <c16:uniqueId val="{0000000B-D35A-48F7-8E09-CF5ED967ED24}"/>
            </c:ext>
          </c:extLst>
        </c:ser>
        <c:ser>
          <c:idx val="12"/>
          <c:order val="12"/>
          <c:tx>
            <c:strRef>
              <c:f>'6'!$A$35</c:f>
              <c:strCache>
                <c:ptCount val="1"/>
                <c:pt idx="0">
                  <c:v>ULK</c:v>
                </c:pt>
              </c:strCache>
            </c:strRef>
          </c:tx>
          <c:spPr>
            <a:pattFill prst="ltUpDiag">
              <a:fgClr>
                <a:schemeClr val="accent1"/>
              </a:fgClr>
              <a:bgClr>
                <a:schemeClr val="bg1"/>
              </a:bgClr>
            </a:pattFill>
          </c:spPr>
          <c:invertIfNegative val="0"/>
          <c:val>
            <c:numRef>
              <c:f>('6'!$B$22,'6'!$B$22,'6'!$B$22,'6'!$B$22,'6'!$B$22,'6'!$B$22,'6'!$B$22,'6'!$B$22,'6'!$B$22,'6'!$B$22,'6'!$B$22,'6'!$B$22,'6'!$B$35)</c:f>
              <c:numCache>
                <c:formatCode>General</c:formatCode>
                <c:ptCount val="13"/>
                <c:pt idx="12">
                  <c:v>9830.108000000002</c:v>
                </c:pt>
              </c:numCache>
            </c:numRef>
          </c:val>
          <c:extLst>
            <c:ext xmlns:c16="http://schemas.microsoft.com/office/drawing/2014/chart" uri="{C3380CC4-5D6E-409C-BE32-E72D297353CC}">
              <c16:uniqueId val="{0000000C-D35A-48F7-8E09-CF5ED967ED24}"/>
            </c:ext>
          </c:extLst>
        </c:ser>
        <c:ser>
          <c:idx val="13"/>
          <c:order val="13"/>
          <c:tx>
            <c:strRef>
              <c:f>'6'!$A$36</c:f>
              <c:strCache>
                <c:ptCount val="1"/>
                <c:pt idx="0">
                  <c:v>ZLK</c:v>
                </c:pt>
              </c:strCache>
            </c:strRef>
          </c:tx>
          <c:spPr>
            <a:pattFill prst="ltUpDiag">
              <a:fgClr>
                <a:schemeClr val="accent5"/>
              </a:fgClr>
              <a:bgClr>
                <a:schemeClr val="bg1"/>
              </a:bgClr>
            </a:pattFill>
          </c:spPr>
          <c:invertIfNegative val="0"/>
          <c:val>
            <c:numRef>
              <c:f>('6'!$B$22,'6'!$B$22,'6'!$B$22,'6'!$B$22,'6'!$B$22,'6'!$B$22,'6'!$B$22,'6'!$B$22,'6'!$B$22,'6'!$B$22,'6'!$B$22,'6'!$B$22,'6'!$B$22,'6'!$B$36)</c:f>
              <c:numCache>
                <c:formatCode>General</c:formatCode>
                <c:ptCount val="14"/>
                <c:pt idx="13">
                  <c:v>1258.107</c:v>
                </c:pt>
              </c:numCache>
            </c:numRef>
          </c:val>
          <c:extLst>
            <c:ext xmlns:c16="http://schemas.microsoft.com/office/drawing/2014/chart" uri="{C3380CC4-5D6E-409C-BE32-E72D297353CC}">
              <c16:uniqueId val="{0000000D-D35A-48F7-8E09-CF5ED967ED24}"/>
            </c:ext>
          </c:extLst>
        </c:ser>
        <c:dLbls>
          <c:showLegendKey val="0"/>
          <c:showVal val="0"/>
          <c:showCatName val="0"/>
          <c:showSerName val="0"/>
          <c:showPercent val="0"/>
          <c:showBubbleSize val="0"/>
        </c:dLbls>
        <c:gapWidth val="50"/>
        <c:overlap val="100"/>
        <c:axId val="235305216"/>
        <c:axId val="235307008"/>
      </c:barChart>
      <c:catAx>
        <c:axId val="235305216"/>
        <c:scaling>
          <c:orientation val="minMax"/>
        </c:scaling>
        <c:delete val="0"/>
        <c:axPos val="b"/>
        <c:numFmt formatCode="General" sourceLinked="1"/>
        <c:majorTickMark val="none"/>
        <c:minorTickMark val="none"/>
        <c:tickLblPos val="nextTo"/>
        <c:txPr>
          <a:bodyPr/>
          <a:lstStyle/>
          <a:p>
            <a:pPr>
              <a:defRPr sz="900"/>
            </a:pPr>
            <a:endParaRPr lang="cs-CZ"/>
          </a:p>
        </c:txPr>
        <c:crossAx val="235307008"/>
        <c:crosses val="autoZero"/>
        <c:auto val="1"/>
        <c:lblAlgn val="ctr"/>
        <c:lblOffset val="100"/>
        <c:noMultiLvlLbl val="0"/>
      </c:catAx>
      <c:valAx>
        <c:axId val="2353070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3052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brutto (TJ)</a:t>
            </a:r>
          </a:p>
        </c:rich>
      </c:tx>
      <c:layout>
        <c:manualLayout>
          <c:xMode val="edge"/>
          <c:yMode val="edge"/>
          <c:x val="1.1066787664470309E-3"/>
          <c:y val="2.4707650454838016E-2"/>
        </c:manualLayout>
      </c:layout>
      <c:overlay val="0"/>
    </c:title>
    <c:autoTitleDeleted val="0"/>
    <c:plotArea>
      <c:layout>
        <c:manualLayout>
          <c:layoutTarget val="inner"/>
          <c:xMode val="edge"/>
          <c:yMode val="edge"/>
          <c:x val="8.1017283830656289E-2"/>
          <c:y val="0.12971516488789958"/>
          <c:w val="0.88372446509658709"/>
          <c:h val="0.77977247561254381"/>
        </c:manualLayout>
      </c:layout>
      <c:barChart>
        <c:barDir val="col"/>
        <c:grouping val="stacked"/>
        <c:varyColors val="0"/>
        <c:ser>
          <c:idx val="0"/>
          <c:order val="0"/>
          <c:tx>
            <c:strRef>
              <c:f>'4.1'!$A$8</c:f>
              <c:strCache>
                <c:ptCount val="1"/>
                <c:pt idx="0">
                  <c:v>Biomasa</c:v>
                </c:pt>
              </c:strCache>
            </c:strRef>
          </c:tx>
          <c:spPr>
            <a:solidFill>
              <a:srgbClr val="233060"/>
            </a:solidFill>
          </c:spPr>
          <c:invertIfNegative val="0"/>
          <c:val>
            <c:numRef>
              <c:f>'4.1'!$B$8:$M$8</c:f>
              <c:numCache>
                <c:formatCode>#\ ##0.0</c:formatCode>
                <c:ptCount val="12"/>
                <c:pt idx="0">
                  <c:v>2161.9535040000001</c:v>
                </c:pt>
                <c:pt idx="1">
                  <c:v>1928.3840819999998</c:v>
                </c:pt>
                <c:pt idx="2">
                  <c:v>2303.6502359999999</c:v>
                </c:pt>
                <c:pt idx="3">
                  <c:v>2130.9163849999995</c:v>
                </c:pt>
                <c:pt idx="4">
                  <c:v>1692.2908299999999</c:v>
                </c:pt>
                <c:pt idx="5">
                  <c:v>1392.615802</c:v>
                </c:pt>
                <c:pt idx="6">
                  <c:v>1428.1651189999998</c:v>
                </c:pt>
                <c:pt idx="7">
                  <c:v>1388.7943269999998</c:v>
                </c:pt>
                <c:pt idx="8">
                  <c:v>1405.7300529999998</c:v>
                </c:pt>
                <c:pt idx="9">
                  <c:v>1693.8973710000005</c:v>
                </c:pt>
                <c:pt idx="10">
                  <c:v>1875.0871790000001</c:v>
                </c:pt>
                <c:pt idx="11">
                  <c:v>2428.6822200000006</c:v>
                </c:pt>
              </c:numCache>
            </c:numRef>
          </c:val>
          <c:extLst>
            <c:ext xmlns:c16="http://schemas.microsoft.com/office/drawing/2014/chart" uri="{C3380CC4-5D6E-409C-BE32-E72D297353CC}">
              <c16:uniqueId val="{00000000-0098-4443-B1B5-C616D93B0609}"/>
            </c:ext>
          </c:extLst>
        </c:ser>
        <c:ser>
          <c:idx val="1"/>
          <c:order val="1"/>
          <c:tx>
            <c:strRef>
              <c:f>'4.1'!$A$9</c:f>
              <c:strCache>
                <c:ptCount val="1"/>
                <c:pt idx="0">
                  <c:v>Bioplyn</c:v>
                </c:pt>
              </c:strCache>
            </c:strRef>
          </c:tx>
          <c:spPr>
            <a:solidFill>
              <a:srgbClr val="596387"/>
            </a:solidFill>
          </c:spPr>
          <c:invertIfNegative val="0"/>
          <c:val>
            <c:numRef>
              <c:f>'4.1'!$B$9:$M$9</c:f>
              <c:numCache>
                <c:formatCode>#\ ##0.0</c:formatCode>
                <c:ptCount val="12"/>
                <c:pt idx="0">
                  <c:v>409.57335599999982</c:v>
                </c:pt>
                <c:pt idx="1">
                  <c:v>376.74537100000032</c:v>
                </c:pt>
                <c:pt idx="2">
                  <c:v>392.1801309999999</c:v>
                </c:pt>
                <c:pt idx="3">
                  <c:v>363.03044699999998</c:v>
                </c:pt>
                <c:pt idx="4">
                  <c:v>330.54318799999993</c:v>
                </c:pt>
                <c:pt idx="5">
                  <c:v>295.53253300000023</c:v>
                </c:pt>
                <c:pt idx="6">
                  <c:v>291.05704599999979</c:v>
                </c:pt>
                <c:pt idx="7">
                  <c:v>290.64667999999995</c:v>
                </c:pt>
                <c:pt idx="8">
                  <c:v>286.05446699999987</c:v>
                </c:pt>
                <c:pt idx="9">
                  <c:v>341.86496599999998</c:v>
                </c:pt>
                <c:pt idx="10">
                  <c:v>382.58888700000006</c:v>
                </c:pt>
                <c:pt idx="11">
                  <c:v>409.68208199999975</c:v>
                </c:pt>
              </c:numCache>
            </c:numRef>
          </c:val>
          <c:extLst>
            <c:ext xmlns:c16="http://schemas.microsoft.com/office/drawing/2014/chart" uri="{C3380CC4-5D6E-409C-BE32-E72D297353CC}">
              <c16:uniqueId val="{00000001-0098-4443-B1B5-C616D93B0609}"/>
            </c:ext>
          </c:extLst>
        </c:ser>
        <c:ser>
          <c:idx val="2"/>
          <c:order val="2"/>
          <c:tx>
            <c:strRef>
              <c:f>'4.1'!$A$10</c:f>
              <c:strCache>
                <c:ptCount val="1"/>
                <c:pt idx="0">
                  <c:v>Černé uhlí</c:v>
                </c:pt>
              </c:strCache>
            </c:strRef>
          </c:tx>
          <c:spPr>
            <a:solidFill>
              <a:srgbClr val="9196B0"/>
            </a:solidFill>
          </c:spPr>
          <c:invertIfNegative val="0"/>
          <c:val>
            <c:numRef>
              <c:f>'4.1'!$B$10:$M$10</c:f>
              <c:numCache>
                <c:formatCode>#\ ##0.0</c:formatCode>
                <c:ptCount val="12"/>
                <c:pt idx="0">
                  <c:v>1565.3079129999999</c:v>
                </c:pt>
                <c:pt idx="1">
                  <c:v>1391.2060910000002</c:v>
                </c:pt>
                <c:pt idx="2">
                  <c:v>1234.2759160000003</c:v>
                </c:pt>
                <c:pt idx="3">
                  <c:v>995.3799469999999</c:v>
                </c:pt>
                <c:pt idx="4">
                  <c:v>583.50088999999991</c:v>
                </c:pt>
                <c:pt idx="5">
                  <c:v>425.918679</c:v>
                </c:pt>
                <c:pt idx="6">
                  <c:v>381.45676000000003</c:v>
                </c:pt>
                <c:pt idx="7">
                  <c:v>332.70815099999999</c:v>
                </c:pt>
                <c:pt idx="8">
                  <c:v>449.60452400000003</c:v>
                </c:pt>
                <c:pt idx="9">
                  <c:v>754.95961099999988</c:v>
                </c:pt>
                <c:pt idx="10">
                  <c:v>1219.5965019999999</c:v>
                </c:pt>
                <c:pt idx="11">
                  <c:v>1456.0563540000001</c:v>
                </c:pt>
              </c:numCache>
            </c:numRef>
          </c:val>
          <c:extLst>
            <c:ext xmlns:c16="http://schemas.microsoft.com/office/drawing/2014/chart" uri="{C3380CC4-5D6E-409C-BE32-E72D297353CC}">
              <c16:uniqueId val="{00000002-0098-4443-B1B5-C616D93B0609}"/>
            </c:ext>
          </c:extLst>
        </c:ser>
        <c:ser>
          <c:idx val="3"/>
          <c:order val="3"/>
          <c:tx>
            <c:strRef>
              <c:f>'4.1'!$A$11</c:f>
              <c:strCache>
                <c:ptCount val="1"/>
                <c:pt idx="0">
                  <c:v>Elektrická energie</c:v>
                </c:pt>
              </c:strCache>
            </c:strRef>
          </c:tx>
          <c:spPr>
            <a:solidFill>
              <a:schemeClr val="accent4"/>
            </a:solidFill>
          </c:spPr>
          <c:invertIfNegative val="0"/>
          <c:val>
            <c:numRef>
              <c:f>'4.1'!$B$11:$M$11</c:f>
              <c:numCache>
                <c:formatCode>#\ ##0.0</c:formatCode>
                <c:ptCount val="12"/>
                <c:pt idx="0">
                  <c:v>9.4939850000000003</c:v>
                </c:pt>
                <c:pt idx="1">
                  <c:v>11.748927999999999</c:v>
                </c:pt>
                <c:pt idx="2">
                  <c:v>15.689292000000002</c:v>
                </c:pt>
                <c:pt idx="3">
                  <c:v>13.138714</c:v>
                </c:pt>
                <c:pt idx="4">
                  <c:v>8.1699929999999998</c:v>
                </c:pt>
                <c:pt idx="5">
                  <c:v>7.9648560000000002</c:v>
                </c:pt>
                <c:pt idx="6">
                  <c:v>9.5755420000000004</c:v>
                </c:pt>
                <c:pt idx="7">
                  <c:v>10.252600000000001</c:v>
                </c:pt>
                <c:pt idx="8">
                  <c:v>7.6651010000000008</c:v>
                </c:pt>
                <c:pt idx="9">
                  <c:v>8.9312729999999991</c:v>
                </c:pt>
                <c:pt idx="10">
                  <c:v>6.5617280000000004</c:v>
                </c:pt>
                <c:pt idx="11">
                  <c:v>10.913167999999999</c:v>
                </c:pt>
              </c:numCache>
            </c:numRef>
          </c:val>
          <c:extLst>
            <c:ext xmlns:c16="http://schemas.microsoft.com/office/drawing/2014/chart" uri="{C3380CC4-5D6E-409C-BE32-E72D297353CC}">
              <c16:uniqueId val="{00000003-0098-4443-B1B5-C616D93B0609}"/>
            </c:ext>
          </c:extLst>
        </c:ser>
        <c:ser>
          <c:idx val="4"/>
          <c:order val="4"/>
          <c:tx>
            <c:strRef>
              <c:f>'4.1'!$A$12</c:f>
              <c:strCache>
                <c:ptCount val="1"/>
                <c:pt idx="0">
                  <c:v>Energie prostředí (tepelné čerpadlo)</c:v>
                </c:pt>
              </c:strCache>
            </c:strRef>
          </c:tx>
          <c:spPr>
            <a:solidFill>
              <a:schemeClr val="accent5"/>
            </a:solidFill>
          </c:spPr>
          <c:invertIfNegative val="0"/>
          <c:val>
            <c:numRef>
              <c:f>'4.1'!$B$12:$M$12</c:f>
              <c:numCache>
                <c:formatCode>#\ ##0.0</c:formatCode>
                <c:ptCount val="12"/>
                <c:pt idx="0">
                  <c:v>7.652082507171639</c:v>
                </c:pt>
                <c:pt idx="1">
                  <c:v>7.0580816503211858</c:v>
                </c:pt>
                <c:pt idx="2">
                  <c:v>6.8061097788386</c:v>
                </c:pt>
                <c:pt idx="3">
                  <c:v>5.9776563412928772</c:v>
                </c:pt>
                <c:pt idx="4">
                  <c:v>4.0363612549879884</c:v>
                </c:pt>
                <c:pt idx="5">
                  <c:v>2.4946621924357317</c:v>
                </c:pt>
                <c:pt idx="6">
                  <c:v>2.7830781971251763</c:v>
                </c:pt>
                <c:pt idx="7">
                  <c:v>2.4833488028225434</c:v>
                </c:pt>
                <c:pt idx="8">
                  <c:v>2.5897573145895967</c:v>
                </c:pt>
                <c:pt idx="9">
                  <c:v>6.6373500865110007</c:v>
                </c:pt>
                <c:pt idx="10">
                  <c:v>8.4570918029688542</c:v>
                </c:pt>
                <c:pt idx="11">
                  <c:v>9.3547290709348072</c:v>
                </c:pt>
              </c:numCache>
            </c:numRef>
          </c:val>
          <c:extLst>
            <c:ext xmlns:c16="http://schemas.microsoft.com/office/drawing/2014/chart" uri="{C3380CC4-5D6E-409C-BE32-E72D297353CC}">
              <c16:uniqueId val="{00000004-0098-4443-B1B5-C616D93B0609}"/>
            </c:ext>
          </c:extLst>
        </c:ser>
        <c:ser>
          <c:idx val="5"/>
          <c:order val="5"/>
          <c:tx>
            <c:strRef>
              <c:f>'4.1'!$A$13</c:f>
              <c:strCache>
                <c:ptCount val="1"/>
                <c:pt idx="0">
                  <c:v>Energie Slunce (solární kolektor)</c:v>
                </c:pt>
              </c:strCache>
            </c:strRef>
          </c:tx>
          <c:spPr>
            <a:solidFill>
              <a:schemeClr val="accent6"/>
            </a:solidFill>
          </c:spPr>
          <c:invertIfNegative val="0"/>
          <c:val>
            <c:numRef>
              <c:f>'4.1'!$B$13:$M$13</c:f>
              <c:numCache>
                <c:formatCode>#\ ##0.0</c:formatCode>
                <c:ptCount val="12"/>
                <c:pt idx="0">
                  <c:v>7.8099999999999992E-3</c:v>
                </c:pt>
                <c:pt idx="1">
                  <c:v>1.6640000000000002E-2</c:v>
                </c:pt>
                <c:pt idx="2">
                  <c:v>3.1890000000000002E-2</c:v>
                </c:pt>
                <c:pt idx="3">
                  <c:v>3.5709999999999999E-2</c:v>
                </c:pt>
                <c:pt idx="4">
                  <c:v>6.1449999999999998E-2</c:v>
                </c:pt>
                <c:pt idx="5">
                  <c:v>6.2570000000000001E-2</c:v>
                </c:pt>
                <c:pt idx="6">
                  <c:v>8.3360000000000004E-2</c:v>
                </c:pt>
                <c:pt idx="7">
                  <c:v>6.9099999999999995E-2</c:v>
                </c:pt>
                <c:pt idx="8">
                  <c:v>7.4509999999999993E-2</c:v>
                </c:pt>
                <c:pt idx="9">
                  <c:v>3.9190000000000003E-2</c:v>
                </c:pt>
                <c:pt idx="10">
                  <c:v>1.4240000000000001E-2</c:v>
                </c:pt>
                <c:pt idx="11">
                  <c:v>7.0400000000000003E-3</c:v>
                </c:pt>
              </c:numCache>
            </c:numRef>
          </c:val>
          <c:extLst>
            <c:ext xmlns:c16="http://schemas.microsoft.com/office/drawing/2014/chart" uri="{C3380CC4-5D6E-409C-BE32-E72D297353CC}">
              <c16:uniqueId val="{00000005-0098-4443-B1B5-C616D93B0609}"/>
            </c:ext>
          </c:extLst>
        </c:ser>
        <c:ser>
          <c:idx val="6"/>
          <c:order val="6"/>
          <c:tx>
            <c:strRef>
              <c:f>'4.1'!$A$14</c:f>
              <c:strCache>
                <c:ptCount val="1"/>
                <c:pt idx="0">
                  <c:v>Hnědé uhlí</c:v>
                </c:pt>
              </c:strCache>
            </c:strRef>
          </c:tx>
          <c:spPr>
            <a:solidFill>
              <a:srgbClr val="F0948F"/>
            </a:solidFill>
          </c:spPr>
          <c:invertIfNegative val="0"/>
          <c:val>
            <c:numRef>
              <c:f>'4.1'!$B$14:$M$14</c:f>
              <c:numCache>
                <c:formatCode>#\ ##0.0</c:formatCode>
                <c:ptCount val="12"/>
                <c:pt idx="0">
                  <c:v>7216.812675000001</c:v>
                </c:pt>
                <c:pt idx="1">
                  <c:v>6700.5752459999994</c:v>
                </c:pt>
                <c:pt idx="2">
                  <c:v>6156.1688380000005</c:v>
                </c:pt>
                <c:pt idx="3">
                  <c:v>5112.1709070000015</c:v>
                </c:pt>
                <c:pt idx="4">
                  <c:v>3547.6606870000005</c:v>
                </c:pt>
                <c:pt idx="5">
                  <c:v>2182.3037409999993</c:v>
                </c:pt>
                <c:pt idx="6">
                  <c:v>2180.3813649999997</c:v>
                </c:pt>
                <c:pt idx="7">
                  <c:v>2209.231061</c:v>
                </c:pt>
                <c:pt idx="8">
                  <c:v>2450.1729349999996</c:v>
                </c:pt>
                <c:pt idx="9">
                  <c:v>3969.0436450000002</c:v>
                </c:pt>
                <c:pt idx="10">
                  <c:v>5549.6967489999997</c:v>
                </c:pt>
                <c:pt idx="11">
                  <c:v>6905.8035749999999</c:v>
                </c:pt>
              </c:numCache>
            </c:numRef>
          </c:val>
          <c:extLst>
            <c:ext xmlns:c16="http://schemas.microsoft.com/office/drawing/2014/chart" uri="{C3380CC4-5D6E-409C-BE32-E72D297353CC}">
              <c16:uniqueId val="{00000006-0098-4443-B1B5-C616D93B0609}"/>
            </c:ext>
          </c:extLst>
        </c:ser>
        <c:ser>
          <c:idx val="7"/>
          <c:order val="7"/>
          <c:tx>
            <c:strRef>
              <c:f>'4.1'!$A$15</c:f>
              <c:strCache>
                <c:ptCount val="1"/>
                <c:pt idx="0">
                  <c:v>Jaderné palivo</c:v>
                </c:pt>
              </c:strCache>
            </c:strRef>
          </c:tx>
          <c:spPr>
            <a:solidFill>
              <a:srgbClr val="F7C9C7"/>
            </a:solidFill>
          </c:spPr>
          <c:invertIfNegative val="0"/>
          <c:val>
            <c:numRef>
              <c:f>'4.1'!$B$15:$M$15</c:f>
              <c:numCache>
                <c:formatCode>#\ ##0.0</c:formatCode>
                <c:ptCount val="12"/>
                <c:pt idx="0">
                  <c:v>122.35899999999999</c:v>
                </c:pt>
                <c:pt idx="1">
                  <c:v>115.55500000000001</c:v>
                </c:pt>
                <c:pt idx="2">
                  <c:v>104.73</c:v>
                </c:pt>
                <c:pt idx="3">
                  <c:v>86.588999999999999</c:v>
                </c:pt>
                <c:pt idx="4">
                  <c:v>56.808999999999997</c:v>
                </c:pt>
                <c:pt idx="5">
                  <c:v>21.175000000000001</c:v>
                </c:pt>
                <c:pt idx="6">
                  <c:v>15.954000000000001</c:v>
                </c:pt>
                <c:pt idx="7">
                  <c:v>17.736000000000001</c:v>
                </c:pt>
                <c:pt idx="8">
                  <c:v>34.636000000000003</c:v>
                </c:pt>
                <c:pt idx="9">
                  <c:v>113.459</c:v>
                </c:pt>
                <c:pt idx="10">
                  <c:v>204.31200000000001</c:v>
                </c:pt>
                <c:pt idx="11">
                  <c:v>232.91900000000001</c:v>
                </c:pt>
              </c:numCache>
            </c:numRef>
          </c:val>
          <c:extLst>
            <c:ext xmlns:c16="http://schemas.microsoft.com/office/drawing/2014/chart" uri="{C3380CC4-5D6E-409C-BE32-E72D297353CC}">
              <c16:uniqueId val="{00000007-0098-4443-B1B5-C616D93B0609}"/>
            </c:ext>
          </c:extLst>
        </c:ser>
        <c:ser>
          <c:idx val="8"/>
          <c:order val="8"/>
          <c:tx>
            <c:strRef>
              <c:f>'4.1'!$A$16</c:f>
              <c:strCache>
                <c:ptCount val="1"/>
                <c:pt idx="0">
                  <c:v>Koks</c:v>
                </c:pt>
              </c:strCache>
            </c:strRef>
          </c:tx>
          <c:spPr>
            <a:solidFill>
              <a:schemeClr val="tx1"/>
            </a:solidFill>
          </c:spPr>
          <c:invertIfNegative val="0"/>
          <c:val>
            <c:numRef>
              <c:f>'4.1'!$B$16:$M$16</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098-4443-B1B5-C616D93B0609}"/>
            </c:ext>
          </c:extLst>
        </c:ser>
        <c:ser>
          <c:idx val="9"/>
          <c:order val="9"/>
          <c:tx>
            <c:strRef>
              <c:f>'4.1'!$A$17</c:f>
              <c:strCache>
                <c:ptCount val="1"/>
                <c:pt idx="0">
                  <c:v>Odpadní teplo</c:v>
                </c:pt>
              </c:strCache>
            </c:strRef>
          </c:tx>
          <c:spPr>
            <a:solidFill>
              <a:srgbClr val="646363"/>
            </a:solidFill>
          </c:spPr>
          <c:invertIfNegative val="0"/>
          <c:val>
            <c:numRef>
              <c:f>'4.1'!$B$17:$M$17</c:f>
              <c:numCache>
                <c:formatCode>#\ ##0.0</c:formatCode>
                <c:ptCount val="12"/>
                <c:pt idx="0">
                  <c:v>691.93184099999996</c:v>
                </c:pt>
                <c:pt idx="1">
                  <c:v>635.21715399999994</c:v>
                </c:pt>
                <c:pt idx="2">
                  <c:v>598.83880699999997</c:v>
                </c:pt>
                <c:pt idx="3">
                  <c:v>694.21081000000004</c:v>
                </c:pt>
                <c:pt idx="4">
                  <c:v>726.38062500000001</c:v>
                </c:pt>
                <c:pt idx="5">
                  <c:v>710.10021299999983</c:v>
                </c:pt>
                <c:pt idx="6">
                  <c:v>717.94979699999999</c:v>
                </c:pt>
                <c:pt idx="7">
                  <c:v>678.44582100000002</c:v>
                </c:pt>
                <c:pt idx="8">
                  <c:v>610.24685199999999</c:v>
                </c:pt>
                <c:pt idx="9">
                  <c:v>697.49680799999999</c:v>
                </c:pt>
                <c:pt idx="10">
                  <c:v>682.42648199999996</c:v>
                </c:pt>
                <c:pt idx="11">
                  <c:v>721.1322439999999</c:v>
                </c:pt>
              </c:numCache>
            </c:numRef>
          </c:val>
          <c:extLst>
            <c:ext xmlns:c16="http://schemas.microsoft.com/office/drawing/2014/chart" uri="{C3380CC4-5D6E-409C-BE32-E72D297353CC}">
              <c16:uniqueId val="{00000009-0098-4443-B1B5-C616D93B0609}"/>
            </c:ext>
          </c:extLst>
        </c:ser>
        <c:ser>
          <c:idx val="10"/>
          <c:order val="10"/>
          <c:tx>
            <c:strRef>
              <c:f>'4.1'!$A$18</c:f>
              <c:strCache>
                <c:ptCount val="1"/>
                <c:pt idx="0">
                  <c:v>Ostatní kapalná paliva</c:v>
                </c:pt>
              </c:strCache>
            </c:strRef>
          </c:tx>
          <c:spPr>
            <a:solidFill>
              <a:srgbClr val="9D9D9C"/>
            </a:solidFill>
          </c:spPr>
          <c:invertIfNegative val="0"/>
          <c:val>
            <c:numRef>
              <c:f>'4.1'!$B$18:$M$18</c:f>
              <c:numCache>
                <c:formatCode>#\ ##0.0</c:formatCode>
                <c:ptCount val="12"/>
                <c:pt idx="0">
                  <c:v>76.553153999999992</c:v>
                </c:pt>
                <c:pt idx="1">
                  <c:v>70.964450999999997</c:v>
                </c:pt>
                <c:pt idx="2">
                  <c:v>52.370024999999998</c:v>
                </c:pt>
                <c:pt idx="3">
                  <c:v>42.179070000000003</c:v>
                </c:pt>
                <c:pt idx="4">
                  <c:v>40.706875999999994</c:v>
                </c:pt>
                <c:pt idx="5">
                  <c:v>0.95279500000000006</c:v>
                </c:pt>
                <c:pt idx="6">
                  <c:v>1.8155699999999999</c:v>
                </c:pt>
                <c:pt idx="7">
                  <c:v>1.674596</c:v>
                </c:pt>
                <c:pt idx="8">
                  <c:v>1.9087080000000001</c:v>
                </c:pt>
                <c:pt idx="9">
                  <c:v>1.5282640000000001</c:v>
                </c:pt>
                <c:pt idx="10">
                  <c:v>27.463552</c:v>
                </c:pt>
                <c:pt idx="11">
                  <c:v>47.520482000000001</c:v>
                </c:pt>
              </c:numCache>
            </c:numRef>
          </c:val>
          <c:extLst>
            <c:ext xmlns:c16="http://schemas.microsoft.com/office/drawing/2014/chart" uri="{C3380CC4-5D6E-409C-BE32-E72D297353CC}">
              <c16:uniqueId val="{0000000A-0098-4443-B1B5-C616D93B0609}"/>
            </c:ext>
          </c:extLst>
        </c:ser>
        <c:ser>
          <c:idx val="11"/>
          <c:order val="11"/>
          <c:tx>
            <c:strRef>
              <c:f>'4.1'!$A$19</c:f>
              <c:strCache>
                <c:ptCount val="1"/>
                <c:pt idx="0">
                  <c:v>Ostatní pevná paliva</c:v>
                </c:pt>
              </c:strCache>
            </c:strRef>
          </c:tx>
          <c:spPr>
            <a:solidFill>
              <a:srgbClr val="D0D0D0"/>
            </a:solidFill>
          </c:spPr>
          <c:invertIfNegative val="0"/>
          <c:val>
            <c:numRef>
              <c:f>'4.1'!$B$19:$M$19</c:f>
              <c:numCache>
                <c:formatCode>#\ ##0.0</c:formatCode>
                <c:ptCount val="12"/>
                <c:pt idx="0">
                  <c:v>409.06136700000002</c:v>
                </c:pt>
                <c:pt idx="1">
                  <c:v>388.68445599999995</c:v>
                </c:pt>
                <c:pt idx="2">
                  <c:v>374.59180900000007</c:v>
                </c:pt>
                <c:pt idx="3">
                  <c:v>401.98245800000001</c:v>
                </c:pt>
                <c:pt idx="4">
                  <c:v>337.62388606891102</c:v>
                </c:pt>
                <c:pt idx="5">
                  <c:v>324.49639640773819</c:v>
                </c:pt>
                <c:pt idx="6">
                  <c:v>311.12300679984946</c:v>
                </c:pt>
                <c:pt idx="7">
                  <c:v>328.90194360517177</c:v>
                </c:pt>
                <c:pt idx="8">
                  <c:v>303.07092006324712</c:v>
                </c:pt>
                <c:pt idx="9">
                  <c:v>316.28505150564865</c:v>
                </c:pt>
                <c:pt idx="10">
                  <c:v>430.86047625768759</c:v>
                </c:pt>
                <c:pt idx="11">
                  <c:v>447.85212400000006</c:v>
                </c:pt>
              </c:numCache>
            </c:numRef>
          </c:val>
          <c:extLst>
            <c:ext xmlns:c16="http://schemas.microsoft.com/office/drawing/2014/chart" uri="{C3380CC4-5D6E-409C-BE32-E72D297353CC}">
              <c16:uniqueId val="{0000000B-0098-4443-B1B5-C616D93B0609}"/>
            </c:ext>
          </c:extLst>
        </c:ser>
        <c:ser>
          <c:idx val="12"/>
          <c:order val="12"/>
          <c:tx>
            <c:strRef>
              <c:f>'4.1'!$A$20</c:f>
              <c:strCache>
                <c:ptCount val="1"/>
                <c:pt idx="0">
                  <c:v>Ostatní plyny</c:v>
                </c:pt>
              </c:strCache>
            </c:strRef>
          </c:tx>
          <c:spPr>
            <a:pattFill prst="ltUpDiag">
              <a:fgClr>
                <a:schemeClr val="tx2"/>
              </a:fgClr>
              <a:bgClr>
                <a:schemeClr val="bg1"/>
              </a:bgClr>
            </a:pattFill>
          </c:spPr>
          <c:invertIfNegative val="0"/>
          <c:val>
            <c:numRef>
              <c:f>'4.1'!$B$20:$M$20</c:f>
              <c:numCache>
                <c:formatCode>#\ ##0.0</c:formatCode>
                <c:ptCount val="12"/>
                <c:pt idx="0">
                  <c:v>675.45770700000003</c:v>
                </c:pt>
                <c:pt idx="1">
                  <c:v>606.47558100000003</c:v>
                </c:pt>
                <c:pt idx="2">
                  <c:v>624.74609399999997</c:v>
                </c:pt>
                <c:pt idx="3">
                  <c:v>670.84531399999992</c:v>
                </c:pt>
                <c:pt idx="4">
                  <c:v>644.71156399999973</c:v>
                </c:pt>
                <c:pt idx="5">
                  <c:v>566.74090300000012</c:v>
                </c:pt>
                <c:pt idx="6">
                  <c:v>583.83371700000009</c:v>
                </c:pt>
                <c:pt idx="7">
                  <c:v>638.75233300000014</c:v>
                </c:pt>
                <c:pt idx="8">
                  <c:v>584.36399400000005</c:v>
                </c:pt>
                <c:pt idx="9">
                  <c:v>617.98376599999983</c:v>
                </c:pt>
                <c:pt idx="10">
                  <c:v>604.43140899999992</c:v>
                </c:pt>
                <c:pt idx="11">
                  <c:v>552.73827300000005</c:v>
                </c:pt>
              </c:numCache>
            </c:numRef>
          </c:val>
          <c:extLst>
            <c:ext xmlns:c16="http://schemas.microsoft.com/office/drawing/2014/chart" uri="{C3380CC4-5D6E-409C-BE32-E72D297353CC}">
              <c16:uniqueId val="{0000000C-0098-4443-B1B5-C616D93B0609}"/>
            </c:ext>
          </c:extLst>
        </c:ser>
        <c:ser>
          <c:idx val="13"/>
          <c:order val="13"/>
          <c:tx>
            <c:strRef>
              <c:f>'4.1'!$A$21</c:f>
              <c:strCache>
                <c:ptCount val="1"/>
                <c:pt idx="0">
                  <c:v>Ostatní</c:v>
                </c:pt>
              </c:strCache>
            </c:strRef>
          </c:tx>
          <c:spPr>
            <a:pattFill prst="ltUpDiag">
              <a:fgClr>
                <a:schemeClr val="accent5"/>
              </a:fgClr>
              <a:bgClr>
                <a:schemeClr val="bg1"/>
              </a:bgClr>
            </a:pattFill>
          </c:spPr>
          <c:invertIfNegative val="0"/>
          <c:val>
            <c:numRef>
              <c:f>'4.1'!$B$21:$M$21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098-4443-B1B5-C616D93B0609}"/>
            </c:ext>
          </c:extLst>
        </c:ser>
        <c:ser>
          <c:idx val="14"/>
          <c:order val="14"/>
          <c:tx>
            <c:strRef>
              <c:f>'4.1'!$A$22</c:f>
              <c:strCache>
                <c:ptCount val="1"/>
                <c:pt idx="0">
                  <c:v>Topné oleje</c:v>
                </c:pt>
              </c:strCache>
            </c:strRef>
          </c:tx>
          <c:spPr>
            <a:pattFill prst="ltUpDiag">
              <a:fgClr>
                <a:schemeClr val="accent2"/>
              </a:fgClr>
              <a:bgClr>
                <a:schemeClr val="bg1"/>
              </a:bgClr>
            </a:pattFill>
          </c:spPr>
          <c:invertIfNegative val="0"/>
          <c:val>
            <c:numRef>
              <c:f>'4.1'!$B$22:$M$22</c:f>
              <c:numCache>
                <c:formatCode>#\ ##0.0</c:formatCode>
                <c:ptCount val="12"/>
                <c:pt idx="0">
                  <c:v>143.06273100000007</c:v>
                </c:pt>
                <c:pt idx="1">
                  <c:v>102.03283599999997</c:v>
                </c:pt>
                <c:pt idx="2">
                  <c:v>76.520469999999975</c:v>
                </c:pt>
                <c:pt idx="3">
                  <c:v>36.942911999999993</c:v>
                </c:pt>
                <c:pt idx="4">
                  <c:v>19.147141999999995</c:v>
                </c:pt>
                <c:pt idx="5">
                  <c:v>74.611406000000002</c:v>
                </c:pt>
                <c:pt idx="6">
                  <c:v>30.70965</c:v>
                </c:pt>
                <c:pt idx="7">
                  <c:v>22.654886999999988</c:v>
                </c:pt>
                <c:pt idx="8">
                  <c:v>23.775117000000002</c:v>
                </c:pt>
                <c:pt idx="9">
                  <c:v>27.685501999999993</c:v>
                </c:pt>
                <c:pt idx="10">
                  <c:v>39.43113899999998</c:v>
                </c:pt>
                <c:pt idx="11">
                  <c:v>55.242074000000002</c:v>
                </c:pt>
              </c:numCache>
            </c:numRef>
          </c:val>
          <c:extLst>
            <c:ext xmlns:c16="http://schemas.microsoft.com/office/drawing/2014/chart" uri="{C3380CC4-5D6E-409C-BE32-E72D297353CC}">
              <c16:uniqueId val="{0000000E-0098-4443-B1B5-C616D93B0609}"/>
            </c:ext>
          </c:extLst>
        </c:ser>
        <c:ser>
          <c:idx val="15"/>
          <c:order val="15"/>
          <c:tx>
            <c:strRef>
              <c:f>'4.1'!$A$23</c:f>
              <c:strCache>
                <c:ptCount val="1"/>
                <c:pt idx="0">
                  <c:v>Zemní plyn</c:v>
                </c:pt>
              </c:strCache>
            </c:strRef>
          </c:tx>
          <c:spPr>
            <a:pattFill prst="ltUpDiag">
              <a:fgClr>
                <a:srgbClr val="E86159"/>
              </a:fgClr>
              <a:bgClr>
                <a:schemeClr val="bg1"/>
              </a:bgClr>
            </a:pattFill>
          </c:spPr>
          <c:invertIfNegative val="0"/>
          <c:val>
            <c:numRef>
              <c:f>'4.1'!$B$23:$M$23</c:f>
              <c:numCache>
                <c:formatCode>#\ ##0.0</c:formatCode>
                <c:ptCount val="12"/>
                <c:pt idx="0">
                  <c:v>3680.1369559858226</c:v>
                </c:pt>
                <c:pt idx="1">
                  <c:v>3300.4540704795695</c:v>
                </c:pt>
                <c:pt idx="2">
                  <c:v>3021.6059448074147</c:v>
                </c:pt>
                <c:pt idx="3">
                  <c:v>2385.022437329555</c:v>
                </c:pt>
                <c:pt idx="4">
                  <c:v>1393.4256201591088</c:v>
                </c:pt>
                <c:pt idx="5">
                  <c:v>1103.2538551415869</c:v>
                </c:pt>
                <c:pt idx="6">
                  <c:v>1096.7412000030256</c:v>
                </c:pt>
                <c:pt idx="7">
                  <c:v>1129.9994155920049</c:v>
                </c:pt>
                <c:pt idx="8">
                  <c:v>1134.8999446221624</c:v>
                </c:pt>
                <c:pt idx="9">
                  <c:v>2021.2225174078405</c:v>
                </c:pt>
                <c:pt idx="10">
                  <c:v>3114.5291689393416</c:v>
                </c:pt>
                <c:pt idx="11">
                  <c:v>3813.9681949290634</c:v>
                </c:pt>
              </c:numCache>
            </c:numRef>
          </c:val>
          <c:extLst>
            <c:ext xmlns:c16="http://schemas.microsoft.com/office/drawing/2014/chart" uri="{C3380CC4-5D6E-409C-BE32-E72D297353CC}">
              <c16:uniqueId val="{0000000F-0098-4443-B1B5-C616D93B0609}"/>
            </c:ext>
          </c:extLst>
        </c:ser>
        <c:dLbls>
          <c:showLegendKey val="0"/>
          <c:showVal val="0"/>
          <c:showCatName val="0"/>
          <c:showSerName val="0"/>
          <c:showPercent val="0"/>
          <c:showBubbleSize val="0"/>
        </c:dLbls>
        <c:gapWidth val="50"/>
        <c:overlap val="100"/>
        <c:axId val="178610944"/>
        <c:axId val="178612480"/>
      </c:barChart>
      <c:catAx>
        <c:axId val="178610944"/>
        <c:scaling>
          <c:orientation val="minMax"/>
        </c:scaling>
        <c:delete val="0"/>
        <c:axPos val="b"/>
        <c:majorTickMark val="none"/>
        <c:minorTickMark val="none"/>
        <c:tickLblPos val="nextTo"/>
        <c:txPr>
          <a:bodyPr/>
          <a:lstStyle/>
          <a:p>
            <a:pPr>
              <a:defRPr sz="900"/>
            </a:pPr>
            <a:endParaRPr lang="cs-CZ"/>
          </a:p>
        </c:txPr>
        <c:crossAx val="178612480"/>
        <c:crosses val="autoZero"/>
        <c:auto val="1"/>
        <c:lblAlgn val="ctr"/>
        <c:lblOffset val="100"/>
        <c:noMultiLvlLbl val="0"/>
      </c:catAx>
      <c:valAx>
        <c:axId val="178612480"/>
        <c:scaling>
          <c:orientation val="minMax"/>
          <c:max val="18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178610944"/>
        <c:crosses val="autoZero"/>
        <c:crossBetween val="between"/>
        <c:majorUnit val="2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accent1"/>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FD4C-42A0-96FE-49730A1E4246}"/>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FD4C-42A0-96FE-49730A1E4246}"/>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FD4C-42A0-96FE-49730A1E4246}"/>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FD4C-42A0-96FE-49730A1E4246}"/>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FD4C-42A0-96FE-49730A1E4246}"/>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FD4C-42A0-96FE-49730A1E4246}"/>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FD4C-42A0-96FE-49730A1E4246}"/>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FD4C-42A0-96FE-49730A1E4246}"/>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FD4C-42A0-96FE-49730A1E4246}"/>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FD4C-42A0-96FE-49730A1E4246}"/>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FD4C-42A0-96FE-49730A1E4246}"/>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FD4C-42A0-96FE-49730A1E4246}"/>
            </c:ext>
          </c:extLst>
        </c:ser>
        <c:ser>
          <c:idx val="12"/>
          <c:order val="12"/>
          <c:tx>
            <c:strRef>
              <c:f>'4.2'!$O$19</c:f>
              <c:strCache>
                <c:ptCount val="1"/>
              </c:strCache>
            </c:strRef>
          </c:tx>
          <c:spPr>
            <a:pattFill prst="ltUpDiag">
              <a:fgClr>
                <a:schemeClr val="accent1"/>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FD4C-42A0-96FE-49730A1E4246}"/>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FD4C-42A0-96FE-49730A1E4246}"/>
            </c:ext>
          </c:extLst>
        </c:ser>
        <c:dLbls>
          <c:showLegendKey val="0"/>
          <c:showVal val="0"/>
          <c:showCatName val="0"/>
          <c:showSerName val="0"/>
          <c:showPercent val="0"/>
          <c:showBubbleSize val="0"/>
        </c:dLbls>
        <c:gapWidth val="150"/>
        <c:axId val="235479040"/>
        <c:axId val="235480576"/>
      </c:barChart>
      <c:catAx>
        <c:axId val="235479040"/>
        <c:scaling>
          <c:orientation val="minMax"/>
        </c:scaling>
        <c:delete val="1"/>
        <c:axPos val="b"/>
        <c:numFmt formatCode="General" sourceLinked="1"/>
        <c:majorTickMark val="out"/>
        <c:minorTickMark val="none"/>
        <c:tickLblPos val="nextTo"/>
        <c:crossAx val="235480576"/>
        <c:crosses val="autoZero"/>
        <c:auto val="1"/>
        <c:lblAlgn val="ctr"/>
        <c:lblOffset val="100"/>
        <c:noMultiLvlLbl val="0"/>
      </c:catAx>
      <c:valAx>
        <c:axId val="235480576"/>
        <c:scaling>
          <c:orientation val="minMax"/>
        </c:scaling>
        <c:delete val="1"/>
        <c:axPos val="l"/>
        <c:numFmt formatCode="0.0%" sourceLinked="1"/>
        <c:majorTickMark val="out"/>
        <c:minorTickMark val="none"/>
        <c:tickLblPos val="nextTo"/>
        <c:crossAx val="2354790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Instalovaný výkon v ČR (MW</a:t>
            </a:r>
            <a:r>
              <a:rPr lang="cs-CZ" sz="1000" baseline="-25000">
                <a:solidFill>
                  <a:schemeClr val="tx2"/>
                </a:solidFill>
              </a:rPr>
              <a:t>t</a:t>
            </a:r>
            <a:r>
              <a:rPr lang="cs-CZ" sz="1000">
                <a:solidFill>
                  <a:schemeClr val="tx2"/>
                </a:solidFill>
              </a:rPr>
              <a:t>)</a:t>
            </a:r>
          </a:p>
        </c:rich>
      </c:tx>
      <c:layout>
        <c:manualLayout>
          <c:xMode val="edge"/>
          <c:yMode val="edge"/>
          <c:x val="2.1198696001707E-3"/>
          <c:y val="3.4071565490064917E-2"/>
        </c:manualLayout>
      </c:layout>
      <c:overlay val="0"/>
    </c:title>
    <c:autoTitleDeleted val="0"/>
    <c:plotArea>
      <c:layout>
        <c:manualLayout>
          <c:layoutTarget val="inner"/>
          <c:xMode val="edge"/>
          <c:yMode val="edge"/>
          <c:x val="7.8332167930714694E-2"/>
          <c:y val="0.16578678264711025"/>
          <c:w val="0.88757812783102241"/>
          <c:h val="0.70939771577428523"/>
        </c:manualLayout>
      </c:layout>
      <c:barChart>
        <c:barDir val="col"/>
        <c:grouping val="stacked"/>
        <c:varyColors val="0"/>
        <c:ser>
          <c:idx val="0"/>
          <c:order val="0"/>
          <c:tx>
            <c:strRef>
              <c:f>'6'!$A$7</c:f>
              <c:strCache>
                <c:ptCount val="1"/>
                <c:pt idx="0">
                  <c:v>Hlavní město Praha (PHA)</c:v>
                </c:pt>
              </c:strCache>
            </c:strRef>
          </c:tx>
          <c:spPr>
            <a:solidFill>
              <a:schemeClr val="accent1"/>
            </a:solidFill>
          </c:spPr>
          <c:invertIfNegative val="0"/>
          <c:val>
            <c:numRef>
              <c:f>'6'!$B$7:$M$7</c:f>
              <c:numCache>
                <c:formatCode>#\ ##0.0</c:formatCode>
                <c:ptCount val="12"/>
                <c:pt idx="0">
                  <c:v>1555.4069999999999</c:v>
                </c:pt>
                <c:pt idx="1">
                  <c:v>1555.587</c:v>
                </c:pt>
                <c:pt idx="2">
                  <c:v>1555.585</c:v>
                </c:pt>
                <c:pt idx="3">
                  <c:v>1555.3480000000002</c:v>
                </c:pt>
                <c:pt idx="4">
                  <c:v>1555.1090000000004</c:v>
                </c:pt>
                <c:pt idx="5">
                  <c:v>1555.1090000000004</c:v>
                </c:pt>
                <c:pt idx="6">
                  <c:v>1551.5620000000004</c:v>
                </c:pt>
                <c:pt idx="7">
                  <c:v>1551.5060000000003</c:v>
                </c:pt>
                <c:pt idx="8">
                  <c:v>1551.5060000000003</c:v>
                </c:pt>
                <c:pt idx="9">
                  <c:v>1560.2210000000005</c:v>
                </c:pt>
                <c:pt idx="10">
                  <c:v>1560.2210000000005</c:v>
                </c:pt>
                <c:pt idx="11">
                  <c:v>1560.2210000000005</c:v>
                </c:pt>
              </c:numCache>
            </c:numRef>
          </c:val>
          <c:extLst>
            <c:ext xmlns:c16="http://schemas.microsoft.com/office/drawing/2014/chart" uri="{C3380CC4-5D6E-409C-BE32-E72D297353CC}">
              <c16:uniqueId val="{00000000-A10D-4DC0-A3DF-71286D468598}"/>
            </c:ext>
          </c:extLst>
        </c:ser>
        <c:ser>
          <c:idx val="1"/>
          <c:order val="1"/>
          <c:tx>
            <c:strRef>
              <c:f>'6'!$A$8</c:f>
              <c:strCache>
                <c:ptCount val="1"/>
                <c:pt idx="0">
                  <c:v>Jihočeský kraj (JHČ)</c:v>
                </c:pt>
              </c:strCache>
            </c:strRef>
          </c:tx>
          <c:spPr>
            <a:solidFill>
              <a:schemeClr val="accent2"/>
            </a:solidFill>
          </c:spPr>
          <c:invertIfNegative val="0"/>
          <c:val>
            <c:numRef>
              <c:f>'6'!$B$8:$M$8</c:f>
              <c:numCache>
                <c:formatCode>#\ ##0.0</c:formatCode>
                <c:ptCount val="12"/>
                <c:pt idx="0">
                  <c:v>2162.3790000000017</c:v>
                </c:pt>
                <c:pt idx="1">
                  <c:v>2162.3790000000017</c:v>
                </c:pt>
                <c:pt idx="2">
                  <c:v>2162.3790000000017</c:v>
                </c:pt>
                <c:pt idx="3">
                  <c:v>2159.6270000000018</c:v>
                </c:pt>
                <c:pt idx="4">
                  <c:v>2159.9480000000021</c:v>
                </c:pt>
                <c:pt idx="5">
                  <c:v>2159.798000000002</c:v>
                </c:pt>
                <c:pt idx="6">
                  <c:v>2159.2970000000018</c:v>
                </c:pt>
                <c:pt idx="7">
                  <c:v>2159.5200000000018</c:v>
                </c:pt>
                <c:pt idx="8">
                  <c:v>2159.5630000000019</c:v>
                </c:pt>
                <c:pt idx="9">
                  <c:v>2155.4910000000018</c:v>
                </c:pt>
                <c:pt idx="10">
                  <c:v>2153.5910000000017</c:v>
                </c:pt>
                <c:pt idx="11">
                  <c:v>2154.9930000000022</c:v>
                </c:pt>
              </c:numCache>
            </c:numRef>
          </c:val>
          <c:extLst>
            <c:ext xmlns:c16="http://schemas.microsoft.com/office/drawing/2014/chart" uri="{C3380CC4-5D6E-409C-BE32-E72D297353CC}">
              <c16:uniqueId val="{00000001-A10D-4DC0-A3DF-71286D468598}"/>
            </c:ext>
          </c:extLst>
        </c:ser>
        <c:ser>
          <c:idx val="2"/>
          <c:order val="2"/>
          <c:tx>
            <c:strRef>
              <c:f>'6'!$A$9</c:f>
              <c:strCache>
                <c:ptCount val="1"/>
                <c:pt idx="0">
                  <c:v>Jihomoravský kraj (JHM)</c:v>
                </c:pt>
              </c:strCache>
            </c:strRef>
          </c:tx>
          <c:spPr>
            <a:solidFill>
              <a:schemeClr val="accent3"/>
            </a:solidFill>
          </c:spPr>
          <c:invertIfNegative val="0"/>
          <c:val>
            <c:numRef>
              <c:f>'6'!$B$9:$M$9</c:f>
              <c:numCache>
                <c:formatCode>#\ ##0.0</c:formatCode>
                <c:ptCount val="12"/>
                <c:pt idx="0">
                  <c:v>1591.0459999999985</c:v>
                </c:pt>
                <c:pt idx="1">
                  <c:v>1578.0459999999985</c:v>
                </c:pt>
                <c:pt idx="2">
                  <c:v>1577.9779999999985</c:v>
                </c:pt>
                <c:pt idx="3">
                  <c:v>1571.2479999999987</c:v>
                </c:pt>
                <c:pt idx="4">
                  <c:v>1571.2289999999989</c:v>
                </c:pt>
                <c:pt idx="5">
                  <c:v>1571.253999999999</c:v>
                </c:pt>
                <c:pt idx="6">
                  <c:v>1575.6639999999989</c:v>
                </c:pt>
                <c:pt idx="7">
                  <c:v>1575.6639999999989</c:v>
                </c:pt>
                <c:pt idx="8">
                  <c:v>1575.6639999999989</c:v>
                </c:pt>
                <c:pt idx="9">
                  <c:v>1573.8609999999987</c:v>
                </c:pt>
                <c:pt idx="10">
                  <c:v>1573.601999999999</c:v>
                </c:pt>
                <c:pt idx="11">
                  <c:v>1573.6014999999989</c:v>
                </c:pt>
              </c:numCache>
            </c:numRef>
          </c:val>
          <c:extLst>
            <c:ext xmlns:c16="http://schemas.microsoft.com/office/drawing/2014/chart" uri="{C3380CC4-5D6E-409C-BE32-E72D297353CC}">
              <c16:uniqueId val="{00000002-A10D-4DC0-A3DF-71286D468598}"/>
            </c:ext>
          </c:extLst>
        </c:ser>
        <c:ser>
          <c:idx val="3"/>
          <c:order val="3"/>
          <c:tx>
            <c:strRef>
              <c:f>'6'!$A$10</c:f>
              <c:strCache>
                <c:ptCount val="1"/>
                <c:pt idx="0">
                  <c:v>Karlovarský kraj (KVK)</c:v>
                </c:pt>
              </c:strCache>
            </c:strRef>
          </c:tx>
          <c:spPr>
            <a:solidFill>
              <a:schemeClr val="accent4"/>
            </a:solidFill>
          </c:spPr>
          <c:invertIfNegative val="0"/>
          <c:val>
            <c:numRef>
              <c:f>'6'!$B$10:$M$10</c:f>
              <c:numCache>
                <c:formatCode>#\ ##0.0</c:formatCode>
                <c:ptCount val="12"/>
                <c:pt idx="0">
                  <c:v>2806.5800000000004</c:v>
                </c:pt>
                <c:pt idx="1">
                  <c:v>2806.5600000000004</c:v>
                </c:pt>
                <c:pt idx="2">
                  <c:v>2806.5600000000004</c:v>
                </c:pt>
                <c:pt idx="3">
                  <c:v>2806.4900000000002</c:v>
                </c:pt>
                <c:pt idx="4">
                  <c:v>2808.4260000000004</c:v>
                </c:pt>
                <c:pt idx="5">
                  <c:v>2808.4260000000004</c:v>
                </c:pt>
                <c:pt idx="6">
                  <c:v>2807.2480000000005</c:v>
                </c:pt>
                <c:pt idx="7">
                  <c:v>2807.2480000000005</c:v>
                </c:pt>
                <c:pt idx="8">
                  <c:v>2807.2480000000005</c:v>
                </c:pt>
                <c:pt idx="9">
                  <c:v>2793.7180000000003</c:v>
                </c:pt>
                <c:pt idx="10">
                  <c:v>2793.7180000000003</c:v>
                </c:pt>
                <c:pt idx="11">
                  <c:v>2793.7180000000003</c:v>
                </c:pt>
              </c:numCache>
            </c:numRef>
          </c:val>
          <c:extLst>
            <c:ext xmlns:c16="http://schemas.microsoft.com/office/drawing/2014/chart" uri="{C3380CC4-5D6E-409C-BE32-E72D297353CC}">
              <c16:uniqueId val="{00000003-A10D-4DC0-A3DF-71286D468598}"/>
            </c:ext>
          </c:extLst>
        </c:ser>
        <c:ser>
          <c:idx val="4"/>
          <c:order val="4"/>
          <c:tx>
            <c:strRef>
              <c:f>'6'!$A$11</c:f>
              <c:strCache>
                <c:ptCount val="1"/>
                <c:pt idx="0">
                  <c:v>Kraj Vysočina (VYS)</c:v>
                </c:pt>
              </c:strCache>
            </c:strRef>
          </c:tx>
          <c:spPr>
            <a:solidFill>
              <a:schemeClr val="accent5"/>
            </a:solidFill>
          </c:spPr>
          <c:invertIfNegative val="0"/>
          <c:val>
            <c:numRef>
              <c:f>'6'!$B$11:$M$11</c:f>
              <c:numCache>
                <c:formatCode>#\ ##0.0</c:formatCode>
                <c:ptCount val="12"/>
                <c:pt idx="0">
                  <c:v>611.0870000000001</c:v>
                </c:pt>
                <c:pt idx="1">
                  <c:v>611.12900000000013</c:v>
                </c:pt>
                <c:pt idx="2">
                  <c:v>609.02900000000022</c:v>
                </c:pt>
                <c:pt idx="3">
                  <c:v>610.18900000000019</c:v>
                </c:pt>
                <c:pt idx="4">
                  <c:v>609.88900000000012</c:v>
                </c:pt>
                <c:pt idx="5">
                  <c:v>610.60700000000031</c:v>
                </c:pt>
                <c:pt idx="6">
                  <c:v>611.04000000000019</c:v>
                </c:pt>
                <c:pt idx="7">
                  <c:v>611.04300000000023</c:v>
                </c:pt>
                <c:pt idx="8">
                  <c:v>610.97900000000016</c:v>
                </c:pt>
                <c:pt idx="9">
                  <c:v>610.96100000000013</c:v>
                </c:pt>
                <c:pt idx="10">
                  <c:v>611.28300000000013</c:v>
                </c:pt>
                <c:pt idx="11">
                  <c:v>611.28300000000013</c:v>
                </c:pt>
              </c:numCache>
            </c:numRef>
          </c:val>
          <c:extLst>
            <c:ext xmlns:c16="http://schemas.microsoft.com/office/drawing/2014/chart" uri="{C3380CC4-5D6E-409C-BE32-E72D297353CC}">
              <c16:uniqueId val="{00000004-A10D-4DC0-A3DF-71286D468598}"/>
            </c:ext>
          </c:extLst>
        </c:ser>
        <c:ser>
          <c:idx val="5"/>
          <c:order val="5"/>
          <c:tx>
            <c:strRef>
              <c:f>'6'!$A$12</c:f>
              <c:strCache>
                <c:ptCount val="1"/>
                <c:pt idx="0">
                  <c:v>Královéhradecký kraj (HKK)</c:v>
                </c:pt>
              </c:strCache>
            </c:strRef>
          </c:tx>
          <c:spPr>
            <a:solidFill>
              <a:schemeClr val="accent6"/>
            </a:solidFill>
          </c:spPr>
          <c:invertIfNegative val="0"/>
          <c:val>
            <c:numRef>
              <c:f>'6'!$B$12:$M$12</c:f>
              <c:numCache>
                <c:formatCode>#\ ##0.0</c:formatCode>
                <c:ptCount val="12"/>
                <c:pt idx="0">
                  <c:v>959.85749999999996</c:v>
                </c:pt>
                <c:pt idx="1">
                  <c:v>959.85749999999996</c:v>
                </c:pt>
                <c:pt idx="2">
                  <c:v>960.11749999999995</c:v>
                </c:pt>
                <c:pt idx="3">
                  <c:v>961.37049999999999</c:v>
                </c:pt>
                <c:pt idx="4">
                  <c:v>961.37049999999999</c:v>
                </c:pt>
                <c:pt idx="5">
                  <c:v>961.37049999999999</c:v>
                </c:pt>
                <c:pt idx="6">
                  <c:v>955.33749999999998</c:v>
                </c:pt>
                <c:pt idx="7">
                  <c:v>955.33749999999998</c:v>
                </c:pt>
                <c:pt idx="8">
                  <c:v>955.33749999999998</c:v>
                </c:pt>
                <c:pt idx="9">
                  <c:v>953.70749999999987</c:v>
                </c:pt>
                <c:pt idx="10">
                  <c:v>954.1574999999998</c:v>
                </c:pt>
                <c:pt idx="11">
                  <c:v>954.03149999999982</c:v>
                </c:pt>
              </c:numCache>
            </c:numRef>
          </c:val>
          <c:extLst>
            <c:ext xmlns:c16="http://schemas.microsoft.com/office/drawing/2014/chart" uri="{C3380CC4-5D6E-409C-BE32-E72D297353CC}">
              <c16:uniqueId val="{00000005-A10D-4DC0-A3DF-71286D468598}"/>
            </c:ext>
          </c:extLst>
        </c:ser>
        <c:ser>
          <c:idx val="6"/>
          <c:order val="6"/>
          <c:tx>
            <c:strRef>
              <c:f>'6'!$A$13</c:f>
              <c:strCache>
                <c:ptCount val="1"/>
                <c:pt idx="0">
                  <c:v>Liberecký kraj (LBK)</c:v>
                </c:pt>
              </c:strCache>
            </c:strRef>
          </c:tx>
          <c:spPr>
            <a:solidFill>
              <a:srgbClr val="F0948F"/>
            </a:solidFill>
          </c:spPr>
          <c:invertIfNegative val="0"/>
          <c:val>
            <c:numRef>
              <c:f>'6'!$B$13:$M$13</c:f>
              <c:numCache>
                <c:formatCode>#\ ##0.0</c:formatCode>
                <c:ptCount val="12"/>
                <c:pt idx="0">
                  <c:v>444.03799999999995</c:v>
                </c:pt>
                <c:pt idx="1">
                  <c:v>444.03799999999995</c:v>
                </c:pt>
                <c:pt idx="2">
                  <c:v>444.27599999999995</c:v>
                </c:pt>
                <c:pt idx="3">
                  <c:v>444.27599999999995</c:v>
                </c:pt>
                <c:pt idx="4">
                  <c:v>444.27599999999995</c:v>
                </c:pt>
                <c:pt idx="5">
                  <c:v>444.27599999999995</c:v>
                </c:pt>
                <c:pt idx="6">
                  <c:v>444.27599999999995</c:v>
                </c:pt>
                <c:pt idx="7">
                  <c:v>444.27599999999995</c:v>
                </c:pt>
                <c:pt idx="8">
                  <c:v>444.27599999999995</c:v>
                </c:pt>
                <c:pt idx="9">
                  <c:v>428.65199999999987</c:v>
                </c:pt>
                <c:pt idx="10">
                  <c:v>428.65199999999987</c:v>
                </c:pt>
                <c:pt idx="11">
                  <c:v>429.3719999999999</c:v>
                </c:pt>
              </c:numCache>
            </c:numRef>
          </c:val>
          <c:extLst>
            <c:ext xmlns:c16="http://schemas.microsoft.com/office/drawing/2014/chart" uri="{C3380CC4-5D6E-409C-BE32-E72D297353CC}">
              <c16:uniqueId val="{00000006-A10D-4DC0-A3DF-71286D468598}"/>
            </c:ext>
          </c:extLst>
        </c:ser>
        <c:ser>
          <c:idx val="7"/>
          <c:order val="7"/>
          <c:tx>
            <c:strRef>
              <c:f>'6'!$A$14</c:f>
              <c:strCache>
                <c:ptCount val="1"/>
                <c:pt idx="0">
                  <c:v>Moravskoslezský kraj (MSK)</c:v>
                </c:pt>
              </c:strCache>
            </c:strRef>
          </c:tx>
          <c:spPr>
            <a:solidFill>
              <a:srgbClr val="F7C9C7"/>
            </a:solidFill>
          </c:spPr>
          <c:invertIfNegative val="0"/>
          <c:val>
            <c:numRef>
              <c:f>'6'!$B$14:$M$14</c:f>
              <c:numCache>
                <c:formatCode>#\ ##0.0</c:formatCode>
                <c:ptCount val="12"/>
                <c:pt idx="0">
                  <c:v>6122.0329999999985</c:v>
                </c:pt>
                <c:pt idx="1">
                  <c:v>6121.436999999999</c:v>
                </c:pt>
                <c:pt idx="2">
                  <c:v>6121.1839999999993</c:v>
                </c:pt>
                <c:pt idx="3">
                  <c:v>6122.1629999999996</c:v>
                </c:pt>
                <c:pt idx="4">
                  <c:v>6120.1889999999994</c:v>
                </c:pt>
                <c:pt idx="5">
                  <c:v>6120.1979999999994</c:v>
                </c:pt>
                <c:pt idx="6">
                  <c:v>6113.3889999999992</c:v>
                </c:pt>
                <c:pt idx="7">
                  <c:v>6113.0319999999992</c:v>
                </c:pt>
                <c:pt idx="8">
                  <c:v>6114.8319999999994</c:v>
                </c:pt>
                <c:pt idx="9">
                  <c:v>6109.0043999999989</c:v>
                </c:pt>
                <c:pt idx="10">
                  <c:v>6108.741399999999</c:v>
                </c:pt>
                <c:pt idx="11">
                  <c:v>6108.741399999999</c:v>
                </c:pt>
              </c:numCache>
            </c:numRef>
          </c:val>
          <c:extLst>
            <c:ext xmlns:c16="http://schemas.microsoft.com/office/drawing/2014/chart" uri="{C3380CC4-5D6E-409C-BE32-E72D297353CC}">
              <c16:uniqueId val="{00000007-A10D-4DC0-A3DF-71286D468598}"/>
            </c:ext>
          </c:extLst>
        </c:ser>
        <c:ser>
          <c:idx val="8"/>
          <c:order val="8"/>
          <c:tx>
            <c:strRef>
              <c:f>'6'!$A$15</c:f>
              <c:strCache>
                <c:ptCount val="1"/>
                <c:pt idx="0">
                  <c:v>Olomoucký kraj (OLK)</c:v>
                </c:pt>
              </c:strCache>
            </c:strRef>
          </c:tx>
          <c:spPr>
            <a:solidFill>
              <a:schemeClr val="tx1"/>
            </a:solidFill>
          </c:spPr>
          <c:invertIfNegative val="0"/>
          <c:val>
            <c:numRef>
              <c:f>'6'!$B$15:$M$15</c:f>
              <c:numCache>
                <c:formatCode>#\ ##0.0</c:formatCode>
                <c:ptCount val="12"/>
                <c:pt idx="0">
                  <c:v>1343.6799999999994</c:v>
                </c:pt>
                <c:pt idx="1">
                  <c:v>1343.6799999999994</c:v>
                </c:pt>
                <c:pt idx="2">
                  <c:v>1343.6799999999994</c:v>
                </c:pt>
                <c:pt idx="3">
                  <c:v>1301.6799999999994</c:v>
                </c:pt>
                <c:pt idx="4">
                  <c:v>1301.6799999999994</c:v>
                </c:pt>
                <c:pt idx="5">
                  <c:v>1301.6519999999994</c:v>
                </c:pt>
                <c:pt idx="6">
                  <c:v>1293.8399999999995</c:v>
                </c:pt>
                <c:pt idx="7">
                  <c:v>1293.4869999999996</c:v>
                </c:pt>
                <c:pt idx="8">
                  <c:v>1335.4509999999996</c:v>
                </c:pt>
                <c:pt idx="9">
                  <c:v>1336.6349999999995</c:v>
                </c:pt>
                <c:pt idx="10">
                  <c:v>1336.6349999999995</c:v>
                </c:pt>
                <c:pt idx="11">
                  <c:v>1336.6349999999995</c:v>
                </c:pt>
              </c:numCache>
            </c:numRef>
          </c:val>
          <c:extLst>
            <c:ext xmlns:c16="http://schemas.microsoft.com/office/drawing/2014/chart" uri="{C3380CC4-5D6E-409C-BE32-E72D297353CC}">
              <c16:uniqueId val="{00000008-A10D-4DC0-A3DF-71286D468598}"/>
            </c:ext>
          </c:extLst>
        </c:ser>
        <c:ser>
          <c:idx val="9"/>
          <c:order val="9"/>
          <c:tx>
            <c:strRef>
              <c:f>'6'!$A$16</c:f>
              <c:strCache>
                <c:ptCount val="1"/>
                <c:pt idx="0">
                  <c:v>Pardubický kraj (PAK)</c:v>
                </c:pt>
              </c:strCache>
            </c:strRef>
          </c:tx>
          <c:spPr>
            <a:solidFill>
              <a:srgbClr val="646363"/>
            </a:solidFill>
          </c:spPr>
          <c:invertIfNegative val="0"/>
          <c:val>
            <c:numRef>
              <c:f>'6'!$B$16:$M$16</c:f>
              <c:numCache>
                <c:formatCode>#\ ##0.0</c:formatCode>
                <c:ptCount val="12"/>
                <c:pt idx="0">
                  <c:v>3502.9629999999993</c:v>
                </c:pt>
                <c:pt idx="1">
                  <c:v>3502.9629999999993</c:v>
                </c:pt>
                <c:pt idx="2">
                  <c:v>3503.3839999999991</c:v>
                </c:pt>
                <c:pt idx="3">
                  <c:v>3503.3919999999994</c:v>
                </c:pt>
                <c:pt idx="4">
                  <c:v>3503.3839999999991</c:v>
                </c:pt>
                <c:pt idx="5">
                  <c:v>3503.3839999999991</c:v>
                </c:pt>
                <c:pt idx="6">
                  <c:v>3502.7239999999993</c:v>
                </c:pt>
                <c:pt idx="7">
                  <c:v>3502.7309999999993</c:v>
                </c:pt>
                <c:pt idx="8">
                  <c:v>3502.7239999999993</c:v>
                </c:pt>
                <c:pt idx="9">
                  <c:v>3501.7459999999996</c:v>
                </c:pt>
                <c:pt idx="10">
                  <c:v>3501.7459999999996</c:v>
                </c:pt>
                <c:pt idx="11">
                  <c:v>3501.5899999999997</c:v>
                </c:pt>
              </c:numCache>
            </c:numRef>
          </c:val>
          <c:extLst>
            <c:ext xmlns:c16="http://schemas.microsoft.com/office/drawing/2014/chart" uri="{C3380CC4-5D6E-409C-BE32-E72D297353CC}">
              <c16:uniqueId val="{00000009-A10D-4DC0-A3DF-71286D468598}"/>
            </c:ext>
          </c:extLst>
        </c:ser>
        <c:ser>
          <c:idx val="10"/>
          <c:order val="10"/>
          <c:tx>
            <c:strRef>
              <c:f>'6'!$A$17</c:f>
              <c:strCache>
                <c:ptCount val="1"/>
                <c:pt idx="0">
                  <c:v>Plzeňský kraj (PLK)</c:v>
                </c:pt>
              </c:strCache>
            </c:strRef>
          </c:tx>
          <c:spPr>
            <a:solidFill>
              <a:srgbClr val="9D9D9C"/>
            </a:solidFill>
          </c:spPr>
          <c:invertIfNegative val="0"/>
          <c:val>
            <c:numRef>
              <c:f>'6'!$B$17:$M$17</c:f>
              <c:numCache>
                <c:formatCode>#\ ##0.0</c:formatCode>
                <c:ptCount val="12"/>
                <c:pt idx="0">
                  <c:v>1060.1670000000004</c:v>
                </c:pt>
                <c:pt idx="1">
                  <c:v>1059.0860000000002</c:v>
                </c:pt>
                <c:pt idx="2">
                  <c:v>1059.0860000000002</c:v>
                </c:pt>
                <c:pt idx="3">
                  <c:v>1038.1860000000008</c:v>
                </c:pt>
                <c:pt idx="4">
                  <c:v>1038.1860000000008</c:v>
                </c:pt>
                <c:pt idx="5">
                  <c:v>1038.142000000001</c:v>
                </c:pt>
                <c:pt idx="6">
                  <c:v>1053.5860000000005</c:v>
                </c:pt>
                <c:pt idx="7">
                  <c:v>1053.5940000000005</c:v>
                </c:pt>
                <c:pt idx="8">
                  <c:v>1053.7690000000005</c:v>
                </c:pt>
                <c:pt idx="9">
                  <c:v>1016.0180000000003</c:v>
                </c:pt>
                <c:pt idx="10">
                  <c:v>1015.8180000000003</c:v>
                </c:pt>
                <c:pt idx="11">
                  <c:v>1015.7560000000003</c:v>
                </c:pt>
              </c:numCache>
            </c:numRef>
          </c:val>
          <c:extLst>
            <c:ext xmlns:c16="http://schemas.microsoft.com/office/drawing/2014/chart" uri="{C3380CC4-5D6E-409C-BE32-E72D297353CC}">
              <c16:uniqueId val="{0000000A-A10D-4DC0-A3DF-71286D468598}"/>
            </c:ext>
          </c:extLst>
        </c:ser>
        <c:ser>
          <c:idx val="11"/>
          <c:order val="11"/>
          <c:tx>
            <c:strRef>
              <c:f>'6'!$A$18</c:f>
              <c:strCache>
                <c:ptCount val="1"/>
                <c:pt idx="0">
                  <c:v>Středočeský kraj (STČ)</c:v>
                </c:pt>
              </c:strCache>
            </c:strRef>
          </c:tx>
          <c:spPr>
            <a:solidFill>
              <a:srgbClr val="D0D0D0"/>
            </a:solidFill>
          </c:spPr>
          <c:invertIfNegative val="0"/>
          <c:val>
            <c:numRef>
              <c:f>'6'!$B$18:$M$18</c:f>
              <c:numCache>
                <c:formatCode>#\ ##0.0</c:formatCode>
                <c:ptCount val="12"/>
                <c:pt idx="0">
                  <c:v>4633.6170000000011</c:v>
                </c:pt>
                <c:pt idx="1">
                  <c:v>4633.6170000000011</c:v>
                </c:pt>
                <c:pt idx="2">
                  <c:v>4633.6170000000011</c:v>
                </c:pt>
                <c:pt idx="3">
                  <c:v>4629.7000000000007</c:v>
                </c:pt>
                <c:pt idx="4">
                  <c:v>4629.34</c:v>
                </c:pt>
                <c:pt idx="5">
                  <c:v>4628.7439999999997</c:v>
                </c:pt>
                <c:pt idx="6">
                  <c:v>4636.8429999999998</c:v>
                </c:pt>
                <c:pt idx="7">
                  <c:v>4636.8429999999998</c:v>
                </c:pt>
                <c:pt idx="8">
                  <c:v>4637.0829999999996</c:v>
                </c:pt>
                <c:pt idx="9">
                  <c:v>4613.4619999999995</c:v>
                </c:pt>
                <c:pt idx="10">
                  <c:v>4612.9329999999991</c:v>
                </c:pt>
                <c:pt idx="11">
                  <c:v>4613.4969999999985</c:v>
                </c:pt>
              </c:numCache>
            </c:numRef>
          </c:val>
          <c:extLst>
            <c:ext xmlns:c16="http://schemas.microsoft.com/office/drawing/2014/chart" uri="{C3380CC4-5D6E-409C-BE32-E72D297353CC}">
              <c16:uniqueId val="{0000000B-A10D-4DC0-A3DF-71286D468598}"/>
            </c:ext>
          </c:extLst>
        </c:ser>
        <c:ser>
          <c:idx val="12"/>
          <c:order val="12"/>
          <c:tx>
            <c:strRef>
              <c:f>'6'!$A$19</c:f>
              <c:strCache>
                <c:ptCount val="1"/>
                <c:pt idx="0">
                  <c:v>Ústecký kraj (ULK)</c:v>
                </c:pt>
              </c:strCache>
            </c:strRef>
          </c:tx>
          <c:spPr>
            <a:pattFill prst="ltUpDiag">
              <a:fgClr>
                <a:schemeClr val="tx2"/>
              </a:fgClr>
              <a:bgClr>
                <a:schemeClr val="bg1"/>
              </a:bgClr>
            </a:pattFill>
          </c:spPr>
          <c:invertIfNegative val="0"/>
          <c:val>
            <c:numRef>
              <c:f>'6'!$B$19:$M$19</c:f>
              <c:numCache>
                <c:formatCode>#\ ##0.0</c:formatCode>
                <c:ptCount val="12"/>
                <c:pt idx="0">
                  <c:v>9911.8829999999998</c:v>
                </c:pt>
                <c:pt idx="1">
                  <c:v>9911.8829999999998</c:v>
                </c:pt>
                <c:pt idx="2">
                  <c:v>9911.8829999999998</c:v>
                </c:pt>
                <c:pt idx="3">
                  <c:v>9829.9830000000002</c:v>
                </c:pt>
                <c:pt idx="4">
                  <c:v>9829.4230000000007</c:v>
                </c:pt>
                <c:pt idx="5">
                  <c:v>9829.4230000000007</c:v>
                </c:pt>
                <c:pt idx="6">
                  <c:v>9825.2470000000012</c:v>
                </c:pt>
                <c:pt idx="7">
                  <c:v>9823.8550000000014</c:v>
                </c:pt>
                <c:pt idx="8">
                  <c:v>9823.8550000000014</c:v>
                </c:pt>
                <c:pt idx="9">
                  <c:v>9830.2300000000014</c:v>
                </c:pt>
                <c:pt idx="10">
                  <c:v>9830.108000000002</c:v>
                </c:pt>
                <c:pt idx="11">
                  <c:v>9830.108000000002</c:v>
                </c:pt>
              </c:numCache>
            </c:numRef>
          </c:val>
          <c:extLst>
            <c:ext xmlns:c16="http://schemas.microsoft.com/office/drawing/2014/chart" uri="{C3380CC4-5D6E-409C-BE32-E72D297353CC}">
              <c16:uniqueId val="{0000000C-A10D-4DC0-A3DF-71286D468598}"/>
            </c:ext>
          </c:extLst>
        </c:ser>
        <c:ser>
          <c:idx val="13"/>
          <c:order val="13"/>
          <c:tx>
            <c:strRef>
              <c:f>'6'!$A$20</c:f>
              <c:strCache>
                <c:ptCount val="1"/>
                <c:pt idx="0">
                  <c:v>Zlínský kraj (ZLK)</c:v>
                </c:pt>
              </c:strCache>
            </c:strRef>
          </c:tx>
          <c:spPr>
            <a:pattFill prst="ltUpDiag">
              <a:fgClr>
                <a:schemeClr val="accent5"/>
              </a:fgClr>
              <a:bgClr>
                <a:schemeClr val="bg1"/>
              </a:bgClr>
            </a:pattFill>
          </c:spPr>
          <c:invertIfNegative val="0"/>
          <c:val>
            <c:numRef>
              <c:f>'6'!$B$20:$M$20</c:f>
              <c:numCache>
                <c:formatCode>#\ ##0.0</c:formatCode>
                <c:ptCount val="12"/>
                <c:pt idx="0">
                  <c:v>1256.8549999999996</c:v>
                </c:pt>
                <c:pt idx="1">
                  <c:v>1257.0989999999997</c:v>
                </c:pt>
                <c:pt idx="2">
                  <c:v>1257.0989999999997</c:v>
                </c:pt>
                <c:pt idx="3">
                  <c:v>1256.788</c:v>
                </c:pt>
                <c:pt idx="4">
                  <c:v>1256.788</c:v>
                </c:pt>
                <c:pt idx="5">
                  <c:v>1256.788</c:v>
                </c:pt>
                <c:pt idx="6">
                  <c:v>1256.1669999999999</c:v>
                </c:pt>
                <c:pt idx="7">
                  <c:v>1256.1669999999999</c:v>
                </c:pt>
                <c:pt idx="8">
                  <c:v>1256.1669999999999</c:v>
                </c:pt>
                <c:pt idx="9">
                  <c:v>1258.3009999999999</c:v>
                </c:pt>
                <c:pt idx="10">
                  <c:v>1258.107</c:v>
                </c:pt>
                <c:pt idx="11">
                  <c:v>1258.107</c:v>
                </c:pt>
              </c:numCache>
            </c:numRef>
          </c:val>
          <c:extLst>
            <c:ext xmlns:c16="http://schemas.microsoft.com/office/drawing/2014/chart" uri="{C3380CC4-5D6E-409C-BE32-E72D297353CC}">
              <c16:uniqueId val="{0000000D-A10D-4DC0-A3DF-71286D468598}"/>
            </c:ext>
          </c:extLst>
        </c:ser>
        <c:dLbls>
          <c:showLegendKey val="0"/>
          <c:showVal val="0"/>
          <c:showCatName val="0"/>
          <c:showSerName val="0"/>
          <c:showPercent val="0"/>
          <c:showBubbleSize val="0"/>
        </c:dLbls>
        <c:gapWidth val="50"/>
        <c:overlap val="100"/>
        <c:axId val="235549440"/>
        <c:axId val="235550976"/>
      </c:barChart>
      <c:catAx>
        <c:axId val="235549440"/>
        <c:scaling>
          <c:orientation val="minMax"/>
        </c:scaling>
        <c:delete val="0"/>
        <c:axPos val="b"/>
        <c:majorTickMark val="none"/>
        <c:minorTickMark val="none"/>
        <c:tickLblPos val="nextTo"/>
        <c:txPr>
          <a:bodyPr/>
          <a:lstStyle/>
          <a:p>
            <a:pPr>
              <a:defRPr sz="900"/>
            </a:pPr>
            <a:endParaRPr lang="cs-CZ"/>
          </a:p>
        </c:txPr>
        <c:crossAx val="235550976"/>
        <c:crosses val="autoZero"/>
        <c:auto val="1"/>
        <c:lblAlgn val="ctr"/>
        <c:lblOffset val="100"/>
        <c:noMultiLvlLbl val="0"/>
      </c:catAx>
      <c:valAx>
        <c:axId val="235550976"/>
        <c:scaling>
          <c:orientation val="minMax"/>
          <c:max val="40000"/>
        </c:scaling>
        <c:delete val="0"/>
        <c:axPos val="l"/>
        <c:majorGridlines/>
        <c:numFmt formatCode="#,##0" sourceLinked="0"/>
        <c:majorTickMark val="none"/>
        <c:minorTickMark val="none"/>
        <c:tickLblPos val="nextTo"/>
        <c:spPr>
          <a:ln>
            <a:noFill/>
          </a:ln>
        </c:spPr>
        <c:txPr>
          <a:bodyPr/>
          <a:lstStyle/>
          <a:p>
            <a:pPr>
              <a:defRPr sz="900"/>
            </a:pPr>
            <a:endParaRPr lang="cs-CZ"/>
          </a:p>
        </c:txPr>
        <c:crossAx val="235549440"/>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podle sektorů národního hospodářství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9.5311695002577176E-4"/>
          <c:y val="2.22841290795017E-2"/>
        </c:manualLayout>
      </c:layout>
      <c:overlay val="0"/>
      <c:spPr>
        <a:solidFill>
          <a:sysClr val="window" lastClr="FFFFFF"/>
        </a:solidFill>
      </c:spPr>
    </c:title>
    <c:autoTitleDeleted val="0"/>
    <c:plotArea>
      <c:layout/>
      <c:barChart>
        <c:barDir val="col"/>
        <c:grouping val="stacked"/>
        <c:varyColors val="0"/>
        <c:ser>
          <c:idx val="0"/>
          <c:order val="0"/>
          <c:tx>
            <c:strRef>
              <c:f>'7.1'!$A$8</c:f>
              <c:strCache>
                <c:ptCount val="1"/>
                <c:pt idx="0">
                  <c:v>Průmysl</c:v>
                </c:pt>
              </c:strCache>
            </c:strRef>
          </c:tx>
          <c:spPr>
            <a:solidFill>
              <a:schemeClr val="accent1"/>
            </a:solidFill>
          </c:spPr>
          <c:invertIfNegative val="0"/>
          <c:val>
            <c:numRef>
              <c:f>'7.1'!$B$8:$M$8</c:f>
              <c:numCache>
                <c:formatCode>#\ ##0.0</c:formatCode>
                <c:ptCount val="12"/>
                <c:pt idx="0">
                  <c:v>2221.96324</c:v>
                </c:pt>
                <c:pt idx="1">
                  <c:v>2105.5298170000001</c:v>
                </c:pt>
                <c:pt idx="2">
                  <c:v>2026.7302589999997</c:v>
                </c:pt>
                <c:pt idx="3">
                  <c:v>1711.3621710000002</c:v>
                </c:pt>
                <c:pt idx="4">
                  <c:v>1070.4165610000002</c:v>
                </c:pt>
                <c:pt idx="5">
                  <c:v>914.05185999999992</c:v>
                </c:pt>
                <c:pt idx="6">
                  <c:v>907.67030299999988</c:v>
                </c:pt>
                <c:pt idx="7">
                  <c:v>951.68298499999992</c:v>
                </c:pt>
                <c:pt idx="8">
                  <c:v>1025.108373</c:v>
                </c:pt>
                <c:pt idx="9">
                  <c:v>1273.4264900000003</c:v>
                </c:pt>
                <c:pt idx="10">
                  <c:v>1649.2961500000001</c:v>
                </c:pt>
                <c:pt idx="11">
                  <c:v>1856.4341440000005</c:v>
                </c:pt>
              </c:numCache>
            </c:numRef>
          </c:val>
          <c:extLst>
            <c:ext xmlns:c16="http://schemas.microsoft.com/office/drawing/2014/chart" uri="{C3380CC4-5D6E-409C-BE32-E72D297353CC}">
              <c16:uniqueId val="{00000000-F27B-49DE-A9FD-237786D95FC5}"/>
            </c:ext>
          </c:extLst>
        </c:ser>
        <c:ser>
          <c:idx val="1"/>
          <c:order val="1"/>
          <c:tx>
            <c:strRef>
              <c:f>'7.1'!$A$9</c:f>
              <c:strCache>
                <c:ptCount val="1"/>
                <c:pt idx="0">
                  <c:v>Energetika</c:v>
                </c:pt>
              </c:strCache>
            </c:strRef>
          </c:tx>
          <c:spPr>
            <a:solidFill>
              <a:schemeClr val="accent2"/>
            </a:solidFill>
          </c:spPr>
          <c:invertIfNegative val="0"/>
          <c:val>
            <c:numRef>
              <c:f>'7.1'!$B$9:$M$9</c:f>
              <c:numCache>
                <c:formatCode>#\ ##0.0</c:formatCode>
                <c:ptCount val="12"/>
                <c:pt idx="0">
                  <c:v>213.59516699999998</c:v>
                </c:pt>
                <c:pt idx="1">
                  <c:v>184.42376800000002</c:v>
                </c:pt>
                <c:pt idx="2">
                  <c:v>225.39987300000001</c:v>
                </c:pt>
                <c:pt idx="3">
                  <c:v>127.57761500000001</c:v>
                </c:pt>
                <c:pt idx="4">
                  <c:v>72.463010999999995</c:v>
                </c:pt>
                <c:pt idx="5">
                  <c:v>42.085134999999994</c:v>
                </c:pt>
                <c:pt idx="6">
                  <c:v>46.060556000000005</c:v>
                </c:pt>
                <c:pt idx="7">
                  <c:v>41.987369999999999</c:v>
                </c:pt>
                <c:pt idx="8">
                  <c:v>44.916877000000007</c:v>
                </c:pt>
                <c:pt idx="9">
                  <c:v>84.475037</c:v>
                </c:pt>
                <c:pt idx="10">
                  <c:v>155.30577599999998</c:v>
                </c:pt>
                <c:pt idx="11">
                  <c:v>239.25334000000001</c:v>
                </c:pt>
              </c:numCache>
            </c:numRef>
          </c:val>
          <c:extLst>
            <c:ext xmlns:c16="http://schemas.microsoft.com/office/drawing/2014/chart" uri="{C3380CC4-5D6E-409C-BE32-E72D297353CC}">
              <c16:uniqueId val="{00000001-F27B-49DE-A9FD-237786D95FC5}"/>
            </c:ext>
          </c:extLst>
        </c:ser>
        <c:ser>
          <c:idx val="2"/>
          <c:order val="2"/>
          <c:tx>
            <c:strRef>
              <c:f>'7.1'!$A$10</c:f>
              <c:strCache>
                <c:ptCount val="1"/>
                <c:pt idx="0">
                  <c:v>Doprava</c:v>
                </c:pt>
              </c:strCache>
            </c:strRef>
          </c:tx>
          <c:spPr>
            <a:solidFill>
              <a:schemeClr val="accent3"/>
            </a:solidFill>
          </c:spPr>
          <c:invertIfNegative val="0"/>
          <c:val>
            <c:numRef>
              <c:f>'7.1'!$B$10:$M$10</c:f>
              <c:numCache>
                <c:formatCode>#\ ##0.0</c:formatCode>
                <c:ptCount val="12"/>
                <c:pt idx="0">
                  <c:v>82.914485999999997</c:v>
                </c:pt>
                <c:pt idx="1">
                  <c:v>79.947690000000009</c:v>
                </c:pt>
                <c:pt idx="2">
                  <c:v>77.457414999999997</c:v>
                </c:pt>
                <c:pt idx="3">
                  <c:v>58.759231999999976</c:v>
                </c:pt>
                <c:pt idx="4">
                  <c:v>23.442163999999998</c:v>
                </c:pt>
                <c:pt idx="5">
                  <c:v>7.720184999999999</c:v>
                </c:pt>
                <c:pt idx="6">
                  <c:v>4.9018220000000001</c:v>
                </c:pt>
                <c:pt idx="7">
                  <c:v>4.6812550000000011</c:v>
                </c:pt>
                <c:pt idx="8">
                  <c:v>5.0427080000000002</c:v>
                </c:pt>
                <c:pt idx="9">
                  <c:v>21.352908000000003</c:v>
                </c:pt>
                <c:pt idx="10">
                  <c:v>64.528985000000006</c:v>
                </c:pt>
                <c:pt idx="11">
                  <c:v>93.853777999999991</c:v>
                </c:pt>
              </c:numCache>
            </c:numRef>
          </c:val>
          <c:extLst>
            <c:ext xmlns:c16="http://schemas.microsoft.com/office/drawing/2014/chart" uri="{C3380CC4-5D6E-409C-BE32-E72D297353CC}">
              <c16:uniqueId val="{00000002-F27B-49DE-A9FD-237786D95FC5}"/>
            </c:ext>
          </c:extLst>
        </c:ser>
        <c:ser>
          <c:idx val="3"/>
          <c:order val="3"/>
          <c:tx>
            <c:strRef>
              <c:f>'7.1'!$A$11</c:f>
              <c:strCache>
                <c:ptCount val="1"/>
                <c:pt idx="0">
                  <c:v>Stavebnictví</c:v>
                </c:pt>
              </c:strCache>
            </c:strRef>
          </c:tx>
          <c:spPr>
            <a:solidFill>
              <a:schemeClr val="accent4"/>
            </a:solidFill>
          </c:spPr>
          <c:invertIfNegative val="0"/>
          <c:val>
            <c:numRef>
              <c:f>'7.1'!$B$11:$M$11</c:f>
              <c:numCache>
                <c:formatCode>#\ ##0.0</c:formatCode>
                <c:ptCount val="12"/>
                <c:pt idx="0">
                  <c:v>32.358080000000001</c:v>
                </c:pt>
                <c:pt idx="1">
                  <c:v>31.742851999999996</c:v>
                </c:pt>
                <c:pt idx="2">
                  <c:v>36.111272000000007</c:v>
                </c:pt>
                <c:pt idx="3">
                  <c:v>23.607006000000002</c:v>
                </c:pt>
                <c:pt idx="4">
                  <c:v>9.2938490000000016</c:v>
                </c:pt>
                <c:pt idx="5">
                  <c:v>3.3110659999999998</c:v>
                </c:pt>
                <c:pt idx="6">
                  <c:v>3.3231390000000003</c:v>
                </c:pt>
                <c:pt idx="7">
                  <c:v>3.3918189999999999</c:v>
                </c:pt>
                <c:pt idx="8">
                  <c:v>4.6502539999999986</c:v>
                </c:pt>
                <c:pt idx="9">
                  <c:v>12.450814000000001</c:v>
                </c:pt>
                <c:pt idx="10">
                  <c:v>30.047801</c:v>
                </c:pt>
                <c:pt idx="11">
                  <c:v>41.936974000000006</c:v>
                </c:pt>
              </c:numCache>
            </c:numRef>
          </c:val>
          <c:extLst>
            <c:ext xmlns:c16="http://schemas.microsoft.com/office/drawing/2014/chart" uri="{C3380CC4-5D6E-409C-BE32-E72D297353CC}">
              <c16:uniqueId val="{00000003-F27B-49DE-A9FD-237786D95FC5}"/>
            </c:ext>
          </c:extLst>
        </c:ser>
        <c:ser>
          <c:idx val="4"/>
          <c:order val="4"/>
          <c:tx>
            <c:strRef>
              <c:f>'7.1'!$A$12</c:f>
              <c:strCache>
                <c:ptCount val="1"/>
                <c:pt idx="0">
                  <c:v>Zemědělství a lesnictví</c:v>
                </c:pt>
              </c:strCache>
            </c:strRef>
          </c:tx>
          <c:spPr>
            <a:solidFill>
              <a:schemeClr val="accent5"/>
            </a:solidFill>
          </c:spPr>
          <c:invertIfNegative val="0"/>
          <c:val>
            <c:numRef>
              <c:f>'7.1'!$B$12:$M$12</c:f>
              <c:numCache>
                <c:formatCode>#\ ##0.0</c:formatCode>
                <c:ptCount val="12"/>
                <c:pt idx="0">
                  <c:v>38.776691</c:v>
                </c:pt>
                <c:pt idx="1">
                  <c:v>41.858886999999996</c:v>
                </c:pt>
                <c:pt idx="2">
                  <c:v>42.066730999999997</c:v>
                </c:pt>
                <c:pt idx="3">
                  <c:v>35.477124999999994</c:v>
                </c:pt>
                <c:pt idx="4">
                  <c:v>24.954025000000001</c:v>
                </c:pt>
                <c:pt idx="5">
                  <c:v>18.779628999999996</c:v>
                </c:pt>
                <c:pt idx="6">
                  <c:v>17.018303000000003</c:v>
                </c:pt>
                <c:pt idx="7">
                  <c:v>14.323964999999998</c:v>
                </c:pt>
                <c:pt idx="8">
                  <c:v>18.734867000000005</c:v>
                </c:pt>
                <c:pt idx="9">
                  <c:v>28.456793999999995</c:v>
                </c:pt>
                <c:pt idx="10">
                  <c:v>40.095402999999997</c:v>
                </c:pt>
                <c:pt idx="11">
                  <c:v>41.375878</c:v>
                </c:pt>
              </c:numCache>
            </c:numRef>
          </c:val>
          <c:extLst>
            <c:ext xmlns:c16="http://schemas.microsoft.com/office/drawing/2014/chart" uri="{C3380CC4-5D6E-409C-BE32-E72D297353CC}">
              <c16:uniqueId val="{00000004-F27B-49DE-A9FD-237786D95FC5}"/>
            </c:ext>
          </c:extLst>
        </c:ser>
        <c:ser>
          <c:idx val="5"/>
          <c:order val="5"/>
          <c:tx>
            <c:strRef>
              <c:f>'7.1'!$A$13</c:f>
              <c:strCache>
                <c:ptCount val="1"/>
                <c:pt idx="0">
                  <c:v>Domácnosti</c:v>
                </c:pt>
              </c:strCache>
            </c:strRef>
          </c:tx>
          <c:spPr>
            <a:solidFill>
              <a:schemeClr val="accent6"/>
            </a:solidFill>
          </c:spPr>
          <c:invertIfNegative val="0"/>
          <c:val>
            <c:numRef>
              <c:f>'7.1'!$B$13:$M$13</c:f>
              <c:numCache>
                <c:formatCode>#\ ##0.0</c:formatCode>
                <c:ptCount val="12"/>
                <c:pt idx="0">
                  <c:v>4493.3721959999975</c:v>
                </c:pt>
                <c:pt idx="1">
                  <c:v>4158.9061309999997</c:v>
                </c:pt>
                <c:pt idx="2">
                  <c:v>3658.9984990000003</c:v>
                </c:pt>
                <c:pt idx="3">
                  <c:v>2924.1831799999982</c:v>
                </c:pt>
                <c:pt idx="4">
                  <c:v>1593.2282899999993</c:v>
                </c:pt>
                <c:pt idx="5">
                  <c:v>866.51822799999979</c:v>
                </c:pt>
                <c:pt idx="6">
                  <c:v>755.50991200000021</c:v>
                </c:pt>
                <c:pt idx="7">
                  <c:v>810.46496300000069</c:v>
                </c:pt>
                <c:pt idx="8">
                  <c:v>867.34659599999964</c:v>
                </c:pt>
                <c:pt idx="9">
                  <c:v>1915.1590219999991</c:v>
                </c:pt>
                <c:pt idx="10">
                  <c:v>3577.4519750000009</c:v>
                </c:pt>
                <c:pt idx="11">
                  <c:v>4570.8193180000007</c:v>
                </c:pt>
              </c:numCache>
            </c:numRef>
          </c:val>
          <c:extLst>
            <c:ext xmlns:c16="http://schemas.microsoft.com/office/drawing/2014/chart" uri="{C3380CC4-5D6E-409C-BE32-E72D297353CC}">
              <c16:uniqueId val="{00000005-F27B-49DE-A9FD-237786D95FC5}"/>
            </c:ext>
          </c:extLst>
        </c:ser>
        <c:ser>
          <c:idx val="6"/>
          <c:order val="6"/>
          <c:tx>
            <c:strRef>
              <c:f>'7.1'!$A$14</c:f>
              <c:strCache>
                <c:ptCount val="1"/>
                <c:pt idx="0">
                  <c:v>Obchod, služby, školství, zdravotnictví</c:v>
                </c:pt>
              </c:strCache>
            </c:strRef>
          </c:tx>
          <c:spPr>
            <a:solidFill>
              <a:srgbClr val="F0948F"/>
            </a:solidFill>
          </c:spPr>
          <c:invertIfNegative val="0"/>
          <c:val>
            <c:numRef>
              <c:f>'7.1'!$B$14:$M$14</c:f>
              <c:numCache>
                <c:formatCode>#\ ##0.0</c:formatCode>
                <c:ptCount val="12"/>
                <c:pt idx="0">
                  <c:v>2363.9258430000014</c:v>
                </c:pt>
                <c:pt idx="1">
                  <c:v>2303.4079629999992</c:v>
                </c:pt>
                <c:pt idx="2">
                  <c:v>2017.9936020000009</c:v>
                </c:pt>
                <c:pt idx="3">
                  <c:v>1561.7318249999994</c:v>
                </c:pt>
                <c:pt idx="4">
                  <c:v>801.82305599999938</c:v>
                </c:pt>
                <c:pt idx="5">
                  <c:v>404.02116500000022</c:v>
                </c:pt>
                <c:pt idx="6">
                  <c:v>353.91006800000025</c:v>
                </c:pt>
                <c:pt idx="7">
                  <c:v>326.64376699999997</c:v>
                </c:pt>
                <c:pt idx="8">
                  <c:v>357.77357399999983</c:v>
                </c:pt>
                <c:pt idx="9">
                  <c:v>877.40829999999914</c:v>
                </c:pt>
                <c:pt idx="10">
                  <c:v>1852.0373349999995</c:v>
                </c:pt>
                <c:pt idx="11">
                  <c:v>2443.6619169999999</c:v>
                </c:pt>
              </c:numCache>
            </c:numRef>
          </c:val>
          <c:extLst>
            <c:ext xmlns:c16="http://schemas.microsoft.com/office/drawing/2014/chart" uri="{C3380CC4-5D6E-409C-BE32-E72D297353CC}">
              <c16:uniqueId val="{00000006-F27B-49DE-A9FD-237786D95FC5}"/>
            </c:ext>
          </c:extLst>
        </c:ser>
        <c:ser>
          <c:idx val="7"/>
          <c:order val="7"/>
          <c:tx>
            <c:strRef>
              <c:f>'7.1'!$A$15</c:f>
              <c:strCache>
                <c:ptCount val="1"/>
                <c:pt idx="0">
                  <c:v>Ostatní</c:v>
                </c:pt>
              </c:strCache>
            </c:strRef>
          </c:tx>
          <c:spPr>
            <a:solidFill>
              <a:srgbClr val="F7C9C7"/>
            </a:solidFill>
          </c:spPr>
          <c:invertIfNegative val="0"/>
          <c:val>
            <c:numRef>
              <c:f>'7.1'!$B$15:$M$15</c:f>
              <c:numCache>
                <c:formatCode>#\ ##0.0</c:formatCode>
                <c:ptCount val="12"/>
                <c:pt idx="0">
                  <c:v>254.07185999999993</c:v>
                </c:pt>
                <c:pt idx="1">
                  <c:v>241.37194000000011</c:v>
                </c:pt>
                <c:pt idx="2">
                  <c:v>203.449916</c:v>
                </c:pt>
                <c:pt idx="3">
                  <c:v>150.88362500000002</c:v>
                </c:pt>
                <c:pt idx="4">
                  <c:v>71.825208000000003</c:v>
                </c:pt>
                <c:pt idx="5">
                  <c:v>50.048703000000003</c:v>
                </c:pt>
                <c:pt idx="6">
                  <c:v>52.696024999999985</c:v>
                </c:pt>
                <c:pt idx="7">
                  <c:v>37.722169999999991</c:v>
                </c:pt>
                <c:pt idx="8">
                  <c:v>40.463700000000003</c:v>
                </c:pt>
                <c:pt idx="9">
                  <c:v>82.723214999999982</c:v>
                </c:pt>
                <c:pt idx="10">
                  <c:v>184.70021199999999</c:v>
                </c:pt>
                <c:pt idx="11">
                  <c:v>230.05738899999997</c:v>
                </c:pt>
              </c:numCache>
            </c:numRef>
          </c:val>
          <c:extLst>
            <c:ext xmlns:c16="http://schemas.microsoft.com/office/drawing/2014/chart" uri="{C3380CC4-5D6E-409C-BE32-E72D297353CC}">
              <c16:uniqueId val="{00000007-F27B-49DE-A9FD-237786D95FC5}"/>
            </c:ext>
          </c:extLst>
        </c:ser>
        <c:dLbls>
          <c:showLegendKey val="0"/>
          <c:showVal val="0"/>
          <c:showCatName val="0"/>
          <c:showSerName val="0"/>
          <c:showPercent val="0"/>
          <c:showBubbleSize val="0"/>
        </c:dLbls>
        <c:gapWidth val="50"/>
        <c:overlap val="100"/>
        <c:axId val="235601280"/>
        <c:axId val="234820736"/>
      </c:barChart>
      <c:catAx>
        <c:axId val="235601280"/>
        <c:scaling>
          <c:orientation val="minMax"/>
        </c:scaling>
        <c:delete val="0"/>
        <c:axPos val="b"/>
        <c:majorTickMark val="none"/>
        <c:minorTickMark val="none"/>
        <c:tickLblPos val="nextTo"/>
        <c:txPr>
          <a:bodyPr/>
          <a:lstStyle/>
          <a:p>
            <a:pPr>
              <a:defRPr sz="900"/>
            </a:pPr>
            <a:endParaRPr lang="cs-CZ"/>
          </a:p>
        </c:txPr>
        <c:crossAx val="234820736"/>
        <c:crosses val="autoZero"/>
        <c:auto val="1"/>
        <c:lblAlgn val="ctr"/>
        <c:lblOffset val="100"/>
        <c:noMultiLvlLbl val="0"/>
      </c:catAx>
      <c:valAx>
        <c:axId val="234820736"/>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35601280"/>
        <c:crosses val="autoZero"/>
        <c:crossBetween val="between"/>
        <c:majorUnit val="2000"/>
      </c:valAx>
    </c:plotArea>
    <c:legend>
      <c:legendPos val="b"/>
      <c:layout>
        <c:manualLayout>
          <c:xMode val="edge"/>
          <c:yMode val="edge"/>
          <c:x val="1.0088566815436963E-3"/>
          <c:y val="0.91434267375625611"/>
          <c:w val="0.81491002466308415"/>
          <c:h val="6.3373197164242223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'7.1'!$O$8</c:f>
              <c:strCache>
                <c:ptCount val="1"/>
              </c:strCache>
            </c:strRef>
          </c:tx>
          <c:spPr>
            <a:solidFill>
              <a:schemeClr val="tx2"/>
            </a:solidFill>
          </c:spPr>
          <c:invertIfNegative val="0"/>
          <c:cat>
            <c:numRef>
              <c:f>'7.1'!$P$7</c:f>
              <c:numCache>
                <c:formatCode>General</c:formatCode>
                <c:ptCount val="1"/>
              </c:numCache>
            </c:numRef>
          </c:cat>
          <c:val>
            <c:numRef>
              <c:f>'7.1'!$P$8</c:f>
              <c:numCache>
                <c:formatCode>0.0%</c:formatCode>
                <c:ptCount val="1"/>
              </c:numCache>
            </c:numRef>
          </c:val>
          <c:extLst>
            <c:ext xmlns:c16="http://schemas.microsoft.com/office/drawing/2014/chart" uri="{C3380CC4-5D6E-409C-BE32-E72D297353CC}">
              <c16:uniqueId val="{00000000-520D-42CF-BCEA-16F4CB5B3DF0}"/>
            </c:ext>
          </c:extLst>
        </c:ser>
        <c:ser>
          <c:idx val="1"/>
          <c:order val="1"/>
          <c:tx>
            <c:strRef>
              <c:f>'7.1'!$O$9</c:f>
              <c:strCache>
                <c:ptCount val="1"/>
              </c:strCache>
            </c:strRef>
          </c:tx>
          <c:spPr>
            <a:solidFill>
              <a:schemeClr val="accent2"/>
            </a:solidFill>
          </c:spPr>
          <c:invertIfNegative val="0"/>
          <c:cat>
            <c:numRef>
              <c:f>'7.1'!$P$7</c:f>
              <c:numCache>
                <c:formatCode>General</c:formatCode>
                <c:ptCount val="1"/>
              </c:numCache>
            </c:numRef>
          </c:cat>
          <c:val>
            <c:numRef>
              <c:f>'7.1'!$P$9</c:f>
              <c:numCache>
                <c:formatCode>0%</c:formatCode>
                <c:ptCount val="1"/>
              </c:numCache>
            </c:numRef>
          </c:val>
          <c:extLst>
            <c:ext xmlns:c16="http://schemas.microsoft.com/office/drawing/2014/chart" uri="{C3380CC4-5D6E-409C-BE32-E72D297353CC}">
              <c16:uniqueId val="{00000001-520D-42CF-BCEA-16F4CB5B3DF0}"/>
            </c:ext>
          </c:extLst>
        </c:ser>
        <c:ser>
          <c:idx val="2"/>
          <c:order val="2"/>
          <c:tx>
            <c:strRef>
              <c:f>'7.1'!$O$10</c:f>
              <c:strCache>
                <c:ptCount val="1"/>
              </c:strCache>
            </c:strRef>
          </c:tx>
          <c:spPr>
            <a:solidFill>
              <a:schemeClr val="accent3"/>
            </a:solidFill>
          </c:spPr>
          <c:invertIfNegative val="0"/>
          <c:cat>
            <c:numRef>
              <c:f>'7.1'!$P$7</c:f>
              <c:numCache>
                <c:formatCode>General</c:formatCode>
                <c:ptCount val="1"/>
              </c:numCache>
            </c:numRef>
          </c:cat>
          <c:val>
            <c:numRef>
              <c:f>'7.1'!$P$10</c:f>
              <c:numCache>
                <c:formatCode>0%</c:formatCode>
                <c:ptCount val="1"/>
              </c:numCache>
            </c:numRef>
          </c:val>
          <c:extLst>
            <c:ext xmlns:c16="http://schemas.microsoft.com/office/drawing/2014/chart" uri="{C3380CC4-5D6E-409C-BE32-E72D297353CC}">
              <c16:uniqueId val="{00000002-520D-42CF-BCEA-16F4CB5B3DF0}"/>
            </c:ext>
          </c:extLst>
        </c:ser>
        <c:ser>
          <c:idx val="3"/>
          <c:order val="3"/>
          <c:tx>
            <c:strRef>
              <c:f>'7.1'!$O$11</c:f>
              <c:strCache>
                <c:ptCount val="1"/>
              </c:strCache>
            </c:strRef>
          </c:tx>
          <c:spPr>
            <a:solidFill>
              <a:schemeClr val="accent4"/>
            </a:solidFill>
          </c:spPr>
          <c:invertIfNegative val="0"/>
          <c:cat>
            <c:numRef>
              <c:f>'7.1'!$P$7</c:f>
              <c:numCache>
                <c:formatCode>General</c:formatCode>
                <c:ptCount val="1"/>
              </c:numCache>
            </c:numRef>
          </c:cat>
          <c:val>
            <c:numRef>
              <c:f>'7.1'!$P$11</c:f>
              <c:numCache>
                <c:formatCode>0%</c:formatCode>
                <c:ptCount val="1"/>
              </c:numCache>
            </c:numRef>
          </c:val>
          <c:extLst>
            <c:ext xmlns:c16="http://schemas.microsoft.com/office/drawing/2014/chart" uri="{C3380CC4-5D6E-409C-BE32-E72D297353CC}">
              <c16:uniqueId val="{00000003-520D-42CF-BCEA-16F4CB5B3DF0}"/>
            </c:ext>
          </c:extLst>
        </c:ser>
        <c:ser>
          <c:idx val="4"/>
          <c:order val="4"/>
          <c:tx>
            <c:strRef>
              <c:f>'7.1'!$O$12</c:f>
              <c:strCache>
                <c:ptCount val="1"/>
              </c:strCache>
            </c:strRef>
          </c:tx>
          <c:invertIfNegative val="0"/>
          <c:cat>
            <c:numRef>
              <c:f>'7.1'!$P$7</c:f>
              <c:numCache>
                <c:formatCode>General</c:formatCode>
                <c:ptCount val="1"/>
              </c:numCache>
            </c:numRef>
          </c:cat>
          <c:val>
            <c:numRef>
              <c:f>'7.1'!$P$12</c:f>
              <c:numCache>
                <c:formatCode>0%</c:formatCode>
                <c:ptCount val="1"/>
              </c:numCache>
            </c:numRef>
          </c:val>
          <c:extLst>
            <c:ext xmlns:c16="http://schemas.microsoft.com/office/drawing/2014/chart" uri="{C3380CC4-5D6E-409C-BE32-E72D297353CC}">
              <c16:uniqueId val="{00000004-520D-42CF-BCEA-16F4CB5B3DF0}"/>
            </c:ext>
          </c:extLst>
        </c:ser>
        <c:ser>
          <c:idx val="5"/>
          <c:order val="5"/>
          <c:tx>
            <c:strRef>
              <c:f>'7.1'!$O$13</c:f>
              <c:strCache>
                <c:ptCount val="1"/>
              </c:strCache>
            </c:strRef>
          </c:tx>
          <c:spPr>
            <a:solidFill>
              <a:schemeClr val="accent6"/>
            </a:solidFill>
          </c:spPr>
          <c:invertIfNegative val="0"/>
          <c:cat>
            <c:numRef>
              <c:f>'7.1'!$P$7</c:f>
              <c:numCache>
                <c:formatCode>General</c:formatCode>
                <c:ptCount val="1"/>
              </c:numCache>
            </c:numRef>
          </c:cat>
          <c:val>
            <c:numRef>
              <c:f>'7.1'!$P$13</c:f>
              <c:numCache>
                <c:formatCode>0%</c:formatCode>
                <c:ptCount val="1"/>
              </c:numCache>
            </c:numRef>
          </c:val>
          <c:extLst>
            <c:ext xmlns:c16="http://schemas.microsoft.com/office/drawing/2014/chart" uri="{C3380CC4-5D6E-409C-BE32-E72D297353CC}">
              <c16:uniqueId val="{00000005-520D-42CF-BCEA-16F4CB5B3DF0}"/>
            </c:ext>
          </c:extLst>
        </c:ser>
        <c:ser>
          <c:idx val="6"/>
          <c:order val="6"/>
          <c:tx>
            <c:strRef>
              <c:f>'7.1'!$O$14</c:f>
              <c:strCache>
                <c:ptCount val="1"/>
              </c:strCache>
            </c:strRef>
          </c:tx>
          <c:spPr>
            <a:solidFill>
              <a:srgbClr val="F0948F"/>
            </a:solidFill>
          </c:spPr>
          <c:invertIfNegative val="0"/>
          <c:cat>
            <c:numRef>
              <c:f>'7.1'!$P$7</c:f>
              <c:numCache>
                <c:formatCode>General</c:formatCode>
                <c:ptCount val="1"/>
              </c:numCache>
            </c:numRef>
          </c:cat>
          <c:val>
            <c:numRef>
              <c:f>'7.1'!$P$14</c:f>
              <c:numCache>
                <c:formatCode>0%</c:formatCode>
                <c:ptCount val="1"/>
              </c:numCache>
            </c:numRef>
          </c:val>
          <c:extLst>
            <c:ext xmlns:c16="http://schemas.microsoft.com/office/drawing/2014/chart" uri="{C3380CC4-5D6E-409C-BE32-E72D297353CC}">
              <c16:uniqueId val="{00000006-520D-42CF-BCEA-16F4CB5B3DF0}"/>
            </c:ext>
          </c:extLst>
        </c:ser>
        <c:ser>
          <c:idx val="7"/>
          <c:order val="7"/>
          <c:tx>
            <c:strRef>
              <c:f>'7.1'!$O$15</c:f>
              <c:strCache>
                <c:ptCount val="1"/>
              </c:strCache>
            </c:strRef>
          </c:tx>
          <c:spPr>
            <a:solidFill>
              <a:srgbClr val="F7C9C7"/>
            </a:solidFill>
          </c:spPr>
          <c:invertIfNegative val="0"/>
          <c:cat>
            <c:numRef>
              <c:f>'7.1'!$P$7</c:f>
              <c:numCache>
                <c:formatCode>General</c:formatCode>
                <c:ptCount val="1"/>
              </c:numCache>
            </c:numRef>
          </c:cat>
          <c:val>
            <c:numRef>
              <c:f>'7.1'!$P$15</c:f>
              <c:numCache>
                <c:formatCode>0%</c:formatCode>
                <c:ptCount val="1"/>
              </c:numCache>
            </c:numRef>
          </c:val>
          <c:extLst>
            <c:ext xmlns:c16="http://schemas.microsoft.com/office/drawing/2014/chart" uri="{C3380CC4-5D6E-409C-BE32-E72D297353CC}">
              <c16:uniqueId val="{00000007-520D-42CF-BCEA-16F4CB5B3DF0}"/>
            </c:ext>
          </c:extLst>
        </c:ser>
        <c:dLbls>
          <c:showLegendKey val="0"/>
          <c:showVal val="0"/>
          <c:showCatName val="0"/>
          <c:showSerName val="0"/>
          <c:showPercent val="0"/>
          <c:showBubbleSize val="0"/>
        </c:dLbls>
        <c:gapWidth val="150"/>
        <c:axId val="234870272"/>
        <c:axId val="234871808"/>
      </c:barChart>
      <c:catAx>
        <c:axId val="234870272"/>
        <c:scaling>
          <c:orientation val="minMax"/>
        </c:scaling>
        <c:delete val="1"/>
        <c:axPos val="b"/>
        <c:numFmt formatCode="General" sourceLinked="1"/>
        <c:majorTickMark val="out"/>
        <c:minorTickMark val="none"/>
        <c:tickLblPos val="nextTo"/>
        <c:crossAx val="234871808"/>
        <c:crosses val="autoZero"/>
        <c:auto val="1"/>
        <c:lblAlgn val="ctr"/>
        <c:lblOffset val="100"/>
        <c:noMultiLvlLbl val="0"/>
      </c:catAx>
      <c:valAx>
        <c:axId val="234871808"/>
        <c:scaling>
          <c:orientation val="minMax"/>
        </c:scaling>
        <c:delete val="1"/>
        <c:axPos val="l"/>
        <c:numFmt formatCode="0.0%" sourceLinked="1"/>
        <c:majorTickMark val="out"/>
        <c:minorTickMark val="none"/>
        <c:tickLblPos val="nextTo"/>
        <c:crossAx val="2348702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Spotřeba tepla v krajích ČR podle sektorů národního hospodářství (TJ)</a:t>
            </a:r>
          </a:p>
        </c:rich>
      </c:tx>
      <c:layout>
        <c:manualLayout>
          <c:xMode val="edge"/>
          <c:yMode val="edge"/>
          <c:x val="1.1096921549336717E-4"/>
          <c:y val="2.6610081681993657E-2"/>
        </c:manualLayout>
      </c:layout>
      <c:overlay val="0"/>
    </c:title>
    <c:autoTitleDeleted val="0"/>
    <c:plotArea>
      <c:layout>
        <c:manualLayout>
          <c:layoutTarget val="inner"/>
          <c:xMode val="edge"/>
          <c:yMode val="edge"/>
          <c:x val="4.6612307810022749E-2"/>
          <c:y val="0.14640605169467286"/>
          <c:w val="0.54332795749197038"/>
          <c:h val="0.44660015416014731"/>
        </c:manualLayout>
      </c:layout>
      <c:barChart>
        <c:barDir val="col"/>
        <c:grouping val="stacked"/>
        <c:varyColors val="0"/>
        <c:ser>
          <c:idx val="0"/>
          <c:order val="0"/>
          <c:tx>
            <c:strRef>
              <c:f>'7.2'!$B$3</c:f>
              <c:strCache>
                <c:ptCount val="1"/>
                <c:pt idx="0">
                  <c:v>Průmysl</c:v>
                </c:pt>
              </c:strCache>
            </c:strRef>
          </c:tx>
          <c:spPr>
            <a:solidFill>
              <a:schemeClr val="tx2"/>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 ##0.0</c:formatCode>
                <c:ptCount val="14"/>
                <c:pt idx="0">
                  <c:v>86.175081000000006</c:v>
                </c:pt>
                <c:pt idx="1">
                  <c:v>229.63625899999994</c:v>
                </c:pt>
                <c:pt idx="2">
                  <c:v>137.82338400000003</c:v>
                </c:pt>
                <c:pt idx="3">
                  <c:v>57.586441000000008</c:v>
                </c:pt>
                <c:pt idx="4">
                  <c:v>40.155640999999996</c:v>
                </c:pt>
                <c:pt idx="5">
                  <c:v>181.20914399999995</c:v>
                </c:pt>
                <c:pt idx="6">
                  <c:v>52.691000000000003</c:v>
                </c:pt>
                <c:pt idx="7">
                  <c:v>930.0493819999997</c:v>
                </c:pt>
                <c:pt idx="8">
                  <c:v>130.22744800000001</c:v>
                </c:pt>
                <c:pt idx="9">
                  <c:v>124.68675</c:v>
                </c:pt>
                <c:pt idx="10">
                  <c:v>262.77260100000007</c:v>
                </c:pt>
                <c:pt idx="11">
                  <c:v>1222.1574129999999</c:v>
                </c:pt>
                <c:pt idx="12">
                  <c:v>883.76848500000006</c:v>
                </c:pt>
                <c:pt idx="13">
                  <c:v>440.21775500000001</c:v>
                </c:pt>
              </c:numCache>
            </c:numRef>
          </c:val>
          <c:extLst>
            <c:ext xmlns:c16="http://schemas.microsoft.com/office/drawing/2014/chart" uri="{C3380CC4-5D6E-409C-BE32-E72D297353CC}">
              <c16:uniqueId val="{00000000-EEF0-4BB7-8278-2B40CA1AB11C}"/>
            </c:ext>
          </c:extLst>
        </c:ser>
        <c:ser>
          <c:idx val="1"/>
          <c:order val="1"/>
          <c:tx>
            <c:strRef>
              <c:f>'7.2'!$C$3</c:f>
              <c:strCache>
                <c:ptCount val="1"/>
                <c:pt idx="0">
                  <c:v>Energetika</c:v>
                </c:pt>
              </c:strCache>
            </c:strRef>
          </c:tx>
          <c:spPr>
            <a:solidFill>
              <a:schemeClr val="accent2"/>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 ##0.0</c:formatCode>
                <c:ptCount val="14"/>
                <c:pt idx="0">
                  <c:v>14.086509</c:v>
                </c:pt>
                <c:pt idx="1">
                  <c:v>9.186729999999999</c:v>
                </c:pt>
                <c:pt idx="2">
                  <c:v>1.86104</c:v>
                </c:pt>
                <c:pt idx="3">
                  <c:v>29.350350000000002</c:v>
                </c:pt>
                <c:pt idx="4">
                  <c:v>13.724080000000001</c:v>
                </c:pt>
                <c:pt idx="5">
                  <c:v>1.9660299999999999</c:v>
                </c:pt>
                <c:pt idx="6">
                  <c:v>0.92419999999999991</c:v>
                </c:pt>
                <c:pt idx="7">
                  <c:v>201.28935099999998</c:v>
                </c:pt>
                <c:pt idx="8">
                  <c:v>14.683159</c:v>
                </c:pt>
                <c:pt idx="9">
                  <c:v>5.7378049999999998</c:v>
                </c:pt>
                <c:pt idx="10">
                  <c:v>0.45362000000000002</c:v>
                </c:pt>
                <c:pt idx="11">
                  <c:v>48.004154999999997</c:v>
                </c:pt>
                <c:pt idx="12">
                  <c:v>136.888949</c:v>
                </c:pt>
                <c:pt idx="13">
                  <c:v>0.87817499999999993</c:v>
                </c:pt>
              </c:numCache>
            </c:numRef>
          </c:val>
          <c:extLst>
            <c:ext xmlns:c16="http://schemas.microsoft.com/office/drawing/2014/chart" uri="{C3380CC4-5D6E-409C-BE32-E72D297353CC}">
              <c16:uniqueId val="{00000001-EEF0-4BB7-8278-2B40CA1AB11C}"/>
            </c:ext>
          </c:extLst>
        </c:ser>
        <c:ser>
          <c:idx val="2"/>
          <c:order val="2"/>
          <c:tx>
            <c:strRef>
              <c:f>'7.2'!$D$3</c:f>
              <c:strCache>
                <c:ptCount val="1"/>
                <c:pt idx="0">
                  <c:v>Doprava</c:v>
                </c:pt>
              </c:strCache>
            </c:strRef>
          </c:tx>
          <c:spPr>
            <a:solidFill>
              <a:schemeClr val="accent3"/>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 ##0.0</c:formatCode>
                <c:ptCount val="14"/>
                <c:pt idx="0">
                  <c:v>51.197533999999997</c:v>
                </c:pt>
                <c:pt idx="1">
                  <c:v>13.580009</c:v>
                </c:pt>
                <c:pt idx="2">
                  <c:v>0.19700000000000001</c:v>
                </c:pt>
                <c:pt idx="3">
                  <c:v>4.2655330000000005</c:v>
                </c:pt>
                <c:pt idx="4">
                  <c:v>1.1685000000000001</c:v>
                </c:pt>
                <c:pt idx="5">
                  <c:v>6.7462</c:v>
                </c:pt>
                <c:pt idx="6">
                  <c:v>2.3650000000000002</c:v>
                </c:pt>
                <c:pt idx="7">
                  <c:v>17.013840000000002</c:v>
                </c:pt>
                <c:pt idx="8">
                  <c:v>0.37110000000000004</c:v>
                </c:pt>
                <c:pt idx="9">
                  <c:v>19.439752999999996</c:v>
                </c:pt>
                <c:pt idx="10">
                  <c:v>10.069619999999999</c:v>
                </c:pt>
                <c:pt idx="11">
                  <c:v>6.3169919999999991</c:v>
                </c:pt>
                <c:pt idx="12">
                  <c:v>42.628880000000002</c:v>
                </c:pt>
                <c:pt idx="13">
                  <c:v>4.3757099999999998</c:v>
                </c:pt>
              </c:numCache>
            </c:numRef>
          </c:val>
          <c:extLst>
            <c:ext xmlns:c16="http://schemas.microsoft.com/office/drawing/2014/chart" uri="{C3380CC4-5D6E-409C-BE32-E72D297353CC}">
              <c16:uniqueId val="{00000002-EEF0-4BB7-8278-2B40CA1AB11C}"/>
            </c:ext>
          </c:extLst>
        </c:ser>
        <c:ser>
          <c:idx val="3"/>
          <c:order val="3"/>
          <c:tx>
            <c:strRef>
              <c:f>'7.2'!$E$3</c:f>
              <c:strCache>
                <c:ptCount val="1"/>
                <c:pt idx="0">
                  <c:v>Stavebnictví</c:v>
                </c:pt>
              </c:strCache>
            </c:strRef>
          </c:tx>
          <c:spPr>
            <a:solidFill>
              <a:schemeClr val="accent4"/>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 ##0.0</c:formatCode>
                <c:ptCount val="14"/>
                <c:pt idx="0">
                  <c:v>8.797880000000001</c:v>
                </c:pt>
                <c:pt idx="1">
                  <c:v>1.505131</c:v>
                </c:pt>
                <c:pt idx="2">
                  <c:v>0.1</c:v>
                </c:pt>
                <c:pt idx="3">
                  <c:v>7.5759449999999999</c:v>
                </c:pt>
                <c:pt idx="4">
                  <c:v>1.1679600000000001</c:v>
                </c:pt>
                <c:pt idx="5">
                  <c:v>2.173</c:v>
                </c:pt>
                <c:pt idx="6">
                  <c:v>0.57879999999999998</c:v>
                </c:pt>
                <c:pt idx="7">
                  <c:v>39.161325000000005</c:v>
                </c:pt>
                <c:pt idx="8">
                  <c:v>7.4864759999999997</c:v>
                </c:pt>
                <c:pt idx="9">
                  <c:v>7.1281059999999998</c:v>
                </c:pt>
                <c:pt idx="10">
                  <c:v>1.2615349999999999</c:v>
                </c:pt>
                <c:pt idx="11">
                  <c:v>0.40348000000000001</c:v>
                </c:pt>
                <c:pt idx="12">
                  <c:v>3.2318180000000001</c:v>
                </c:pt>
                <c:pt idx="13">
                  <c:v>3.8641329999999998</c:v>
                </c:pt>
              </c:numCache>
            </c:numRef>
          </c:val>
          <c:extLst>
            <c:ext xmlns:c16="http://schemas.microsoft.com/office/drawing/2014/chart" uri="{C3380CC4-5D6E-409C-BE32-E72D297353CC}">
              <c16:uniqueId val="{00000003-EEF0-4BB7-8278-2B40CA1AB11C}"/>
            </c:ext>
          </c:extLst>
        </c:ser>
        <c:ser>
          <c:idx val="4"/>
          <c:order val="4"/>
          <c:tx>
            <c:strRef>
              <c:f>'7.2'!$F$3</c:f>
              <c:strCache>
                <c:ptCount val="1"/>
                <c:pt idx="0">
                  <c:v>Zemědělství a lesnictví</c:v>
                </c:pt>
              </c:strCache>
            </c:strRef>
          </c:tx>
          <c:spPr>
            <a:solidFill>
              <a:schemeClr val="accent5"/>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 ##0.0</c:formatCode>
                <c:ptCount val="14"/>
                <c:pt idx="0">
                  <c:v>1.000497</c:v>
                </c:pt>
                <c:pt idx="1">
                  <c:v>4.5016310000000006</c:v>
                </c:pt>
                <c:pt idx="2">
                  <c:v>9.849283999999999</c:v>
                </c:pt>
                <c:pt idx="3">
                  <c:v>1.67272</c:v>
                </c:pt>
                <c:pt idx="4">
                  <c:v>18.139762000000001</c:v>
                </c:pt>
                <c:pt idx="5">
                  <c:v>0.36</c:v>
                </c:pt>
                <c:pt idx="6">
                  <c:v>2.7971900000000001</c:v>
                </c:pt>
                <c:pt idx="7">
                  <c:v>11.174548000000001</c:v>
                </c:pt>
                <c:pt idx="8">
                  <c:v>3.3890929999999999</c:v>
                </c:pt>
                <c:pt idx="9">
                  <c:v>14.371580000000002</c:v>
                </c:pt>
                <c:pt idx="10">
                  <c:v>10.200606000000001</c:v>
                </c:pt>
                <c:pt idx="11">
                  <c:v>3.7814040000000002</c:v>
                </c:pt>
                <c:pt idx="12">
                  <c:v>25.712399999999999</c:v>
                </c:pt>
                <c:pt idx="13">
                  <c:v>2.97736</c:v>
                </c:pt>
              </c:numCache>
            </c:numRef>
          </c:val>
          <c:extLst>
            <c:ext xmlns:c16="http://schemas.microsoft.com/office/drawing/2014/chart" uri="{C3380CC4-5D6E-409C-BE32-E72D297353CC}">
              <c16:uniqueId val="{00000004-EEF0-4BB7-8278-2B40CA1AB11C}"/>
            </c:ext>
          </c:extLst>
        </c:ser>
        <c:ser>
          <c:idx val="5"/>
          <c:order val="5"/>
          <c:tx>
            <c:strRef>
              <c:f>'7.2'!$G$3</c:f>
              <c:strCache>
                <c:ptCount val="1"/>
                <c:pt idx="0">
                  <c:v>Domácnosti</c:v>
                </c:pt>
              </c:strCache>
            </c:strRef>
          </c:tx>
          <c:spPr>
            <a:solidFill>
              <a:schemeClr val="accent6"/>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 ##0.0</c:formatCode>
                <c:ptCount val="14"/>
                <c:pt idx="0">
                  <c:v>1943.861889</c:v>
                </c:pt>
                <c:pt idx="1">
                  <c:v>645.22199199999989</c:v>
                </c:pt>
                <c:pt idx="2">
                  <c:v>839.77453799999978</c:v>
                </c:pt>
                <c:pt idx="3">
                  <c:v>488.66828900000002</c:v>
                </c:pt>
                <c:pt idx="4">
                  <c:v>266.98129599999993</c:v>
                </c:pt>
                <c:pt idx="5">
                  <c:v>480.69974000000013</c:v>
                </c:pt>
                <c:pt idx="6">
                  <c:v>306.55487800000003</c:v>
                </c:pt>
                <c:pt idx="7">
                  <c:v>1635.0127089999992</c:v>
                </c:pt>
                <c:pt idx="8">
                  <c:v>470.79409999999996</c:v>
                </c:pt>
                <c:pt idx="9">
                  <c:v>393.08601899999996</c:v>
                </c:pt>
                <c:pt idx="10">
                  <c:v>546.02435500000001</c:v>
                </c:pt>
                <c:pt idx="11">
                  <c:v>649.15362099999993</c:v>
                </c:pt>
                <c:pt idx="12">
                  <c:v>1024.8617680000002</c:v>
                </c:pt>
                <c:pt idx="13">
                  <c:v>372.73512100000005</c:v>
                </c:pt>
              </c:numCache>
            </c:numRef>
          </c:val>
          <c:extLst>
            <c:ext xmlns:c16="http://schemas.microsoft.com/office/drawing/2014/chart" uri="{C3380CC4-5D6E-409C-BE32-E72D297353CC}">
              <c16:uniqueId val="{00000005-EEF0-4BB7-8278-2B40CA1AB11C}"/>
            </c:ext>
          </c:extLst>
        </c:ser>
        <c:ser>
          <c:idx val="6"/>
          <c:order val="6"/>
          <c:tx>
            <c:strRef>
              <c:f>'7.2'!$H$3</c:f>
              <c:strCache>
                <c:ptCount val="1"/>
                <c:pt idx="0">
                  <c:v>Obchod, služby, školství, zdravotnictví</c:v>
                </c:pt>
              </c:strCache>
            </c:strRef>
          </c:tx>
          <c:spPr>
            <a:solidFill>
              <a:srgbClr val="F0948F"/>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 ##0.0</c:formatCode>
                <c:ptCount val="14"/>
                <c:pt idx="0">
                  <c:v>1173.8027870000003</c:v>
                </c:pt>
                <c:pt idx="1">
                  <c:v>341.31473800000003</c:v>
                </c:pt>
                <c:pt idx="2">
                  <c:v>234.97712199999998</c:v>
                </c:pt>
                <c:pt idx="3">
                  <c:v>207.09808299999997</c:v>
                </c:pt>
                <c:pt idx="4">
                  <c:v>104.62925800000001</c:v>
                </c:pt>
                <c:pt idx="5">
                  <c:v>320.82580499999995</c:v>
                </c:pt>
                <c:pt idx="6">
                  <c:v>184.04625000000001</c:v>
                </c:pt>
                <c:pt idx="7">
                  <c:v>782.88629499999979</c:v>
                </c:pt>
                <c:pt idx="8">
                  <c:v>272.84859000000017</c:v>
                </c:pt>
                <c:pt idx="9">
                  <c:v>240.605673</c:v>
                </c:pt>
                <c:pt idx="10">
                  <c:v>388.41348999999997</c:v>
                </c:pt>
                <c:pt idx="11">
                  <c:v>283.26441300000005</c:v>
                </c:pt>
                <c:pt idx="12">
                  <c:v>481.99588100000011</c:v>
                </c:pt>
                <c:pt idx="13">
                  <c:v>156.39916700000001</c:v>
                </c:pt>
              </c:numCache>
            </c:numRef>
          </c:val>
          <c:extLst>
            <c:ext xmlns:c16="http://schemas.microsoft.com/office/drawing/2014/chart" uri="{C3380CC4-5D6E-409C-BE32-E72D297353CC}">
              <c16:uniqueId val="{00000006-EEF0-4BB7-8278-2B40CA1AB11C}"/>
            </c:ext>
          </c:extLst>
        </c:ser>
        <c:ser>
          <c:idx val="7"/>
          <c:order val="7"/>
          <c:tx>
            <c:strRef>
              <c:f>'7.2'!$I$3</c:f>
              <c:strCache>
                <c:ptCount val="1"/>
                <c:pt idx="0">
                  <c:v>Ostatní</c:v>
                </c:pt>
              </c:strCache>
            </c:strRef>
          </c:tx>
          <c:spPr>
            <a:solidFill>
              <a:srgbClr val="F7C9C7"/>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 ##0.0</c:formatCode>
                <c:ptCount val="14"/>
                <c:pt idx="0">
                  <c:v>20.956095000000001</c:v>
                </c:pt>
                <c:pt idx="1">
                  <c:v>33.616816999999998</c:v>
                </c:pt>
                <c:pt idx="2">
                  <c:v>188.65709300000006</c:v>
                </c:pt>
                <c:pt idx="3">
                  <c:v>48.171112000000001</c:v>
                </c:pt>
                <c:pt idx="4">
                  <c:v>1.0566799999999998</c:v>
                </c:pt>
                <c:pt idx="5">
                  <c:v>12.309816999999997</c:v>
                </c:pt>
                <c:pt idx="6">
                  <c:v>3.8660370000000004</c:v>
                </c:pt>
                <c:pt idx="7">
                  <c:v>45.699249999999999</c:v>
                </c:pt>
                <c:pt idx="8">
                  <c:v>5.2212840000000007</c:v>
                </c:pt>
                <c:pt idx="9">
                  <c:v>63.006377999999998</c:v>
                </c:pt>
                <c:pt idx="10">
                  <c:v>16.035299999999999</c:v>
                </c:pt>
                <c:pt idx="11">
                  <c:v>4.6737159999999998</c:v>
                </c:pt>
                <c:pt idx="12">
                  <c:v>53.259389000000006</c:v>
                </c:pt>
                <c:pt idx="13">
                  <c:v>0.95184799999999992</c:v>
                </c:pt>
              </c:numCache>
            </c:numRef>
          </c:val>
          <c:extLst>
            <c:ext xmlns:c16="http://schemas.microsoft.com/office/drawing/2014/chart" uri="{C3380CC4-5D6E-409C-BE32-E72D297353CC}">
              <c16:uniqueId val="{00000007-EEF0-4BB7-8278-2B40CA1AB11C}"/>
            </c:ext>
          </c:extLst>
        </c:ser>
        <c:dLbls>
          <c:showLegendKey val="0"/>
          <c:showVal val="0"/>
          <c:showCatName val="0"/>
          <c:showSerName val="0"/>
          <c:showPercent val="0"/>
          <c:showBubbleSize val="0"/>
        </c:dLbls>
        <c:gapWidth val="50"/>
        <c:overlap val="100"/>
        <c:axId val="234987904"/>
        <c:axId val="234989440"/>
      </c:barChart>
      <c:catAx>
        <c:axId val="234987904"/>
        <c:scaling>
          <c:orientation val="minMax"/>
        </c:scaling>
        <c:delete val="0"/>
        <c:axPos val="b"/>
        <c:numFmt formatCode="General" sourceLinked="0"/>
        <c:majorTickMark val="none"/>
        <c:minorTickMark val="none"/>
        <c:tickLblPos val="nextTo"/>
        <c:txPr>
          <a:bodyPr rot="-5400000" vert="horz"/>
          <a:lstStyle/>
          <a:p>
            <a:pPr>
              <a:defRPr sz="900"/>
            </a:pPr>
            <a:endParaRPr lang="cs-CZ"/>
          </a:p>
        </c:txPr>
        <c:crossAx val="234989440"/>
        <c:crosses val="autoZero"/>
        <c:auto val="1"/>
        <c:lblAlgn val="ctr"/>
        <c:lblOffset val="100"/>
        <c:tickLblSkip val="1"/>
        <c:noMultiLvlLbl val="0"/>
      </c:catAx>
      <c:valAx>
        <c:axId val="2349894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4987904"/>
        <c:crosses val="autoZero"/>
        <c:crossBetween val="between"/>
      </c:valAx>
    </c:plotArea>
    <c:legend>
      <c:legendPos val="b"/>
      <c:layout>
        <c:manualLayout>
          <c:xMode val="edge"/>
          <c:yMode val="edge"/>
          <c:x val="3.5802607748353847E-5"/>
          <c:y val="0.96114827631810973"/>
          <c:w val="0.76038085455043547"/>
          <c:h val="3.8851835715753971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a:solidFill>
                  <a:schemeClr val="tx2"/>
                </a:solidFill>
              </a:rPr>
              <a:t>Podíl</a:t>
            </a:r>
            <a:r>
              <a:rPr lang="cs-CZ" sz="1000" baseline="0">
                <a:solidFill>
                  <a:schemeClr val="tx2"/>
                </a:solidFill>
              </a:rPr>
              <a:t> jednotlivých sektorů národního hospodářství na spotřebě tepla v ČR</a:t>
            </a:r>
            <a:endParaRPr lang="cs-CZ" sz="1000">
              <a:solidFill>
                <a:schemeClr val="tx2"/>
              </a:solidFill>
            </a:endParaRPr>
          </a:p>
        </c:rich>
      </c:tx>
      <c:layout>
        <c:manualLayout>
          <c:xMode val="edge"/>
          <c:yMode val="edge"/>
          <c:x val="7.1662715632701277E-3"/>
          <c:y val="1.4608939117821381E-2"/>
        </c:manualLayout>
      </c:layout>
      <c:overlay val="0"/>
    </c:title>
    <c:autoTitleDeleted val="0"/>
    <c:plotArea>
      <c:layout/>
      <c:doughnutChart>
        <c:varyColors val="1"/>
        <c:ser>
          <c:idx val="0"/>
          <c:order val="0"/>
          <c:dPt>
            <c:idx val="0"/>
            <c:bubble3D val="0"/>
            <c:spPr>
              <a:solidFill>
                <a:schemeClr val="tx2"/>
              </a:solidFill>
            </c:spPr>
            <c:extLst>
              <c:ext xmlns:c16="http://schemas.microsoft.com/office/drawing/2014/chart" uri="{C3380CC4-5D6E-409C-BE32-E72D297353CC}">
                <c16:uniqueId val="{00000000-30B3-4FD4-A40A-943455922E4B}"/>
              </c:ext>
            </c:extLst>
          </c:dPt>
          <c:dPt>
            <c:idx val="1"/>
            <c:bubble3D val="0"/>
            <c:spPr>
              <a:solidFill>
                <a:schemeClr val="accent2"/>
              </a:solidFill>
            </c:spPr>
            <c:extLst>
              <c:ext xmlns:c16="http://schemas.microsoft.com/office/drawing/2014/chart" uri="{C3380CC4-5D6E-409C-BE32-E72D297353CC}">
                <c16:uniqueId val="{00000000-DE1F-4E2D-ADCB-21064F22A93E}"/>
              </c:ext>
            </c:extLst>
          </c:dPt>
          <c:dPt>
            <c:idx val="2"/>
            <c:bubble3D val="0"/>
            <c:spPr>
              <a:solidFill>
                <a:schemeClr val="accent3"/>
              </a:solidFill>
            </c:spPr>
            <c:extLst>
              <c:ext xmlns:c16="http://schemas.microsoft.com/office/drawing/2014/chart" uri="{C3380CC4-5D6E-409C-BE32-E72D297353CC}">
                <c16:uniqueId val="{00000001-DE1F-4E2D-ADCB-21064F22A93E}"/>
              </c:ext>
            </c:extLst>
          </c:dPt>
          <c:dPt>
            <c:idx val="3"/>
            <c:bubble3D val="0"/>
            <c:spPr>
              <a:solidFill>
                <a:schemeClr val="accent4"/>
              </a:solidFill>
            </c:spPr>
            <c:extLst>
              <c:ext xmlns:c16="http://schemas.microsoft.com/office/drawing/2014/chart" uri="{C3380CC4-5D6E-409C-BE32-E72D297353CC}">
                <c16:uniqueId val="{00000002-DE1F-4E2D-ADCB-21064F22A93E}"/>
              </c:ext>
            </c:extLst>
          </c:dPt>
          <c:dPt>
            <c:idx val="4"/>
            <c:bubble3D val="0"/>
            <c:spPr>
              <a:solidFill>
                <a:schemeClr val="accent5"/>
              </a:solidFill>
            </c:spPr>
            <c:extLst>
              <c:ext xmlns:c16="http://schemas.microsoft.com/office/drawing/2014/chart" uri="{C3380CC4-5D6E-409C-BE32-E72D297353CC}">
                <c16:uniqueId val="{00000003-DE1F-4E2D-ADCB-21064F22A93E}"/>
              </c:ext>
            </c:extLst>
          </c:dPt>
          <c:dPt>
            <c:idx val="5"/>
            <c:bubble3D val="0"/>
            <c:spPr>
              <a:solidFill>
                <a:schemeClr val="accent6"/>
              </a:solidFill>
            </c:spPr>
            <c:extLst>
              <c:ext xmlns:c16="http://schemas.microsoft.com/office/drawing/2014/chart" uri="{C3380CC4-5D6E-409C-BE32-E72D297353CC}">
                <c16:uniqueId val="{00000001-30B3-4FD4-A40A-943455922E4B}"/>
              </c:ext>
            </c:extLst>
          </c:dPt>
          <c:dPt>
            <c:idx val="6"/>
            <c:bubble3D val="0"/>
            <c:spPr>
              <a:solidFill>
                <a:srgbClr val="F0948F"/>
              </a:solidFill>
            </c:spPr>
            <c:extLst>
              <c:ext xmlns:c16="http://schemas.microsoft.com/office/drawing/2014/chart" uri="{C3380CC4-5D6E-409C-BE32-E72D297353CC}">
                <c16:uniqueId val="{00000002-30B3-4FD4-A40A-943455922E4B}"/>
              </c:ext>
            </c:extLst>
          </c:dPt>
          <c:dPt>
            <c:idx val="7"/>
            <c:bubble3D val="0"/>
            <c:spPr>
              <a:solidFill>
                <a:srgbClr val="F7C9C7"/>
              </a:solidFill>
            </c:spPr>
            <c:extLst>
              <c:ext xmlns:c16="http://schemas.microsoft.com/office/drawing/2014/chart" uri="{C3380CC4-5D6E-409C-BE32-E72D297353CC}">
                <c16:uniqueId val="{00000004-DE1F-4E2D-ADCB-21064F22A93E}"/>
              </c:ext>
            </c:extLst>
          </c:dPt>
          <c:dLbls>
            <c:dLbl>
              <c:idx val="2"/>
              <c:layout>
                <c:manualLayout>
                  <c:x val="-4.9113764991071292E-2"/>
                  <c:y val="0.14079737777254614"/>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E1F-4E2D-ADCB-21064F22A93E}"/>
                </c:ext>
              </c:extLst>
            </c:dLbl>
            <c:dLbl>
              <c:idx val="3"/>
              <c:layout>
                <c:manualLayout>
                  <c:x val="-0.17693425907415838"/>
                  <c:y val="0.12585907051724465"/>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DE1F-4E2D-ADCB-21064F22A93E}"/>
                </c:ext>
              </c:extLst>
            </c:dLbl>
            <c:dLbl>
              <c:idx val="4"/>
              <c:layout>
                <c:manualLayout>
                  <c:x val="-0.271910888766069"/>
                  <c:y val="6.2251932670493761E-2"/>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DE1F-4E2D-ADCB-21064F22A93E}"/>
                </c:ext>
              </c:extLst>
            </c:dLbl>
            <c:dLbl>
              <c:idx val="7"/>
              <c:layout>
                <c:manualLayout>
                  <c:x val="9.6286548241500541E-3"/>
                  <c:y val="3.5668711878711532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E1F-4E2D-ADCB-21064F22A93E}"/>
                </c:ext>
              </c:extLst>
            </c:dLbl>
            <c:numFmt formatCode="0%" sourceLinked="0"/>
            <c:spPr>
              <a:noFill/>
              <a:ln>
                <a:noFill/>
              </a:ln>
              <a:effectLst/>
            </c:spPr>
            <c:txPr>
              <a:bodyPr wrap="square"/>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 ##0.0</c:formatCode>
                <c:ptCount val="8"/>
                <c:pt idx="0">
                  <c:v>4779.1567839999989</c:v>
                </c:pt>
                <c:pt idx="1">
                  <c:v>479.034153</c:v>
                </c:pt>
                <c:pt idx="2">
                  <c:v>179.735671</c:v>
                </c:pt>
                <c:pt idx="3">
                  <c:v>84.435589000000007</c:v>
                </c:pt>
                <c:pt idx="4">
                  <c:v>109.92807499999999</c:v>
                </c:pt>
                <c:pt idx="5">
                  <c:v>10063.430315</c:v>
                </c:pt>
                <c:pt idx="6">
                  <c:v>5173.1075519999995</c:v>
                </c:pt>
                <c:pt idx="7">
                  <c:v>497.48081600000006</c:v>
                </c:pt>
              </c:numCache>
            </c:numRef>
          </c:val>
          <c:extLst>
            <c:ext xmlns:c16="http://schemas.microsoft.com/office/drawing/2014/chart" uri="{C3380CC4-5D6E-409C-BE32-E72D297353CC}">
              <c16:uniqueId val="{00000005-DE1F-4E2D-ADCB-21064F22A93E}"/>
            </c:ext>
          </c:extLst>
        </c:ser>
        <c:dLbls>
          <c:showLegendKey val="0"/>
          <c:showVal val="0"/>
          <c:showCatName val="0"/>
          <c:showSerName val="0"/>
          <c:showPercent val="1"/>
          <c:showBubbleSize val="0"/>
          <c:showLeaderLines val="1"/>
        </c:dLbls>
        <c:firstSliceAng val="10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a:solidFill>
                  <a:schemeClr val="accent1"/>
                </a:solidFill>
              </a:rPr>
              <a:t>Spotřeba tepla podle sektorů</a:t>
            </a:r>
            <a:r>
              <a:rPr lang="cs-CZ" sz="1000" baseline="0">
                <a:solidFill>
                  <a:schemeClr val="accent1"/>
                </a:solidFill>
              </a:rPr>
              <a:t> </a:t>
            </a:r>
            <a:r>
              <a:rPr lang="cs-CZ" sz="1000">
                <a:solidFill>
                  <a:schemeClr val="accent1"/>
                </a:solidFill>
              </a:rPr>
              <a:t>národního hospodářství (GJ)</a:t>
            </a:r>
          </a:p>
        </c:rich>
      </c:tx>
      <c:layout>
        <c:manualLayout>
          <c:xMode val="edge"/>
          <c:yMode val="edge"/>
          <c:x val="0"/>
          <c:y val="0"/>
        </c:manualLayout>
      </c:layout>
      <c:overlay val="0"/>
    </c:title>
    <c:autoTitleDeleted val="0"/>
    <c:plotArea>
      <c:layout>
        <c:manualLayout>
          <c:layoutTarget val="inner"/>
          <c:xMode val="edge"/>
          <c:yMode val="edge"/>
          <c:x val="9.5820074367818905E-2"/>
          <c:y val="0.29398174232186058"/>
          <c:w val="0.51041199091494682"/>
          <c:h val="0.45066335524728635"/>
        </c:manualLayout>
      </c:layout>
      <c:barChart>
        <c:barDir val="col"/>
        <c:grouping val="stacked"/>
        <c:varyColors val="0"/>
        <c:ser>
          <c:idx val="0"/>
          <c:order val="0"/>
          <c:tx>
            <c:strRef>
              <c:f>'8.1'!$A$28</c:f>
              <c:strCache>
                <c:ptCount val="1"/>
                <c:pt idx="0">
                  <c:v>Průmysl</c:v>
                </c:pt>
              </c:strCache>
            </c:strRef>
          </c:tx>
          <c:invertIfNegative val="0"/>
          <c:cat>
            <c:strRef>
              <c:f>'8.1'!$C$38:$E$38</c:f>
              <c:strCache>
                <c:ptCount val="3"/>
                <c:pt idx="0">
                  <c:v>Říjen</c:v>
                </c:pt>
                <c:pt idx="1">
                  <c:v>Listopad</c:v>
                </c:pt>
                <c:pt idx="2">
                  <c:v>Prosinec</c:v>
                </c:pt>
              </c:strCache>
            </c:strRef>
          </c:cat>
          <c:val>
            <c:numRef>
              <c:f>('8.1'!$B$28,'8.1'!$D$28,'8.1'!$F$28)</c:f>
              <c:numCache>
                <c:formatCode>#\ ##0.0</c:formatCode>
                <c:ptCount val="3"/>
                <c:pt idx="0">
                  <c:v>17384.258999999998</c:v>
                </c:pt>
                <c:pt idx="1">
                  <c:v>29315.719000000001</c:v>
                </c:pt>
                <c:pt idx="2">
                  <c:v>39475.102999999996</c:v>
                </c:pt>
              </c:numCache>
            </c:numRef>
          </c:val>
          <c:extLst>
            <c:ext xmlns:c16="http://schemas.microsoft.com/office/drawing/2014/chart" uri="{C3380CC4-5D6E-409C-BE32-E72D297353CC}">
              <c16:uniqueId val="{00000000-07D8-41D7-B8C5-C615F4A0E720}"/>
            </c:ext>
          </c:extLst>
        </c:ser>
        <c:ser>
          <c:idx val="1"/>
          <c:order val="1"/>
          <c:tx>
            <c:strRef>
              <c:f>'8.1'!$A$29</c:f>
              <c:strCache>
                <c:ptCount val="1"/>
                <c:pt idx="0">
                  <c:v>Energetika</c:v>
                </c:pt>
              </c:strCache>
            </c:strRef>
          </c:tx>
          <c:invertIfNegative val="0"/>
          <c:cat>
            <c:strRef>
              <c:f>'8.1'!$C$38:$E$38</c:f>
              <c:strCache>
                <c:ptCount val="3"/>
                <c:pt idx="0">
                  <c:v>Říjen</c:v>
                </c:pt>
                <c:pt idx="1">
                  <c:v>Listopad</c:v>
                </c:pt>
                <c:pt idx="2">
                  <c:v>Prosinec</c:v>
                </c:pt>
              </c:strCache>
            </c:strRef>
          </c:cat>
          <c:val>
            <c:numRef>
              <c:f>('8.1'!$B$29,'8.1'!$D$29,'8.1'!$F$29)</c:f>
              <c:numCache>
                <c:formatCode>#\ ##0.0</c:formatCode>
                <c:ptCount val="3"/>
                <c:pt idx="0">
                  <c:v>2984.0060000000003</c:v>
                </c:pt>
                <c:pt idx="1">
                  <c:v>7402.2650000000012</c:v>
                </c:pt>
                <c:pt idx="2">
                  <c:v>3700.2379999999994</c:v>
                </c:pt>
              </c:numCache>
            </c:numRef>
          </c:val>
          <c:extLst>
            <c:ext xmlns:c16="http://schemas.microsoft.com/office/drawing/2014/chart" uri="{C3380CC4-5D6E-409C-BE32-E72D297353CC}">
              <c16:uniqueId val="{00000001-07D8-41D7-B8C5-C615F4A0E720}"/>
            </c:ext>
          </c:extLst>
        </c:ser>
        <c:ser>
          <c:idx val="2"/>
          <c:order val="2"/>
          <c:tx>
            <c:strRef>
              <c:f>'8.1'!$A$30</c:f>
              <c:strCache>
                <c:ptCount val="1"/>
                <c:pt idx="0">
                  <c:v>Doprava</c:v>
                </c:pt>
              </c:strCache>
            </c:strRef>
          </c:tx>
          <c:invertIfNegative val="0"/>
          <c:cat>
            <c:strRef>
              <c:f>'8.1'!$C$38:$E$38</c:f>
              <c:strCache>
                <c:ptCount val="3"/>
                <c:pt idx="0">
                  <c:v>Říjen</c:v>
                </c:pt>
                <c:pt idx="1">
                  <c:v>Listopad</c:v>
                </c:pt>
                <c:pt idx="2">
                  <c:v>Prosinec</c:v>
                </c:pt>
              </c:strCache>
            </c:strRef>
          </c:cat>
          <c:val>
            <c:numRef>
              <c:f>('8.1'!$B$30,'8.1'!$D$30,'8.1'!$F$30)</c:f>
              <c:numCache>
                <c:formatCode>#\ ##0.0</c:formatCode>
                <c:ptCount val="3"/>
                <c:pt idx="0">
                  <c:v>2362.096</c:v>
                </c:pt>
                <c:pt idx="1">
                  <c:v>18695.45</c:v>
                </c:pt>
                <c:pt idx="2">
                  <c:v>30139.988000000001</c:v>
                </c:pt>
              </c:numCache>
            </c:numRef>
          </c:val>
          <c:extLst>
            <c:ext xmlns:c16="http://schemas.microsoft.com/office/drawing/2014/chart" uri="{C3380CC4-5D6E-409C-BE32-E72D297353CC}">
              <c16:uniqueId val="{00000002-07D8-41D7-B8C5-C615F4A0E720}"/>
            </c:ext>
          </c:extLst>
        </c:ser>
        <c:ser>
          <c:idx val="3"/>
          <c:order val="3"/>
          <c:tx>
            <c:strRef>
              <c:f>'8.1'!$A$31</c:f>
              <c:strCache>
                <c:ptCount val="1"/>
                <c:pt idx="0">
                  <c:v>Stavebnictví</c:v>
                </c:pt>
              </c:strCache>
            </c:strRef>
          </c:tx>
          <c:invertIfNegative val="0"/>
          <c:cat>
            <c:strRef>
              <c:f>'8.1'!$C$38:$E$38</c:f>
              <c:strCache>
                <c:ptCount val="3"/>
                <c:pt idx="0">
                  <c:v>Říjen</c:v>
                </c:pt>
                <c:pt idx="1">
                  <c:v>Listopad</c:v>
                </c:pt>
                <c:pt idx="2">
                  <c:v>Prosinec</c:v>
                </c:pt>
              </c:strCache>
            </c:strRef>
          </c:cat>
          <c:val>
            <c:numRef>
              <c:f>('8.1'!$B$31,'8.1'!$D$31,'8.1'!$F$31)</c:f>
              <c:numCache>
                <c:formatCode>#\ ##0.0</c:formatCode>
                <c:ptCount val="3"/>
                <c:pt idx="0">
                  <c:v>1272.683</c:v>
                </c:pt>
                <c:pt idx="1">
                  <c:v>2932.931</c:v>
                </c:pt>
                <c:pt idx="2">
                  <c:v>4592.2659999999996</c:v>
                </c:pt>
              </c:numCache>
            </c:numRef>
          </c:val>
          <c:extLst>
            <c:ext xmlns:c16="http://schemas.microsoft.com/office/drawing/2014/chart" uri="{C3380CC4-5D6E-409C-BE32-E72D297353CC}">
              <c16:uniqueId val="{00000003-07D8-41D7-B8C5-C615F4A0E720}"/>
            </c:ext>
          </c:extLst>
        </c:ser>
        <c:ser>
          <c:idx val="4"/>
          <c:order val="4"/>
          <c:tx>
            <c:strRef>
              <c:f>'8.1'!$A$32</c:f>
              <c:strCache>
                <c:ptCount val="1"/>
                <c:pt idx="0">
                  <c:v>Zemědělství a lesnictví</c:v>
                </c:pt>
              </c:strCache>
            </c:strRef>
          </c:tx>
          <c:spPr>
            <a:solidFill>
              <a:schemeClr val="accent5"/>
            </a:solidFill>
          </c:spPr>
          <c:invertIfNegative val="0"/>
          <c:cat>
            <c:strRef>
              <c:f>'8.1'!$C$38:$E$38</c:f>
              <c:strCache>
                <c:ptCount val="3"/>
                <c:pt idx="0">
                  <c:v>Říjen</c:v>
                </c:pt>
                <c:pt idx="1">
                  <c:v>Listopad</c:v>
                </c:pt>
                <c:pt idx="2">
                  <c:v>Prosinec</c:v>
                </c:pt>
              </c:strCache>
            </c:strRef>
          </c:cat>
          <c:val>
            <c:numRef>
              <c:f>('8.1'!$B$32,'8.1'!$D$32,'8.1'!$F$32)</c:f>
              <c:numCache>
                <c:formatCode>#\ ##0.0</c:formatCode>
                <c:ptCount val="3"/>
                <c:pt idx="0">
                  <c:v>103.553</c:v>
                </c:pt>
                <c:pt idx="1">
                  <c:v>322.923</c:v>
                </c:pt>
                <c:pt idx="2">
                  <c:v>574.02099999999996</c:v>
                </c:pt>
              </c:numCache>
            </c:numRef>
          </c:val>
          <c:extLst>
            <c:ext xmlns:c16="http://schemas.microsoft.com/office/drawing/2014/chart" uri="{C3380CC4-5D6E-409C-BE32-E72D297353CC}">
              <c16:uniqueId val="{00000004-07D8-41D7-B8C5-C615F4A0E720}"/>
            </c:ext>
          </c:extLst>
        </c:ser>
        <c:ser>
          <c:idx val="5"/>
          <c:order val="5"/>
          <c:tx>
            <c:strRef>
              <c:f>'8.1'!$A$33</c:f>
              <c:strCache>
                <c:ptCount val="1"/>
                <c:pt idx="0">
                  <c:v>Domácnosti</c:v>
                </c:pt>
              </c:strCache>
            </c:strRef>
          </c:tx>
          <c:spPr>
            <a:solidFill>
              <a:schemeClr val="accent6"/>
            </a:solidFill>
          </c:spPr>
          <c:invertIfNegative val="0"/>
          <c:cat>
            <c:strRef>
              <c:f>'8.1'!$C$38:$E$38</c:f>
              <c:strCache>
                <c:ptCount val="3"/>
                <c:pt idx="0">
                  <c:v>Říjen</c:v>
                </c:pt>
                <c:pt idx="1">
                  <c:v>Listopad</c:v>
                </c:pt>
                <c:pt idx="2">
                  <c:v>Prosinec</c:v>
                </c:pt>
              </c:strCache>
            </c:strRef>
          </c:cat>
          <c:val>
            <c:numRef>
              <c:f>('8.1'!$B$33,'8.1'!$D$33,'8.1'!$F$33)</c:f>
              <c:numCache>
                <c:formatCode>#\ ##0.0</c:formatCode>
                <c:ptCount val="3"/>
                <c:pt idx="0">
                  <c:v>351170.19199999998</c:v>
                </c:pt>
                <c:pt idx="1">
                  <c:v>711787.098</c:v>
                </c:pt>
                <c:pt idx="2">
                  <c:v>880904.59899999993</c:v>
                </c:pt>
              </c:numCache>
            </c:numRef>
          </c:val>
          <c:extLst>
            <c:ext xmlns:c16="http://schemas.microsoft.com/office/drawing/2014/chart" uri="{C3380CC4-5D6E-409C-BE32-E72D297353CC}">
              <c16:uniqueId val="{00000005-07D8-41D7-B8C5-C615F4A0E720}"/>
            </c:ext>
          </c:extLst>
        </c:ser>
        <c:ser>
          <c:idx val="6"/>
          <c:order val="6"/>
          <c:tx>
            <c:strRef>
              <c:f>'8.1'!$A$34</c:f>
              <c:strCache>
                <c:ptCount val="1"/>
                <c:pt idx="0">
                  <c:v>Obchod, služby, školství, zdravotnictví</c:v>
                </c:pt>
              </c:strCache>
            </c:strRef>
          </c:tx>
          <c:spPr>
            <a:solidFill>
              <a:srgbClr val="F0948F"/>
            </a:solidFill>
          </c:spPr>
          <c:invertIfNegative val="0"/>
          <c:cat>
            <c:strRef>
              <c:f>'8.1'!$C$38:$E$38</c:f>
              <c:strCache>
                <c:ptCount val="3"/>
                <c:pt idx="0">
                  <c:v>Říjen</c:v>
                </c:pt>
                <c:pt idx="1">
                  <c:v>Listopad</c:v>
                </c:pt>
                <c:pt idx="2">
                  <c:v>Prosinec</c:v>
                </c:pt>
              </c:strCache>
            </c:strRef>
          </c:cat>
          <c:val>
            <c:numRef>
              <c:f>('8.1'!$B$34,'8.1'!$D$34,'8.1'!$F$34)</c:f>
              <c:numCache>
                <c:formatCode>#\ ##0.0</c:formatCode>
                <c:ptCount val="3"/>
                <c:pt idx="0">
                  <c:v>167024.93200000006</c:v>
                </c:pt>
                <c:pt idx="1">
                  <c:v>434910.45599999995</c:v>
                </c:pt>
                <c:pt idx="2">
                  <c:v>571867.39899999986</c:v>
                </c:pt>
              </c:numCache>
            </c:numRef>
          </c:val>
          <c:extLst>
            <c:ext xmlns:c16="http://schemas.microsoft.com/office/drawing/2014/chart" uri="{C3380CC4-5D6E-409C-BE32-E72D297353CC}">
              <c16:uniqueId val="{00000006-07D8-41D7-B8C5-C615F4A0E720}"/>
            </c:ext>
          </c:extLst>
        </c:ser>
        <c:ser>
          <c:idx val="7"/>
          <c:order val="7"/>
          <c:tx>
            <c:strRef>
              <c:f>'8.1'!$A$35</c:f>
              <c:strCache>
                <c:ptCount val="1"/>
                <c:pt idx="0">
                  <c:v>Ostatní</c:v>
                </c:pt>
              </c:strCache>
            </c:strRef>
          </c:tx>
          <c:spPr>
            <a:solidFill>
              <a:srgbClr val="F7C9C7"/>
            </a:solidFill>
          </c:spPr>
          <c:invertIfNegative val="0"/>
          <c:cat>
            <c:strRef>
              <c:f>'8.1'!$C$38:$E$38</c:f>
              <c:strCache>
                <c:ptCount val="3"/>
                <c:pt idx="0">
                  <c:v>Říjen</c:v>
                </c:pt>
                <c:pt idx="1">
                  <c:v>Listopad</c:v>
                </c:pt>
                <c:pt idx="2">
                  <c:v>Prosinec</c:v>
                </c:pt>
              </c:strCache>
            </c:strRef>
          </c:cat>
          <c:val>
            <c:numRef>
              <c:f>('8.1'!$B$35,'8.1'!$D$35,'8.1'!$F$35)</c:f>
              <c:numCache>
                <c:formatCode>#\ ##0.0</c:formatCode>
                <c:ptCount val="3"/>
                <c:pt idx="0">
                  <c:v>3213.96</c:v>
                </c:pt>
                <c:pt idx="1">
                  <c:v>7560.1630000000005</c:v>
                </c:pt>
                <c:pt idx="2">
                  <c:v>10181.972</c:v>
                </c:pt>
              </c:numCache>
            </c:numRef>
          </c:val>
          <c:extLst>
            <c:ext xmlns:c16="http://schemas.microsoft.com/office/drawing/2014/chart" uri="{C3380CC4-5D6E-409C-BE32-E72D297353CC}">
              <c16:uniqueId val="{00000007-07D8-41D7-B8C5-C615F4A0E720}"/>
            </c:ext>
          </c:extLst>
        </c:ser>
        <c:dLbls>
          <c:showLegendKey val="0"/>
          <c:showVal val="0"/>
          <c:showCatName val="0"/>
          <c:showSerName val="0"/>
          <c:showPercent val="0"/>
          <c:showBubbleSize val="0"/>
        </c:dLbls>
        <c:gapWidth val="50"/>
        <c:overlap val="100"/>
        <c:axId val="233661952"/>
        <c:axId val="233663488"/>
      </c:barChart>
      <c:catAx>
        <c:axId val="23366195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3663488"/>
        <c:crosses val="autoZero"/>
        <c:auto val="1"/>
        <c:lblAlgn val="ctr"/>
        <c:lblOffset val="100"/>
        <c:noMultiLvlLbl val="0"/>
      </c:catAx>
      <c:valAx>
        <c:axId val="233663488"/>
        <c:scaling>
          <c:orientation val="minMax"/>
          <c:max val="16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661952"/>
        <c:crosses val="autoZero"/>
        <c:crossBetween val="between"/>
        <c:majorUnit val="400000"/>
      </c:valAx>
    </c:plotArea>
    <c:plotVisOnly val="1"/>
    <c:dispBlanksAs val="gap"/>
    <c:showDLblsOverMax val="0"/>
  </c:chart>
  <c:spPr>
    <a:ln>
      <a:noFill/>
    </a:ln>
  </c:spPr>
  <c:txPr>
    <a:bodyPr/>
    <a:lstStyle/>
    <a:p>
      <a:pPr>
        <a:defRPr sz="1000"/>
      </a:pPr>
      <a:endParaRPr lang="cs-CZ"/>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894E-4"/>
          <c:y val="0"/>
        </c:manualLayout>
      </c:layout>
      <c:overlay val="0"/>
    </c:title>
    <c:autoTitleDeleted val="0"/>
    <c:plotArea>
      <c:layout>
        <c:manualLayout>
          <c:layoutTarget val="inner"/>
          <c:xMode val="edge"/>
          <c:yMode val="edge"/>
          <c:x val="6.7874699701625241E-2"/>
          <c:y val="0.17364373640247927"/>
          <c:w val="0.86679862645627792"/>
          <c:h val="0.23923655005223349"/>
        </c:manualLayout>
      </c:layout>
      <c:barChart>
        <c:barDir val="bar"/>
        <c:grouping val="clustered"/>
        <c:varyColors val="0"/>
        <c:ser>
          <c:idx val="0"/>
          <c:order val="0"/>
          <c:tx>
            <c:strRef>
              <c:f>'8.1'!$A$38</c:f>
              <c:strCache>
                <c:ptCount val="1"/>
                <c:pt idx="0">
                  <c:v>Instalovaný výkon</c:v>
                </c:pt>
              </c:strCache>
            </c:strRef>
          </c:tx>
          <c:invertIfNegative val="0"/>
          <c:val>
            <c:numRef>
              <c:f>'8.1'!$B$38</c:f>
              <c:numCache>
                <c:formatCode>0.0%</c:formatCode>
                <c:ptCount val="1"/>
                <c:pt idx="0">
                  <c:v>4.1339496765674388E-2</c:v>
                </c:pt>
              </c:numCache>
            </c:numRef>
          </c:val>
          <c:extLst>
            <c:ext xmlns:c16="http://schemas.microsoft.com/office/drawing/2014/chart" uri="{C3380CC4-5D6E-409C-BE32-E72D297353CC}">
              <c16:uniqueId val="{00000000-92D8-4483-98D6-699F0B52D202}"/>
            </c:ext>
          </c:extLst>
        </c:ser>
        <c:ser>
          <c:idx val="1"/>
          <c:order val="1"/>
          <c:tx>
            <c:strRef>
              <c:f>'8.1'!$A$39</c:f>
              <c:strCache>
                <c:ptCount val="1"/>
                <c:pt idx="0">
                  <c:v>Výroba tepla brutto</c:v>
                </c:pt>
              </c:strCache>
            </c:strRef>
          </c:tx>
          <c:invertIfNegative val="0"/>
          <c:val>
            <c:numRef>
              <c:f>'8.1'!$B$39</c:f>
              <c:numCache>
                <c:formatCode>0.0%</c:formatCode>
                <c:ptCount val="1"/>
                <c:pt idx="0">
                  <c:v>3.3560625860550579E-2</c:v>
                </c:pt>
              </c:numCache>
            </c:numRef>
          </c:val>
          <c:extLst>
            <c:ext xmlns:c16="http://schemas.microsoft.com/office/drawing/2014/chart" uri="{C3380CC4-5D6E-409C-BE32-E72D297353CC}">
              <c16:uniqueId val="{00000001-92D8-4483-98D6-699F0B52D202}"/>
            </c:ext>
          </c:extLst>
        </c:ser>
        <c:ser>
          <c:idx val="2"/>
          <c:order val="2"/>
          <c:tx>
            <c:strRef>
              <c:f>'8.1'!$A$40</c:f>
              <c:strCache>
                <c:ptCount val="1"/>
                <c:pt idx="0">
                  <c:v>Dodávky tepla</c:v>
                </c:pt>
              </c:strCache>
            </c:strRef>
          </c:tx>
          <c:invertIfNegative val="0"/>
          <c:val>
            <c:numRef>
              <c:f>'8.1'!$B$40</c:f>
              <c:numCache>
                <c:formatCode>0.0%</c:formatCode>
                <c:ptCount val="1"/>
                <c:pt idx="0">
                  <c:v>4.5293203065713807E-2</c:v>
                </c:pt>
              </c:numCache>
            </c:numRef>
          </c:val>
          <c:extLst>
            <c:ext xmlns:c16="http://schemas.microsoft.com/office/drawing/2014/chart" uri="{C3380CC4-5D6E-409C-BE32-E72D297353CC}">
              <c16:uniqueId val="{00000002-92D8-4483-98D6-699F0B52D202}"/>
            </c:ext>
          </c:extLst>
        </c:ser>
        <c:dLbls>
          <c:showLegendKey val="0"/>
          <c:showVal val="0"/>
          <c:showCatName val="0"/>
          <c:showSerName val="0"/>
          <c:showPercent val="0"/>
          <c:showBubbleSize val="0"/>
        </c:dLbls>
        <c:gapWidth val="150"/>
        <c:axId val="237438464"/>
        <c:axId val="237440000"/>
      </c:barChart>
      <c:catAx>
        <c:axId val="237438464"/>
        <c:scaling>
          <c:orientation val="maxMin"/>
        </c:scaling>
        <c:delete val="0"/>
        <c:axPos val="l"/>
        <c:numFmt formatCode="General" sourceLinked="1"/>
        <c:majorTickMark val="none"/>
        <c:minorTickMark val="none"/>
        <c:tickLblPos val="none"/>
        <c:crossAx val="237440000"/>
        <c:crosses val="autoZero"/>
        <c:auto val="1"/>
        <c:lblAlgn val="ctr"/>
        <c:lblOffset val="100"/>
        <c:noMultiLvlLbl val="0"/>
      </c:catAx>
      <c:valAx>
        <c:axId val="2374400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438464"/>
        <c:crosses val="max"/>
        <c:crossBetween val="between"/>
      </c:valAx>
    </c:plotArea>
    <c:legend>
      <c:legendPos val="b"/>
      <c:layout>
        <c:manualLayout>
          <c:xMode val="edge"/>
          <c:yMode val="edge"/>
          <c:x val="0"/>
          <c:y val="0.61791562040250336"/>
          <c:w val="0.48816888524113639"/>
          <c:h val="0.2968850877280495"/>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podle paliv (GJ)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'8.1'!$A$10</c:f>
              <c:strCache>
                <c:ptCount val="1"/>
                <c:pt idx="0">
                  <c:v>Biomasa</c:v>
                </c:pt>
              </c:strCache>
            </c:strRef>
          </c:tx>
          <c:spPr>
            <a:solidFill>
              <a:schemeClr val="accent1"/>
            </a:solidFill>
          </c:spPr>
          <c:invertIfNegative val="0"/>
          <c:cat>
            <c:strRef>
              <c:f>'8.1'!$C$38:$E$38</c:f>
              <c:strCache>
                <c:ptCount val="3"/>
                <c:pt idx="0">
                  <c:v>Říjen</c:v>
                </c:pt>
                <c:pt idx="1">
                  <c:v>Listopad</c:v>
                </c:pt>
                <c:pt idx="2">
                  <c:v>Prosinec</c:v>
                </c:pt>
              </c:strCache>
            </c:strRef>
          </c:cat>
          <c:val>
            <c:numRef>
              <c:f>('8.1'!$B$10,'8.1'!$D$10,'8.1'!$F$10)</c:f>
              <c:numCache>
                <c:formatCode>#\ ##0.0</c:formatCode>
                <c:ptCount val="3"/>
                <c:pt idx="0">
                  <c:v>0</c:v>
                </c:pt>
                <c:pt idx="1">
                  <c:v>0</c:v>
                </c:pt>
                <c:pt idx="2">
                  <c:v>0</c:v>
                </c:pt>
              </c:numCache>
            </c:numRef>
          </c:val>
          <c:extLst>
            <c:ext xmlns:c16="http://schemas.microsoft.com/office/drawing/2014/chart" uri="{C3380CC4-5D6E-409C-BE32-E72D297353CC}">
              <c16:uniqueId val="{00000000-7D58-4EAE-BC86-D545F330926A}"/>
            </c:ext>
          </c:extLst>
        </c:ser>
        <c:ser>
          <c:idx val="1"/>
          <c:order val="1"/>
          <c:tx>
            <c:strRef>
              <c:f>'8.1'!$A$11</c:f>
              <c:strCache>
                <c:ptCount val="1"/>
                <c:pt idx="0">
                  <c:v>Bioplyn</c:v>
                </c:pt>
              </c:strCache>
            </c:strRef>
          </c:tx>
          <c:spPr>
            <a:solidFill>
              <a:schemeClr val="accent2"/>
            </a:solidFill>
          </c:spPr>
          <c:invertIfNegative val="0"/>
          <c:cat>
            <c:strRef>
              <c:f>'8.1'!$C$38:$E$38</c:f>
              <c:strCache>
                <c:ptCount val="3"/>
                <c:pt idx="0">
                  <c:v>Říjen</c:v>
                </c:pt>
                <c:pt idx="1">
                  <c:v>Listopad</c:v>
                </c:pt>
                <c:pt idx="2">
                  <c:v>Prosinec</c:v>
                </c:pt>
              </c:strCache>
            </c:strRef>
          </c:cat>
          <c:val>
            <c:numRef>
              <c:f>('8.1'!$B$11,'8.1'!$D$11,'8.1'!$F$11)</c:f>
              <c:numCache>
                <c:formatCode>#\ ##0.0</c:formatCode>
                <c:ptCount val="3"/>
                <c:pt idx="0">
                  <c:v>7020</c:v>
                </c:pt>
                <c:pt idx="1">
                  <c:v>7080</c:v>
                </c:pt>
                <c:pt idx="2">
                  <c:v>6998</c:v>
                </c:pt>
              </c:numCache>
            </c:numRef>
          </c:val>
          <c:extLst>
            <c:ext xmlns:c16="http://schemas.microsoft.com/office/drawing/2014/chart" uri="{C3380CC4-5D6E-409C-BE32-E72D297353CC}">
              <c16:uniqueId val="{00000001-7D58-4EAE-BC86-D545F330926A}"/>
            </c:ext>
          </c:extLst>
        </c:ser>
        <c:ser>
          <c:idx val="2"/>
          <c:order val="2"/>
          <c:tx>
            <c:strRef>
              <c:f>'8.1'!$A$12</c:f>
              <c:strCache>
                <c:ptCount val="1"/>
                <c:pt idx="0">
                  <c:v>Černé uhlí</c:v>
                </c:pt>
              </c:strCache>
            </c:strRef>
          </c:tx>
          <c:spPr>
            <a:solidFill>
              <a:schemeClr val="accent3"/>
            </a:solidFill>
          </c:spPr>
          <c:invertIfNegative val="0"/>
          <c:cat>
            <c:strRef>
              <c:f>'8.1'!$C$38:$E$38</c:f>
              <c:strCache>
                <c:ptCount val="3"/>
                <c:pt idx="0">
                  <c:v>Říjen</c:v>
                </c:pt>
                <c:pt idx="1">
                  <c:v>Listopad</c:v>
                </c:pt>
                <c:pt idx="2">
                  <c:v>Prosinec</c:v>
                </c:pt>
              </c:strCache>
            </c:strRef>
          </c:cat>
          <c:val>
            <c:numRef>
              <c:f>('8.1'!$B$12,'8.1'!$D$12,'8.1'!$F$12)</c:f>
              <c:numCache>
                <c:formatCode>#\ ##0.0</c:formatCode>
                <c:ptCount val="3"/>
                <c:pt idx="0">
                  <c:v>0</c:v>
                </c:pt>
                <c:pt idx="1">
                  <c:v>0</c:v>
                </c:pt>
                <c:pt idx="2">
                  <c:v>0</c:v>
                </c:pt>
              </c:numCache>
            </c:numRef>
          </c:val>
          <c:extLst>
            <c:ext xmlns:c16="http://schemas.microsoft.com/office/drawing/2014/chart" uri="{C3380CC4-5D6E-409C-BE32-E72D297353CC}">
              <c16:uniqueId val="{00000002-7D58-4EAE-BC86-D545F330926A}"/>
            </c:ext>
          </c:extLst>
        </c:ser>
        <c:ser>
          <c:idx val="3"/>
          <c:order val="3"/>
          <c:tx>
            <c:strRef>
              <c:f>'8.1'!$A$13</c:f>
              <c:strCache>
                <c:ptCount val="1"/>
                <c:pt idx="0">
                  <c:v>Elektrická energie</c:v>
                </c:pt>
              </c:strCache>
            </c:strRef>
          </c:tx>
          <c:spPr>
            <a:solidFill>
              <a:schemeClr val="accent4"/>
            </a:solidFill>
          </c:spPr>
          <c:invertIfNegative val="0"/>
          <c:cat>
            <c:strRef>
              <c:f>'8.1'!$C$38:$E$38</c:f>
              <c:strCache>
                <c:ptCount val="3"/>
                <c:pt idx="0">
                  <c:v>Říjen</c:v>
                </c:pt>
                <c:pt idx="1">
                  <c:v>Listopad</c:v>
                </c:pt>
                <c:pt idx="2">
                  <c:v>Prosinec</c:v>
                </c:pt>
              </c:strCache>
            </c:strRef>
          </c:cat>
          <c:val>
            <c:numRef>
              <c:f>('8.1'!$B$13,'8.1'!$D$13,'8.1'!$F$13)</c:f>
              <c:numCache>
                <c:formatCode>#\ ##0.0</c:formatCode>
                <c:ptCount val="3"/>
                <c:pt idx="0">
                  <c:v>0</c:v>
                </c:pt>
                <c:pt idx="1">
                  <c:v>0</c:v>
                </c:pt>
                <c:pt idx="2">
                  <c:v>0</c:v>
                </c:pt>
              </c:numCache>
            </c:numRef>
          </c:val>
          <c:extLst>
            <c:ext xmlns:c16="http://schemas.microsoft.com/office/drawing/2014/chart" uri="{C3380CC4-5D6E-409C-BE32-E72D297353CC}">
              <c16:uniqueId val="{00000003-7D58-4EAE-BC86-D545F330926A}"/>
            </c:ext>
          </c:extLst>
        </c:ser>
        <c:ser>
          <c:idx val="4"/>
          <c:order val="4"/>
          <c:tx>
            <c:strRef>
              <c:f>'8.1'!$A$14</c:f>
              <c:strCache>
                <c:ptCount val="1"/>
                <c:pt idx="0">
                  <c:v>Energie prostředí (tepelné čerpadlo)</c:v>
                </c:pt>
              </c:strCache>
            </c:strRef>
          </c:tx>
          <c:spPr>
            <a:solidFill>
              <a:schemeClr val="accent5"/>
            </a:solidFill>
          </c:spPr>
          <c:invertIfNegative val="0"/>
          <c:cat>
            <c:strRef>
              <c:f>'8.1'!$C$38:$E$38</c:f>
              <c:strCache>
                <c:ptCount val="3"/>
                <c:pt idx="0">
                  <c:v>Říjen</c:v>
                </c:pt>
                <c:pt idx="1">
                  <c:v>Listopad</c:v>
                </c:pt>
                <c:pt idx="2">
                  <c:v>Prosinec</c:v>
                </c:pt>
              </c:strCache>
            </c:strRef>
          </c:cat>
          <c:val>
            <c:numRef>
              <c:f>('8.1'!$B$14,'8.1'!$D$14,'8.1'!$F$14)</c:f>
              <c:numCache>
                <c:formatCode>#\ ##0.0</c:formatCode>
                <c:ptCount val="3"/>
                <c:pt idx="0">
                  <c:v>2851.79</c:v>
                </c:pt>
                <c:pt idx="1">
                  <c:v>2164.2600000000002</c:v>
                </c:pt>
                <c:pt idx="2">
                  <c:v>1375.25</c:v>
                </c:pt>
              </c:numCache>
            </c:numRef>
          </c:val>
          <c:extLst>
            <c:ext xmlns:c16="http://schemas.microsoft.com/office/drawing/2014/chart" uri="{C3380CC4-5D6E-409C-BE32-E72D297353CC}">
              <c16:uniqueId val="{00000004-7D58-4EAE-BC86-D545F330926A}"/>
            </c:ext>
          </c:extLst>
        </c:ser>
        <c:ser>
          <c:idx val="5"/>
          <c:order val="5"/>
          <c:tx>
            <c:strRef>
              <c:f>'8.1'!$A$15</c:f>
              <c:strCache>
                <c:ptCount val="1"/>
                <c:pt idx="0">
                  <c:v>Energie Slunce (solární kolektor)</c:v>
                </c:pt>
              </c:strCache>
            </c:strRef>
          </c:tx>
          <c:spPr>
            <a:solidFill>
              <a:schemeClr val="accent6"/>
            </a:solidFill>
          </c:spPr>
          <c:invertIfNegative val="0"/>
          <c:cat>
            <c:strRef>
              <c:f>'8.1'!$C$38:$E$38</c:f>
              <c:strCache>
                <c:ptCount val="3"/>
                <c:pt idx="0">
                  <c:v>Říjen</c:v>
                </c:pt>
                <c:pt idx="1">
                  <c:v>Listopad</c:v>
                </c:pt>
                <c:pt idx="2">
                  <c:v>Prosinec</c:v>
                </c:pt>
              </c:strCache>
            </c:strRef>
          </c:cat>
          <c:val>
            <c:numRef>
              <c:f>('8.1'!$B$15,'8.1'!$D$15,'8.1'!$F$15)</c:f>
              <c:numCache>
                <c:formatCode>#\ ##0.0</c:formatCode>
                <c:ptCount val="3"/>
                <c:pt idx="0">
                  <c:v>0</c:v>
                </c:pt>
                <c:pt idx="1">
                  <c:v>0</c:v>
                </c:pt>
                <c:pt idx="2">
                  <c:v>0</c:v>
                </c:pt>
              </c:numCache>
            </c:numRef>
          </c:val>
          <c:extLst>
            <c:ext xmlns:c16="http://schemas.microsoft.com/office/drawing/2014/chart" uri="{C3380CC4-5D6E-409C-BE32-E72D297353CC}">
              <c16:uniqueId val="{00000005-7D58-4EAE-BC86-D545F330926A}"/>
            </c:ext>
          </c:extLst>
        </c:ser>
        <c:ser>
          <c:idx val="6"/>
          <c:order val="6"/>
          <c:tx>
            <c:strRef>
              <c:f>'8.1'!$A$16</c:f>
              <c:strCache>
                <c:ptCount val="1"/>
                <c:pt idx="0">
                  <c:v>Hnědé uhlí</c:v>
                </c:pt>
              </c:strCache>
            </c:strRef>
          </c:tx>
          <c:spPr>
            <a:solidFill>
              <a:srgbClr val="F0948F"/>
            </a:solidFill>
          </c:spPr>
          <c:invertIfNegative val="0"/>
          <c:cat>
            <c:strRef>
              <c:f>'8.1'!$C$38:$E$38</c:f>
              <c:strCache>
                <c:ptCount val="3"/>
                <c:pt idx="0">
                  <c:v>Říjen</c:v>
                </c:pt>
                <c:pt idx="1">
                  <c:v>Listopad</c:v>
                </c:pt>
                <c:pt idx="2">
                  <c:v>Prosinec</c:v>
                </c:pt>
              </c:strCache>
            </c:strRef>
          </c:cat>
          <c:val>
            <c:numRef>
              <c:f>('8.1'!$B$16,'8.1'!$D$16,'8.1'!$F$16)</c:f>
              <c:numCache>
                <c:formatCode>#\ ##0.0</c:formatCode>
                <c:ptCount val="3"/>
                <c:pt idx="0">
                  <c:v>0</c:v>
                </c:pt>
                <c:pt idx="1">
                  <c:v>0</c:v>
                </c:pt>
                <c:pt idx="2">
                  <c:v>0</c:v>
                </c:pt>
              </c:numCache>
            </c:numRef>
          </c:val>
          <c:extLst>
            <c:ext xmlns:c16="http://schemas.microsoft.com/office/drawing/2014/chart" uri="{C3380CC4-5D6E-409C-BE32-E72D297353CC}">
              <c16:uniqueId val="{00000006-7D58-4EAE-BC86-D545F330926A}"/>
            </c:ext>
          </c:extLst>
        </c:ser>
        <c:ser>
          <c:idx val="7"/>
          <c:order val="7"/>
          <c:tx>
            <c:strRef>
              <c:f>'8.1'!$A$17</c:f>
              <c:strCache>
                <c:ptCount val="1"/>
                <c:pt idx="0">
                  <c:v>Jaderné palivo</c:v>
                </c:pt>
              </c:strCache>
            </c:strRef>
          </c:tx>
          <c:spPr>
            <a:solidFill>
              <a:srgbClr val="F7C9C7"/>
            </a:solidFill>
          </c:spPr>
          <c:invertIfNegative val="0"/>
          <c:cat>
            <c:strRef>
              <c:f>'8.1'!$C$38:$E$38</c:f>
              <c:strCache>
                <c:ptCount val="3"/>
                <c:pt idx="0">
                  <c:v>Říjen</c:v>
                </c:pt>
                <c:pt idx="1">
                  <c:v>Listopad</c:v>
                </c:pt>
                <c:pt idx="2">
                  <c:v>Prosinec</c:v>
                </c:pt>
              </c:strCache>
            </c:strRef>
          </c:cat>
          <c:val>
            <c:numRef>
              <c:f>('8.1'!$B$17,'8.1'!$D$17,'8.1'!$F$17)</c:f>
              <c:numCache>
                <c:formatCode>#\ ##0.0</c:formatCode>
                <c:ptCount val="3"/>
                <c:pt idx="0">
                  <c:v>0</c:v>
                </c:pt>
                <c:pt idx="1">
                  <c:v>0</c:v>
                </c:pt>
                <c:pt idx="2">
                  <c:v>0</c:v>
                </c:pt>
              </c:numCache>
            </c:numRef>
          </c:val>
          <c:extLst>
            <c:ext xmlns:c16="http://schemas.microsoft.com/office/drawing/2014/chart" uri="{C3380CC4-5D6E-409C-BE32-E72D297353CC}">
              <c16:uniqueId val="{00000007-7D58-4EAE-BC86-D545F330926A}"/>
            </c:ext>
          </c:extLst>
        </c:ser>
        <c:ser>
          <c:idx val="8"/>
          <c:order val="8"/>
          <c:tx>
            <c:strRef>
              <c:f>'8.1'!$A$18</c:f>
              <c:strCache>
                <c:ptCount val="1"/>
                <c:pt idx="0">
                  <c:v>Koks</c:v>
                </c:pt>
              </c:strCache>
            </c:strRef>
          </c:tx>
          <c:spPr>
            <a:solidFill>
              <a:schemeClr val="tx1"/>
            </a:solidFill>
          </c:spPr>
          <c:invertIfNegative val="0"/>
          <c:cat>
            <c:strRef>
              <c:f>'8.1'!$C$38:$E$38</c:f>
              <c:strCache>
                <c:ptCount val="3"/>
                <c:pt idx="0">
                  <c:v>Říjen</c:v>
                </c:pt>
                <c:pt idx="1">
                  <c:v>Listopad</c:v>
                </c:pt>
                <c:pt idx="2">
                  <c:v>Prosinec</c:v>
                </c:pt>
              </c:strCache>
            </c:strRef>
          </c:cat>
          <c:val>
            <c:numRef>
              <c:f>('8.1'!$B$18,'8.1'!$D$18,'8.1'!$F$18)</c:f>
              <c:numCache>
                <c:formatCode>#\ ##0.0</c:formatCode>
                <c:ptCount val="3"/>
                <c:pt idx="0">
                  <c:v>0</c:v>
                </c:pt>
                <c:pt idx="1">
                  <c:v>0</c:v>
                </c:pt>
                <c:pt idx="2">
                  <c:v>0</c:v>
                </c:pt>
              </c:numCache>
            </c:numRef>
          </c:val>
          <c:extLst>
            <c:ext xmlns:c16="http://schemas.microsoft.com/office/drawing/2014/chart" uri="{C3380CC4-5D6E-409C-BE32-E72D297353CC}">
              <c16:uniqueId val="{00000008-7D58-4EAE-BC86-D545F330926A}"/>
            </c:ext>
          </c:extLst>
        </c:ser>
        <c:ser>
          <c:idx val="9"/>
          <c:order val="9"/>
          <c:tx>
            <c:strRef>
              <c:f>'8.1'!$A$19</c:f>
              <c:strCache>
                <c:ptCount val="1"/>
                <c:pt idx="0">
                  <c:v>Odpadní teplo</c:v>
                </c:pt>
              </c:strCache>
            </c:strRef>
          </c:tx>
          <c:spPr>
            <a:solidFill>
              <a:srgbClr val="646363"/>
            </a:solidFill>
          </c:spPr>
          <c:invertIfNegative val="0"/>
          <c:cat>
            <c:strRef>
              <c:f>'8.1'!$C$38:$E$38</c:f>
              <c:strCache>
                <c:ptCount val="3"/>
                <c:pt idx="0">
                  <c:v>Říjen</c:v>
                </c:pt>
                <c:pt idx="1">
                  <c:v>Listopad</c:v>
                </c:pt>
                <c:pt idx="2">
                  <c:v>Prosinec</c:v>
                </c:pt>
              </c:strCache>
            </c:strRef>
          </c:cat>
          <c:val>
            <c:numRef>
              <c:f>('8.1'!$B$19,'8.1'!$D$19,'8.1'!$F$19)</c:f>
              <c:numCache>
                <c:formatCode>#\ ##0.0</c:formatCode>
                <c:ptCount val="3"/>
                <c:pt idx="0">
                  <c:v>0</c:v>
                </c:pt>
                <c:pt idx="1">
                  <c:v>0</c:v>
                </c:pt>
                <c:pt idx="2">
                  <c:v>0</c:v>
                </c:pt>
              </c:numCache>
            </c:numRef>
          </c:val>
          <c:extLst>
            <c:ext xmlns:c16="http://schemas.microsoft.com/office/drawing/2014/chart" uri="{C3380CC4-5D6E-409C-BE32-E72D297353CC}">
              <c16:uniqueId val="{00000009-7D58-4EAE-BC86-D545F330926A}"/>
            </c:ext>
          </c:extLst>
        </c:ser>
        <c:ser>
          <c:idx val="10"/>
          <c:order val="10"/>
          <c:tx>
            <c:strRef>
              <c:f>'8.1'!$A$20</c:f>
              <c:strCache>
                <c:ptCount val="1"/>
                <c:pt idx="0">
                  <c:v>Ostatní kapalná paliva</c:v>
                </c:pt>
              </c:strCache>
            </c:strRef>
          </c:tx>
          <c:spPr>
            <a:solidFill>
              <a:srgbClr val="9D9D9C"/>
            </a:solidFill>
          </c:spPr>
          <c:invertIfNegative val="0"/>
          <c:cat>
            <c:strRef>
              <c:f>'8.1'!$C$38:$E$38</c:f>
              <c:strCache>
                <c:ptCount val="3"/>
                <c:pt idx="0">
                  <c:v>Říjen</c:v>
                </c:pt>
                <c:pt idx="1">
                  <c:v>Listopad</c:v>
                </c:pt>
                <c:pt idx="2">
                  <c:v>Prosinec</c:v>
                </c:pt>
              </c:strCache>
            </c:strRef>
          </c:cat>
          <c:val>
            <c:numRef>
              <c:f>('8.1'!$B$20,'8.1'!$D$20,'8.1'!$F$20)</c:f>
              <c:numCache>
                <c:formatCode>#\ ##0.0</c:formatCode>
                <c:ptCount val="3"/>
                <c:pt idx="0">
                  <c:v>0</c:v>
                </c:pt>
                <c:pt idx="1">
                  <c:v>0</c:v>
                </c:pt>
                <c:pt idx="2">
                  <c:v>0</c:v>
                </c:pt>
              </c:numCache>
            </c:numRef>
          </c:val>
          <c:extLst>
            <c:ext xmlns:c16="http://schemas.microsoft.com/office/drawing/2014/chart" uri="{C3380CC4-5D6E-409C-BE32-E72D297353CC}">
              <c16:uniqueId val="{0000000A-7D58-4EAE-BC86-D545F330926A}"/>
            </c:ext>
          </c:extLst>
        </c:ser>
        <c:ser>
          <c:idx val="11"/>
          <c:order val="11"/>
          <c:tx>
            <c:strRef>
              <c:f>'8.1'!$A$21</c:f>
              <c:strCache>
                <c:ptCount val="1"/>
                <c:pt idx="0">
                  <c:v>Ostatní pevná paliva</c:v>
                </c:pt>
              </c:strCache>
            </c:strRef>
          </c:tx>
          <c:spPr>
            <a:solidFill>
              <a:srgbClr val="D0D0D0"/>
            </a:solidFill>
          </c:spPr>
          <c:invertIfNegative val="0"/>
          <c:cat>
            <c:strRef>
              <c:f>'8.1'!$C$38:$E$38</c:f>
              <c:strCache>
                <c:ptCount val="3"/>
                <c:pt idx="0">
                  <c:v>Říjen</c:v>
                </c:pt>
                <c:pt idx="1">
                  <c:v>Listopad</c:v>
                </c:pt>
                <c:pt idx="2">
                  <c:v>Prosinec</c:v>
                </c:pt>
              </c:strCache>
            </c:strRef>
          </c:cat>
          <c:val>
            <c:numRef>
              <c:f>('8.1'!$B$21,'8.1'!$D$21,'8.1'!$F$21)</c:f>
              <c:numCache>
                <c:formatCode>#\ ##0.0</c:formatCode>
                <c:ptCount val="3"/>
                <c:pt idx="0">
                  <c:v>59290</c:v>
                </c:pt>
                <c:pt idx="1">
                  <c:v>88753</c:v>
                </c:pt>
                <c:pt idx="2">
                  <c:v>76369</c:v>
                </c:pt>
              </c:numCache>
            </c:numRef>
          </c:val>
          <c:extLst>
            <c:ext xmlns:c16="http://schemas.microsoft.com/office/drawing/2014/chart" uri="{C3380CC4-5D6E-409C-BE32-E72D297353CC}">
              <c16:uniqueId val="{0000000B-7D58-4EAE-BC86-D545F330926A}"/>
            </c:ext>
          </c:extLst>
        </c:ser>
        <c:ser>
          <c:idx val="12"/>
          <c:order val="12"/>
          <c:tx>
            <c:strRef>
              <c:f>'8.1'!$A$22</c:f>
              <c:strCache>
                <c:ptCount val="1"/>
                <c:pt idx="0">
                  <c:v>Ostatní plyny</c:v>
                </c:pt>
              </c:strCache>
            </c:strRef>
          </c:tx>
          <c:spPr>
            <a:pattFill prst="ltUpDiag">
              <a:fgClr>
                <a:schemeClr val="tx2"/>
              </a:fgClr>
              <a:bgClr>
                <a:schemeClr val="bg1"/>
              </a:bgClr>
            </a:pattFill>
          </c:spPr>
          <c:invertIfNegative val="0"/>
          <c:cat>
            <c:strRef>
              <c:f>'8.1'!$C$38:$E$38</c:f>
              <c:strCache>
                <c:ptCount val="3"/>
                <c:pt idx="0">
                  <c:v>Říjen</c:v>
                </c:pt>
                <c:pt idx="1">
                  <c:v>Listopad</c:v>
                </c:pt>
                <c:pt idx="2">
                  <c:v>Prosinec</c:v>
                </c:pt>
              </c:strCache>
            </c:strRef>
          </c:cat>
          <c:val>
            <c:numRef>
              <c:f>('8.1'!$B$22,'8.1'!$D$22,'8.1'!$F$22)</c:f>
              <c:numCache>
                <c:formatCode>#\ ##0.0</c:formatCode>
                <c:ptCount val="3"/>
                <c:pt idx="0">
                  <c:v>0</c:v>
                </c:pt>
                <c:pt idx="1">
                  <c:v>0</c:v>
                </c:pt>
                <c:pt idx="2">
                  <c:v>0</c:v>
                </c:pt>
              </c:numCache>
            </c:numRef>
          </c:val>
          <c:extLst>
            <c:ext xmlns:c16="http://schemas.microsoft.com/office/drawing/2014/chart" uri="{C3380CC4-5D6E-409C-BE32-E72D297353CC}">
              <c16:uniqueId val="{0000000C-7D58-4EAE-BC86-D545F330926A}"/>
            </c:ext>
          </c:extLst>
        </c:ser>
        <c:ser>
          <c:idx val="13"/>
          <c:order val="13"/>
          <c:tx>
            <c:strRef>
              <c:f>'8.1'!$A$23</c:f>
              <c:strCache>
                <c:ptCount val="1"/>
                <c:pt idx="0">
                  <c:v>Ostatní</c:v>
                </c:pt>
              </c:strCache>
            </c:strRef>
          </c:tx>
          <c:spPr>
            <a:pattFill prst="ltUpDiag">
              <a:fgClr>
                <a:schemeClr val="accent5"/>
              </a:fgClr>
              <a:bgClr>
                <a:schemeClr val="bg1"/>
              </a:bgClr>
            </a:pattFill>
          </c:spPr>
          <c:invertIfNegative val="0"/>
          <c:cat>
            <c:strRef>
              <c:f>'8.1'!$C$38:$E$38</c:f>
              <c:strCache>
                <c:ptCount val="3"/>
                <c:pt idx="0">
                  <c:v>Říjen</c:v>
                </c:pt>
                <c:pt idx="1">
                  <c:v>Listopad</c:v>
                </c:pt>
                <c:pt idx="2">
                  <c:v>Prosinec</c:v>
                </c:pt>
              </c:strCache>
            </c:strRef>
          </c:cat>
          <c:val>
            <c:numRef>
              <c:f>('8.1'!$B$23,'8.1'!$D$23,'8.1'!$F$23)</c:f>
              <c:numCache>
                <c:formatCode>#\ ##0.0</c:formatCode>
                <c:ptCount val="3"/>
                <c:pt idx="0">
                  <c:v>0</c:v>
                </c:pt>
                <c:pt idx="1">
                  <c:v>0</c:v>
                </c:pt>
                <c:pt idx="2">
                  <c:v>0</c:v>
                </c:pt>
              </c:numCache>
            </c:numRef>
          </c:val>
          <c:extLst>
            <c:ext xmlns:c16="http://schemas.microsoft.com/office/drawing/2014/chart" uri="{C3380CC4-5D6E-409C-BE32-E72D297353CC}">
              <c16:uniqueId val="{0000000D-7D58-4EAE-BC86-D545F330926A}"/>
            </c:ext>
          </c:extLst>
        </c:ser>
        <c:ser>
          <c:idx val="14"/>
          <c:order val="14"/>
          <c:tx>
            <c:strRef>
              <c:f>'8.1'!$A$24</c:f>
              <c:strCache>
                <c:ptCount val="1"/>
                <c:pt idx="0">
                  <c:v>Topné oleje</c:v>
                </c:pt>
              </c:strCache>
            </c:strRef>
          </c:tx>
          <c:spPr>
            <a:pattFill prst="ltUpDiag">
              <a:fgClr>
                <a:schemeClr val="accent2"/>
              </a:fgClr>
              <a:bgClr>
                <a:schemeClr val="bg1"/>
              </a:bgClr>
            </a:pattFill>
          </c:spPr>
          <c:invertIfNegative val="0"/>
          <c:cat>
            <c:strRef>
              <c:f>'8.1'!$C$38:$E$38</c:f>
              <c:strCache>
                <c:ptCount val="3"/>
                <c:pt idx="0">
                  <c:v>Říjen</c:v>
                </c:pt>
                <c:pt idx="1">
                  <c:v>Listopad</c:v>
                </c:pt>
                <c:pt idx="2">
                  <c:v>Prosinec</c:v>
                </c:pt>
              </c:strCache>
            </c:strRef>
          </c:cat>
          <c:val>
            <c:numRef>
              <c:f>('8.1'!$B$24,'8.1'!$D$24,'8.1'!$F$24)</c:f>
              <c:numCache>
                <c:formatCode>#\ ##0.0</c:formatCode>
                <c:ptCount val="3"/>
                <c:pt idx="0">
                  <c:v>0</c:v>
                </c:pt>
                <c:pt idx="1">
                  <c:v>0</c:v>
                </c:pt>
                <c:pt idx="2">
                  <c:v>0</c:v>
                </c:pt>
              </c:numCache>
            </c:numRef>
          </c:val>
          <c:extLst>
            <c:ext xmlns:c16="http://schemas.microsoft.com/office/drawing/2014/chart" uri="{C3380CC4-5D6E-409C-BE32-E72D297353CC}">
              <c16:uniqueId val="{0000000E-7D58-4EAE-BC86-D545F330926A}"/>
            </c:ext>
          </c:extLst>
        </c:ser>
        <c:ser>
          <c:idx val="15"/>
          <c:order val="15"/>
          <c:tx>
            <c:strRef>
              <c:f>'8.1'!$A$25</c:f>
              <c:strCache>
                <c:ptCount val="1"/>
                <c:pt idx="0">
                  <c:v>Zemní plyn</c:v>
                </c:pt>
              </c:strCache>
            </c:strRef>
          </c:tx>
          <c:spPr>
            <a:pattFill prst="ltUpDiag">
              <a:fgClr>
                <a:schemeClr val="accent6"/>
              </a:fgClr>
              <a:bgClr>
                <a:schemeClr val="bg1"/>
              </a:bgClr>
            </a:pattFill>
          </c:spPr>
          <c:invertIfNegative val="0"/>
          <c:cat>
            <c:strRef>
              <c:f>'8.1'!$C$38:$E$38</c:f>
              <c:strCache>
                <c:ptCount val="3"/>
                <c:pt idx="0">
                  <c:v>Říjen</c:v>
                </c:pt>
                <c:pt idx="1">
                  <c:v>Listopad</c:v>
                </c:pt>
                <c:pt idx="2">
                  <c:v>Prosinec</c:v>
                </c:pt>
              </c:strCache>
            </c:strRef>
          </c:cat>
          <c:val>
            <c:numRef>
              <c:f>('8.1'!$B$25,'8.1'!$D$25,'8.1'!$F$25)</c:f>
              <c:numCache>
                <c:formatCode>#\ ##0.0</c:formatCode>
                <c:ptCount val="3"/>
                <c:pt idx="0">
                  <c:v>140799.99900000001</c:v>
                </c:pt>
                <c:pt idx="1">
                  <c:v>296006.51400000002</c:v>
                </c:pt>
                <c:pt idx="2">
                  <c:v>387318.70599999995</c:v>
                </c:pt>
              </c:numCache>
            </c:numRef>
          </c:val>
          <c:extLst>
            <c:ext xmlns:c16="http://schemas.microsoft.com/office/drawing/2014/chart" uri="{C3380CC4-5D6E-409C-BE32-E72D297353CC}">
              <c16:uniqueId val="{0000000F-7D58-4EAE-BC86-D545F330926A}"/>
            </c:ext>
          </c:extLst>
        </c:ser>
        <c:dLbls>
          <c:showLegendKey val="0"/>
          <c:showVal val="0"/>
          <c:showCatName val="0"/>
          <c:showSerName val="0"/>
          <c:showPercent val="0"/>
          <c:showBubbleSize val="0"/>
        </c:dLbls>
        <c:gapWidth val="50"/>
        <c:overlap val="100"/>
        <c:axId val="237528576"/>
        <c:axId val="237530112"/>
      </c:barChart>
      <c:catAx>
        <c:axId val="23752857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530112"/>
        <c:crosses val="autoZero"/>
        <c:auto val="1"/>
        <c:lblAlgn val="ctr"/>
        <c:lblOffset val="100"/>
        <c:noMultiLvlLbl val="0"/>
      </c:catAx>
      <c:valAx>
        <c:axId val="237530112"/>
        <c:scaling>
          <c:orientation val="minMax"/>
          <c:max val="16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528576"/>
        <c:crosses val="autoZero"/>
        <c:crossBetween val="between"/>
        <c:majorUnit val="4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6018-455D-B5F6-7403F9F44D1B}"/>
              </c:ext>
            </c:extLst>
          </c:dPt>
          <c:dPt>
            <c:idx val="1"/>
            <c:bubble3D val="0"/>
            <c:spPr>
              <a:solidFill>
                <a:schemeClr val="accent2"/>
              </a:solidFill>
            </c:spPr>
            <c:extLst>
              <c:ext xmlns:c16="http://schemas.microsoft.com/office/drawing/2014/chart" uri="{C3380CC4-5D6E-409C-BE32-E72D297353CC}">
                <c16:uniqueId val="{00000002-6018-455D-B5F6-7403F9F44D1B}"/>
              </c:ext>
            </c:extLst>
          </c:dPt>
          <c:dPt>
            <c:idx val="2"/>
            <c:bubble3D val="0"/>
            <c:spPr>
              <a:solidFill>
                <a:schemeClr val="accent3"/>
              </a:solidFill>
            </c:spPr>
            <c:extLst>
              <c:ext xmlns:c16="http://schemas.microsoft.com/office/drawing/2014/chart" uri="{C3380CC4-5D6E-409C-BE32-E72D297353CC}">
                <c16:uniqueId val="{00000003-6018-455D-B5F6-7403F9F44D1B}"/>
              </c:ext>
            </c:extLst>
          </c:dPt>
          <c:dPt>
            <c:idx val="3"/>
            <c:bubble3D val="0"/>
            <c:spPr>
              <a:solidFill>
                <a:schemeClr val="accent4"/>
              </a:solidFill>
            </c:spPr>
            <c:extLst>
              <c:ext xmlns:c16="http://schemas.microsoft.com/office/drawing/2014/chart" uri="{C3380CC4-5D6E-409C-BE32-E72D297353CC}">
                <c16:uniqueId val="{00000004-6018-455D-B5F6-7403F9F44D1B}"/>
              </c:ext>
            </c:extLst>
          </c:dPt>
          <c:dPt>
            <c:idx val="4"/>
            <c:bubble3D val="0"/>
            <c:spPr>
              <a:solidFill>
                <a:schemeClr val="accent5"/>
              </a:solidFill>
            </c:spPr>
            <c:extLst>
              <c:ext xmlns:c16="http://schemas.microsoft.com/office/drawing/2014/chart" uri="{C3380CC4-5D6E-409C-BE32-E72D297353CC}">
                <c16:uniqueId val="{00000005-6018-455D-B5F6-7403F9F44D1B}"/>
              </c:ext>
            </c:extLst>
          </c:dPt>
          <c:dPt>
            <c:idx val="5"/>
            <c:bubble3D val="0"/>
            <c:spPr>
              <a:solidFill>
                <a:schemeClr val="accent6"/>
              </a:solidFill>
            </c:spPr>
            <c:extLst>
              <c:ext xmlns:c16="http://schemas.microsoft.com/office/drawing/2014/chart" uri="{C3380CC4-5D6E-409C-BE32-E72D297353CC}">
                <c16:uniqueId val="{00000006-6018-455D-B5F6-7403F9F44D1B}"/>
              </c:ext>
            </c:extLst>
          </c:dPt>
          <c:dPt>
            <c:idx val="6"/>
            <c:bubble3D val="0"/>
            <c:spPr>
              <a:solidFill>
                <a:srgbClr val="F0948F"/>
              </a:solidFill>
            </c:spPr>
            <c:extLst>
              <c:ext xmlns:c16="http://schemas.microsoft.com/office/drawing/2014/chart" uri="{C3380CC4-5D6E-409C-BE32-E72D297353CC}">
                <c16:uniqueId val="{00000007-6018-455D-B5F6-7403F9F44D1B}"/>
              </c:ext>
            </c:extLst>
          </c:dPt>
          <c:dPt>
            <c:idx val="7"/>
            <c:bubble3D val="0"/>
            <c:spPr>
              <a:solidFill>
                <a:srgbClr val="F7C9C7"/>
              </a:solidFill>
            </c:spPr>
            <c:extLst>
              <c:ext xmlns:c16="http://schemas.microsoft.com/office/drawing/2014/chart" uri="{C3380CC4-5D6E-409C-BE32-E72D297353CC}">
                <c16:uniqueId val="{00000000-460E-4CF6-B3D5-472A3D958B04}"/>
              </c:ext>
            </c:extLst>
          </c:dPt>
          <c:cat>
            <c:numRef>
              <c:f>'8.1'!$O$28:$O$35</c:f>
              <c:numCache>
                <c:formatCode>#\ ##0.0</c:formatCode>
                <c:ptCount val="8"/>
              </c:numCache>
            </c:numRef>
          </c:cat>
          <c:val>
            <c:numRef>
              <c:f>'8.1'!$J$28:$J$35</c:f>
              <c:numCache>
                <c:formatCode>General</c:formatCode>
                <c:ptCount val="8"/>
              </c:numCache>
            </c:numRef>
          </c:val>
          <c:extLst>
            <c:ext xmlns:c16="http://schemas.microsoft.com/office/drawing/2014/chart" uri="{C3380CC4-5D6E-409C-BE32-E72D297353CC}">
              <c16:uniqueId val="{00000001-460E-4CF6-B3D5-472A3D958B0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rgbClr val="233060"/>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E16-49E5-91AD-8891FEFD71A2}"/>
            </c:ext>
          </c:extLst>
        </c:ser>
        <c:ser>
          <c:idx val="1"/>
          <c:order val="1"/>
          <c:tx>
            <c:strRef>
              <c:f>'4.1'!$O$9</c:f>
              <c:strCache>
                <c:ptCount val="1"/>
              </c:strCache>
            </c:strRef>
          </c:tx>
          <c:spPr>
            <a:solidFill>
              <a:srgbClr val="596387"/>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E16-49E5-91AD-8891FEFD71A2}"/>
            </c:ext>
          </c:extLst>
        </c:ser>
        <c:ser>
          <c:idx val="2"/>
          <c:order val="2"/>
          <c:tx>
            <c:strRef>
              <c:f>'4.1'!$O$10</c:f>
              <c:strCache>
                <c:ptCount val="1"/>
              </c:strCache>
            </c:strRef>
          </c:tx>
          <c:spPr>
            <a:solidFill>
              <a:srgbClr val="9196B0"/>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E16-49E5-91AD-8891FEFD71A2}"/>
            </c:ext>
          </c:extLst>
        </c:ser>
        <c:ser>
          <c:idx val="3"/>
          <c:order val="3"/>
          <c:tx>
            <c:strRef>
              <c:f>'4.1'!$O$11</c:f>
              <c:strCache>
                <c:ptCount val="1"/>
              </c:strCache>
            </c:strRef>
          </c:tx>
          <c:spPr>
            <a:solidFill>
              <a:srgbClr val="C7CCD6"/>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E16-49E5-91AD-8891FEFD71A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E16-49E5-91AD-8891FEFD71A2}"/>
            </c:ext>
          </c:extLst>
        </c:ser>
        <c:ser>
          <c:idx val="5"/>
          <c:order val="5"/>
          <c:tx>
            <c:strRef>
              <c:f>'4.1'!$O$13</c:f>
              <c:strCache>
                <c:ptCount val="1"/>
              </c:strCache>
            </c:strRef>
          </c:tx>
          <c:spPr>
            <a:solidFill>
              <a:srgbClr val="E86159"/>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E16-49E5-91AD-8891FEFD71A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E16-49E5-91AD-8891FEFD71A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E16-49E5-91AD-8891FEFD71A2}"/>
            </c:ext>
          </c:extLst>
        </c:ser>
        <c:ser>
          <c:idx val="8"/>
          <c:order val="8"/>
          <c:tx>
            <c:strRef>
              <c:f>'4.1'!$O$16</c:f>
              <c:strCache>
                <c:ptCount val="1"/>
              </c:strCache>
            </c:strRef>
          </c:tx>
          <c:spPr>
            <a:solidFill>
              <a:srgbClr val="000000"/>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E16-49E5-91AD-8891FEFD71A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E16-49E5-91AD-8891FEFD71A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E16-49E5-91AD-8891FEFD71A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E16-49E5-91AD-8891FEFD71A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E16-49E5-91AD-8891FEFD71A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E16-49E5-91AD-8891FEFD71A2}"/>
            </c:ext>
          </c:extLst>
        </c:ser>
        <c:ser>
          <c:idx val="14"/>
          <c:order val="14"/>
          <c:tx>
            <c:strRef>
              <c:f>'4.1'!$O$22</c:f>
              <c:strCache>
                <c:ptCount val="1"/>
              </c:strCache>
            </c:strRef>
          </c:tx>
          <c:spPr>
            <a:pattFill prst="ltUpDiag">
              <a:fgClr>
                <a:srgbClr val="596387"/>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E16-49E5-91AD-8891FEFD71A2}"/>
            </c:ext>
          </c:extLst>
        </c:ser>
        <c:ser>
          <c:idx val="15"/>
          <c:order val="15"/>
          <c:tx>
            <c:strRef>
              <c:f>'4.1'!$O$23</c:f>
              <c:strCache>
                <c:ptCount val="1"/>
              </c:strCache>
            </c:strRef>
          </c:tx>
          <c:spPr>
            <a:pattFill prst="ltUpDiag">
              <a:fgClr>
                <a:srgbClr val="E86159"/>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BE16-49E5-91AD-8891FEFD71A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7490589711417819"/>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165-46A2-B497-197BA76EAA1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165-46A2-B497-197BA76EAA1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165-46A2-B497-197BA76EAA1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165-46A2-B497-197BA76EAA1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165-46A2-B497-197BA76EAA1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165-46A2-B497-197BA76EAA1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165-46A2-B497-197BA76EAA1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165-46A2-B497-197BA76EAA1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165-46A2-B497-197BA76EAA1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165-46A2-B497-197BA76EAA1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165-46A2-B497-197BA76EAA1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165-46A2-B497-197BA76EAA1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165-46A2-B497-197BA76EAA1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165-46A2-B497-197BA76EAA1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165-46A2-B497-197BA76EAA1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3165-46A2-B497-197BA76EAA1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635193169251170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1.7757619224394721E-3"/>
          <c:y val="1.52075774448875E-2"/>
        </c:manualLayout>
      </c:layout>
      <c:overlay val="0"/>
    </c:title>
    <c:autoTitleDeleted val="0"/>
    <c:plotArea>
      <c:layout>
        <c:manualLayout>
          <c:layoutTarget val="inner"/>
          <c:xMode val="edge"/>
          <c:yMode val="edge"/>
          <c:x val="0.10446396915284765"/>
          <c:y val="0.24097968239140588"/>
          <c:w val="0.6700337575744868"/>
          <c:h val="0.54603135217188226"/>
        </c:manualLayout>
      </c:layout>
      <c:barChart>
        <c:barDir val="col"/>
        <c:grouping val="stacked"/>
        <c:varyColors val="0"/>
        <c:ser>
          <c:idx val="0"/>
          <c:order val="0"/>
          <c:tx>
            <c:strRef>
              <c:f>'8.2'!$A$27</c:f>
              <c:strCache>
                <c:ptCount val="1"/>
                <c:pt idx="0">
                  <c:v>Průmysl</c:v>
                </c:pt>
              </c:strCache>
            </c:strRef>
          </c:tx>
          <c:invertIfNegative val="0"/>
          <c:cat>
            <c:strRef>
              <c:f>'8.2'!$C$38:$E$38</c:f>
              <c:strCache>
                <c:ptCount val="3"/>
                <c:pt idx="0">
                  <c:v>Říjen</c:v>
                </c:pt>
                <c:pt idx="1">
                  <c:v>Listopad</c:v>
                </c:pt>
                <c:pt idx="2">
                  <c:v>Prosinec</c:v>
                </c:pt>
              </c:strCache>
            </c:strRef>
          </c:cat>
          <c:val>
            <c:numRef>
              <c:f>('8.2'!$B$27,'8.2'!$D$27,'8.2'!$F$27)</c:f>
              <c:numCache>
                <c:formatCode>#\ ##0.0</c:formatCode>
                <c:ptCount val="3"/>
                <c:pt idx="0">
                  <c:v>55769.79800000001</c:v>
                </c:pt>
                <c:pt idx="1">
                  <c:v>80458.127999999997</c:v>
                </c:pt>
                <c:pt idx="2">
                  <c:v>93408.333000000028</c:v>
                </c:pt>
              </c:numCache>
            </c:numRef>
          </c:val>
          <c:extLst>
            <c:ext xmlns:c16="http://schemas.microsoft.com/office/drawing/2014/chart" uri="{C3380CC4-5D6E-409C-BE32-E72D297353CC}">
              <c16:uniqueId val="{00000000-0040-4BC3-86BF-1A83C982E45A}"/>
            </c:ext>
          </c:extLst>
        </c:ser>
        <c:ser>
          <c:idx val="1"/>
          <c:order val="1"/>
          <c:tx>
            <c:strRef>
              <c:f>'8.2'!$A$28</c:f>
              <c:strCache>
                <c:ptCount val="1"/>
                <c:pt idx="0">
                  <c:v>Energetika</c:v>
                </c:pt>
              </c:strCache>
            </c:strRef>
          </c:tx>
          <c:invertIfNegative val="0"/>
          <c:cat>
            <c:strRef>
              <c:f>'8.2'!$C$38:$E$38</c:f>
              <c:strCache>
                <c:ptCount val="3"/>
                <c:pt idx="0">
                  <c:v>Říjen</c:v>
                </c:pt>
                <c:pt idx="1">
                  <c:v>Listopad</c:v>
                </c:pt>
                <c:pt idx="2">
                  <c:v>Prosinec</c:v>
                </c:pt>
              </c:strCache>
            </c:strRef>
          </c:cat>
          <c:val>
            <c:numRef>
              <c:f>('8.2'!$B$28,'8.2'!$D$28,'8.2'!$F$28)</c:f>
              <c:numCache>
                <c:formatCode>#\ ##0.0</c:formatCode>
                <c:ptCount val="3"/>
                <c:pt idx="0">
                  <c:v>2139.41</c:v>
                </c:pt>
                <c:pt idx="1">
                  <c:v>3458.13</c:v>
                </c:pt>
                <c:pt idx="2">
                  <c:v>3589.19</c:v>
                </c:pt>
              </c:numCache>
            </c:numRef>
          </c:val>
          <c:extLst>
            <c:ext xmlns:c16="http://schemas.microsoft.com/office/drawing/2014/chart" uri="{C3380CC4-5D6E-409C-BE32-E72D297353CC}">
              <c16:uniqueId val="{00000001-0040-4BC3-86BF-1A83C982E45A}"/>
            </c:ext>
          </c:extLst>
        </c:ser>
        <c:ser>
          <c:idx val="2"/>
          <c:order val="2"/>
          <c:tx>
            <c:strRef>
              <c:f>'8.2'!$A$29</c:f>
              <c:strCache>
                <c:ptCount val="1"/>
                <c:pt idx="0">
                  <c:v>Doprava</c:v>
                </c:pt>
              </c:strCache>
            </c:strRef>
          </c:tx>
          <c:invertIfNegative val="0"/>
          <c:cat>
            <c:strRef>
              <c:f>'8.2'!$C$38:$E$38</c:f>
              <c:strCache>
                <c:ptCount val="3"/>
                <c:pt idx="0">
                  <c:v>Říjen</c:v>
                </c:pt>
                <c:pt idx="1">
                  <c:v>Listopad</c:v>
                </c:pt>
                <c:pt idx="2">
                  <c:v>Prosinec</c:v>
                </c:pt>
              </c:strCache>
            </c:strRef>
          </c:cat>
          <c:val>
            <c:numRef>
              <c:f>('8.2'!$B$29,'8.2'!$D$29,'8.2'!$F$29)</c:f>
              <c:numCache>
                <c:formatCode>#\ ##0.0</c:formatCode>
                <c:ptCount val="3"/>
                <c:pt idx="0">
                  <c:v>1750.145</c:v>
                </c:pt>
                <c:pt idx="1">
                  <c:v>4341.9030000000002</c:v>
                </c:pt>
                <c:pt idx="2">
                  <c:v>7487.9610000000002</c:v>
                </c:pt>
              </c:numCache>
            </c:numRef>
          </c:val>
          <c:extLst>
            <c:ext xmlns:c16="http://schemas.microsoft.com/office/drawing/2014/chart" uri="{C3380CC4-5D6E-409C-BE32-E72D297353CC}">
              <c16:uniqueId val="{00000002-0040-4BC3-86BF-1A83C982E45A}"/>
            </c:ext>
          </c:extLst>
        </c:ser>
        <c:ser>
          <c:idx val="3"/>
          <c:order val="3"/>
          <c:tx>
            <c:strRef>
              <c:f>'8.2'!$A$30</c:f>
              <c:strCache>
                <c:ptCount val="1"/>
                <c:pt idx="0">
                  <c:v>Stavebnictví</c:v>
                </c:pt>
              </c:strCache>
            </c:strRef>
          </c:tx>
          <c:invertIfNegative val="0"/>
          <c:cat>
            <c:strRef>
              <c:f>'8.2'!$C$38:$E$38</c:f>
              <c:strCache>
                <c:ptCount val="3"/>
                <c:pt idx="0">
                  <c:v>Říjen</c:v>
                </c:pt>
                <c:pt idx="1">
                  <c:v>Listopad</c:v>
                </c:pt>
                <c:pt idx="2">
                  <c:v>Prosinec</c:v>
                </c:pt>
              </c:strCache>
            </c:strRef>
          </c:cat>
          <c:val>
            <c:numRef>
              <c:f>('8.2'!$B$30,'8.2'!$D$30,'8.2'!$F$30)</c:f>
              <c:numCache>
                <c:formatCode>#\ ##0.0</c:formatCode>
                <c:ptCount val="3"/>
                <c:pt idx="0">
                  <c:v>284.81</c:v>
                </c:pt>
                <c:pt idx="1">
                  <c:v>537.12200000000007</c:v>
                </c:pt>
                <c:pt idx="2">
                  <c:v>683.19899999999996</c:v>
                </c:pt>
              </c:numCache>
            </c:numRef>
          </c:val>
          <c:extLst>
            <c:ext xmlns:c16="http://schemas.microsoft.com/office/drawing/2014/chart" uri="{C3380CC4-5D6E-409C-BE32-E72D297353CC}">
              <c16:uniqueId val="{00000003-0040-4BC3-86BF-1A83C982E45A}"/>
            </c:ext>
          </c:extLst>
        </c:ser>
        <c:ser>
          <c:idx val="4"/>
          <c:order val="4"/>
          <c:tx>
            <c:strRef>
              <c:f>'8.2'!$A$31</c:f>
              <c:strCache>
                <c:ptCount val="1"/>
                <c:pt idx="0">
                  <c:v>Zemědělství a lesnictví</c:v>
                </c:pt>
              </c:strCache>
            </c:strRef>
          </c:tx>
          <c:spPr>
            <a:solidFill>
              <a:schemeClr val="accent5"/>
            </a:solidFill>
          </c:spPr>
          <c:invertIfNegative val="0"/>
          <c:cat>
            <c:strRef>
              <c:f>'8.2'!$C$38:$E$38</c:f>
              <c:strCache>
                <c:ptCount val="3"/>
                <c:pt idx="0">
                  <c:v>Říjen</c:v>
                </c:pt>
                <c:pt idx="1">
                  <c:v>Listopad</c:v>
                </c:pt>
                <c:pt idx="2">
                  <c:v>Prosinec</c:v>
                </c:pt>
              </c:strCache>
            </c:strRef>
          </c:cat>
          <c:val>
            <c:numRef>
              <c:f>('8.2'!$B$31,'8.2'!$D$31,'8.2'!$F$31)</c:f>
              <c:numCache>
                <c:formatCode>#\ ##0.0</c:formatCode>
                <c:ptCount val="3"/>
                <c:pt idx="0">
                  <c:v>1203.19</c:v>
                </c:pt>
                <c:pt idx="1">
                  <c:v>1559.4839999999999</c:v>
                </c:pt>
                <c:pt idx="2">
                  <c:v>1738.9570000000001</c:v>
                </c:pt>
              </c:numCache>
            </c:numRef>
          </c:val>
          <c:extLst>
            <c:ext xmlns:c16="http://schemas.microsoft.com/office/drawing/2014/chart" uri="{C3380CC4-5D6E-409C-BE32-E72D297353CC}">
              <c16:uniqueId val="{00000004-0040-4BC3-86BF-1A83C982E45A}"/>
            </c:ext>
          </c:extLst>
        </c:ser>
        <c:ser>
          <c:idx val="5"/>
          <c:order val="5"/>
          <c:tx>
            <c:strRef>
              <c:f>'8.2'!$A$32</c:f>
              <c:strCache>
                <c:ptCount val="1"/>
                <c:pt idx="0">
                  <c:v>Domácnosti</c:v>
                </c:pt>
              </c:strCache>
            </c:strRef>
          </c:tx>
          <c:spPr>
            <a:solidFill>
              <a:schemeClr val="accent6"/>
            </a:solidFill>
          </c:spPr>
          <c:invertIfNegative val="0"/>
          <c:cat>
            <c:strRef>
              <c:f>'8.2'!$C$38:$E$38</c:f>
              <c:strCache>
                <c:ptCount val="3"/>
                <c:pt idx="0">
                  <c:v>Říjen</c:v>
                </c:pt>
                <c:pt idx="1">
                  <c:v>Listopad</c:v>
                </c:pt>
                <c:pt idx="2">
                  <c:v>Prosinec</c:v>
                </c:pt>
              </c:strCache>
            </c:strRef>
          </c:cat>
          <c:val>
            <c:numRef>
              <c:f>('8.2'!$B$32,'8.2'!$D$32,'8.2'!$F$32)</c:f>
              <c:numCache>
                <c:formatCode>#\ ##0.0</c:formatCode>
                <c:ptCount val="3"/>
                <c:pt idx="0">
                  <c:v>126377.512</c:v>
                </c:pt>
                <c:pt idx="1">
                  <c:v>226315.25999999998</c:v>
                </c:pt>
                <c:pt idx="2">
                  <c:v>292529.22000000003</c:v>
                </c:pt>
              </c:numCache>
            </c:numRef>
          </c:val>
          <c:extLst>
            <c:ext xmlns:c16="http://schemas.microsoft.com/office/drawing/2014/chart" uri="{C3380CC4-5D6E-409C-BE32-E72D297353CC}">
              <c16:uniqueId val="{00000005-0040-4BC3-86BF-1A83C982E45A}"/>
            </c:ext>
          </c:extLst>
        </c:ser>
        <c:ser>
          <c:idx val="6"/>
          <c:order val="6"/>
          <c:tx>
            <c:strRef>
              <c:f>'8.2'!$A$33</c:f>
              <c:strCache>
                <c:ptCount val="1"/>
                <c:pt idx="0">
                  <c:v>Obchod, služby, školství, zdravotnictví</c:v>
                </c:pt>
              </c:strCache>
            </c:strRef>
          </c:tx>
          <c:spPr>
            <a:solidFill>
              <a:srgbClr val="F0948F"/>
            </a:solidFill>
          </c:spPr>
          <c:invertIfNegative val="0"/>
          <c:cat>
            <c:strRef>
              <c:f>'8.2'!$C$38:$E$38</c:f>
              <c:strCache>
                <c:ptCount val="3"/>
                <c:pt idx="0">
                  <c:v>Říjen</c:v>
                </c:pt>
                <c:pt idx="1">
                  <c:v>Listopad</c:v>
                </c:pt>
                <c:pt idx="2">
                  <c:v>Prosinec</c:v>
                </c:pt>
              </c:strCache>
            </c:strRef>
          </c:cat>
          <c:val>
            <c:numRef>
              <c:f>('8.2'!$B$33,'8.2'!$D$33,'8.2'!$F$33)</c:f>
              <c:numCache>
                <c:formatCode>#\ ##0.0</c:formatCode>
                <c:ptCount val="3"/>
                <c:pt idx="0">
                  <c:v>64834.254000000001</c:v>
                </c:pt>
                <c:pt idx="1">
                  <c:v>121140.15400000001</c:v>
                </c:pt>
                <c:pt idx="2">
                  <c:v>155340.33000000002</c:v>
                </c:pt>
              </c:numCache>
            </c:numRef>
          </c:val>
          <c:extLst>
            <c:ext xmlns:c16="http://schemas.microsoft.com/office/drawing/2014/chart" uri="{C3380CC4-5D6E-409C-BE32-E72D297353CC}">
              <c16:uniqueId val="{00000006-0040-4BC3-86BF-1A83C982E45A}"/>
            </c:ext>
          </c:extLst>
        </c:ser>
        <c:ser>
          <c:idx val="7"/>
          <c:order val="7"/>
          <c:tx>
            <c:strRef>
              <c:f>'8.2'!$A$34</c:f>
              <c:strCache>
                <c:ptCount val="1"/>
                <c:pt idx="0">
                  <c:v>Ostatní</c:v>
                </c:pt>
              </c:strCache>
            </c:strRef>
          </c:tx>
          <c:spPr>
            <a:solidFill>
              <a:srgbClr val="F7C9C7"/>
            </a:solidFill>
          </c:spPr>
          <c:invertIfNegative val="0"/>
          <c:cat>
            <c:strRef>
              <c:f>'8.2'!$C$38:$E$38</c:f>
              <c:strCache>
                <c:ptCount val="3"/>
                <c:pt idx="0">
                  <c:v>Říjen</c:v>
                </c:pt>
                <c:pt idx="1">
                  <c:v>Listopad</c:v>
                </c:pt>
                <c:pt idx="2">
                  <c:v>Prosinec</c:v>
                </c:pt>
              </c:strCache>
            </c:strRef>
          </c:cat>
          <c:val>
            <c:numRef>
              <c:f>('8.2'!$B$34,'8.2'!$D$34,'8.2'!$F$34)</c:f>
              <c:numCache>
                <c:formatCode>#\ ##0.0</c:formatCode>
                <c:ptCount val="3"/>
                <c:pt idx="0">
                  <c:v>6023.5389999999998</c:v>
                </c:pt>
                <c:pt idx="1">
                  <c:v>11716.324000000001</c:v>
                </c:pt>
                <c:pt idx="2">
                  <c:v>15876.954</c:v>
                </c:pt>
              </c:numCache>
            </c:numRef>
          </c:val>
          <c:extLst>
            <c:ext xmlns:c16="http://schemas.microsoft.com/office/drawing/2014/chart" uri="{C3380CC4-5D6E-409C-BE32-E72D297353CC}">
              <c16:uniqueId val="{00000007-0040-4BC3-86BF-1A83C982E45A}"/>
            </c:ext>
          </c:extLst>
        </c:ser>
        <c:dLbls>
          <c:showLegendKey val="0"/>
          <c:showVal val="0"/>
          <c:showCatName val="0"/>
          <c:showSerName val="0"/>
          <c:showPercent val="0"/>
          <c:showBubbleSize val="0"/>
        </c:dLbls>
        <c:gapWidth val="50"/>
        <c:overlap val="100"/>
        <c:axId val="235759872"/>
        <c:axId val="235761664"/>
      </c:barChart>
      <c:catAx>
        <c:axId val="2357598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5761664"/>
        <c:crosses val="autoZero"/>
        <c:auto val="1"/>
        <c:lblAlgn val="ctr"/>
        <c:lblOffset val="100"/>
        <c:noMultiLvlLbl val="0"/>
      </c:catAx>
      <c:valAx>
        <c:axId val="23576166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5759872"/>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cs-CZ" sz="1000">
                <a:solidFill>
                  <a:schemeClr val="tx2"/>
                </a:solidFill>
              </a:rPr>
              <a:t>Podíl v ČR</a:t>
            </a:r>
          </a:p>
        </c:rich>
      </c:tx>
      <c:layout>
        <c:manualLayout>
          <c:xMode val="edge"/>
          <c:yMode val="edge"/>
          <c:x val="5.1553002128805882E-4"/>
          <c:y val="0"/>
        </c:manualLayout>
      </c:layout>
      <c:overlay val="0"/>
    </c:title>
    <c:autoTitleDeleted val="0"/>
    <c:plotArea>
      <c:layout>
        <c:manualLayout>
          <c:layoutTarget val="inner"/>
          <c:xMode val="edge"/>
          <c:yMode val="edge"/>
          <c:x val="6.7874699701625241E-2"/>
          <c:y val="0.24592026197143887"/>
          <c:w val="0.86679862645627792"/>
          <c:h val="0.27543687465053568"/>
        </c:manualLayout>
      </c:layout>
      <c:barChart>
        <c:barDir val="bar"/>
        <c:grouping val="clustered"/>
        <c:varyColors val="0"/>
        <c:ser>
          <c:idx val="0"/>
          <c:order val="0"/>
          <c:tx>
            <c:strRef>
              <c:f>'8.2'!$A$38</c:f>
              <c:strCache>
                <c:ptCount val="1"/>
                <c:pt idx="0">
                  <c:v>Instalovaný výkon</c:v>
                </c:pt>
              </c:strCache>
            </c:strRef>
          </c:tx>
          <c:invertIfNegative val="0"/>
          <c:val>
            <c:numRef>
              <c:f>'8.2'!$B$38</c:f>
              <c:numCache>
                <c:formatCode>0.0%</c:formatCode>
                <c:ptCount val="1"/>
                <c:pt idx="0">
                  <c:v>5.7098530370730177E-2</c:v>
                </c:pt>
              </c:numCache>
            </c:numRef>
          </c:val>
          <c:extLst>
            <c:ext xmlns:c16="http://schemas.microsoft.com/office/drawing/2014/chart" uri="{C3380CC4-5D6E-409C-BE32-E72D297353CC}">
              <c16:uniqueId val="{00000000-FC7F-469A-B30A-EE5A1B230C15}"/>
            </c:ext>
          </c:extLst>
        </c:ser>
        <c:ser>
          <c:idx val="1"/>
          <c:order val="1"/>
          <c:tx>
            <c:strRef>
              <c:f>'8.2'!$A$39</c:f>
              <c:strCache>
                <c:ptCount val="1"/>
                <c:pt idx="0">
                  <c:v>Výroba tepla brutto</c:v>
                </c:pt>
              </c:strCache>
            </c:strRef>
          </c:tx>
          <c:invertIfNegative val="0"/>
          <c:val>
            <c:numRef>
              <c:f>'8.2'!$B$39</c:f>
              <c:numCache>
                <c:formatCode>0.0%</c:formatCode>
                <c:ptCount val="1"/>
                <c:pt idx="0">
                  <c:v>4.8672110514304749E-2</c:v>
                </c:pt>
              </c:numCache>
            </c:numRef>
          </c:val>
          <c:extLst>
            <c:ext xmlns:c16="http://schemas.microsoft.com/office/drawing/2014/chart" uri="{C3380CC4-5D6E-409C-BE32-E72D297353CC}">
              <c16:uniqueId val="{00000001-FC7F-469A-B30A-EE5A1B230C15}"/>
            </c:ext>
          </c:extLst>
        </c:ser>
        <c:ser>
          <c:idx val="2"/>
          <c:order val="2"/>
          <c:tx>
            <c:strRef>
              <c:f>'8.2'!$A$40</c:f>
              <c:strCache>
                <c:ptCount val="1"/>
                <c:pt idx="0">
                  <c:v>Dodávky tepla</c:v>
                </c:pt>
              </c:strCache>
            </c:strRef>
          </c:tx>
          <c:invertIfNegative val="0"/>
          <c:val>
            <c:numRef>
              <c:f>'8.2'!$B$40</c:f>
              <c:numCache>
                <c:formatCode>0.0%</c:formatCode>
                <c:ptCount val="1"/>
                <c:pt idx="0">
                  <c:v>5.3885509458317361E-2</c:v>
                </c:pt>
              </c:numCache>
            </c:numRef>
          </c:val>
          <c:extLst>
            <c:ext xmlns:c16="http://schemas.microsoft.com/office/drawing/2014/chart" uri="{C3380CC4-5D6E-409C-BE32-E72D297353CC}">
              <c16:uniqueId val="{00000002-FC7F-469A-B30A-EE5A1B230C15}"/>
            </c:ext>
          </c:extLst>
        </c:ser>
        <c:dLbls>
          <c:showLegendKey val="0"/>
          <c:showVal val="0"/>
          <c:showCatName val="0"/>
          <c:showSerName val="0"/>
          <c:showPercent val="0"/>
          <c:showBubbleSize val="0"/>
        </c:dLbls>
        <c:gapWidth val="150"/>
        <c:axId val="235792640"/>
        <c:axId val="237547520"/>
      </c:barChart>
      <c:catAx>
        <c:axId val="235792640"/>
        <c:scaling>
          <c:orientation val="maxMin"/>
        </c:scaling>
        <c:delete val="0"/>
        <c:axPos val="l"/>
        <c:numFmt formatCode="General" sourceLinked="1"/>
        <c:majorTickMark val="none"/>
        <c:minorTickMark val="none"/>
        <c:tickLblPos val="none"/>
        <c:crossAx val="237547520"/>
        <c:crosses val="autoZero"/>
        <c:auto val="1"/>
        <c:lblAlgn val="ctr"/>
        <c:lblOffset val="100"/>
        <c:noMultiLvlLbl val="0"/>
      </c:catAx>
      <c:valAx>
        <c:axId val="23754752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35792640"/>
        <c:crosses val="max"/>
        <c:crossBetween val="between"/>
      </c:valAx>
    </c:plotArea>
    <c:legend>
      <c:legendPos val="b"/>
      <c:layout>
        <c:manualLayout>
          <c:xMode val="edge"/>
          <c:yMode val="edge"/>
          <c:x val="1.4071404916193386E-2"/>
          <c:y val="0.68323709536307975"/>
          <c:w val="0.55331546504569662"/>
          <c:h val="0.2509193131330318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07AB-4CA6-AAA1-96A4B03D0DB8}"/>
              </c:ext>
            </c:extLst>
          </c:dPt>
          <c:dPt>
            <c:idx val="1"/>
            <c:bubble3D val="0"/>
            <c:spPr>
              <a:solidFill>
                <a:schemeClr val="accent2"/>
              </a:solidFill>
            </c:spPr>
            <c:extLst>
              <c:ext xmlns:c16="http://schemas.microsoft.com/office/drawing/2014/chart" uri="{C3380CC4-5D6E-409C-BE32-E72D297353CC}">
                <c16:uniqueId val="{00000002-07AB-4CA6-AAA1-96A4B03D0DB8}"/>
              </c:ext>
            </c:extLst>
          </c:dPt>
          <c:dPt>
            <c:idx val="2"/>
            <c:bubble3D val="0"/>
            <c:spPr>
              <a:solidFill>
                <a:schemeClr val="accent3"/>
              </a:solidFill>
            </c:spPr>
            <c:extLst>
              <c:ext xmlns:c16="http://schemas.microsoft.com/office/drawing/2014/chart" uri="{C3380CC4-5D6E-409C-BE32-E72D297353CC}">
                <c16:uniqueId val="{00000003-07AB-4CA6-AAA1-96A4B03D0DB8}"/>
              </c:ext>
            </c:extLst>
          </c:dPt>
          <c:dPt>
            <c:idx val="3"/>
            <c:bubble3D val="0"/>
            <c:spPr>
              <a:solidFill>
                <a:schemeClr val="accent4"/>
              </a:solidFill>
            </c:spPr>
            <c:extLst>
              <c:ext xmlns:c16="http://schemas.microsoft.com/office/drawing/2014/chart" uri="{C3380CC4-5D6E-409C-BE32-E72D297353CC}">
                <c16:uniqueId val="{00000004-07AB-4CA6-AAA1-96A4B03D0DB8}"/>
              </c:ext>
            </c:extLst>
          </c:dPt>
          <c:dPt>
            <c:idx val="4"/>
            <c:bubble3D val="0"/>
            <c:spPr>
              <a:solidFill>
                <a:schemeClr val="accent5"/>
              </a:solidFill>
            </c:spPr>
            <c:extLst>
              <c:ext xmlns:c16="http://schemas.microsoft.com/office/drawing/2014/chart" uri="{C3380CC4-5D6E-409C-BE32-E72D297353CC}">
                <c16:uniqueId val="{00000005-07AB-4CA6-AAA1-96A4B03D0DB8}"/>
              </c:ext>
            </c:extLst>
          </c:dPt>
          <c:dPt>
            <c:idx val="5"/>
            <c:bubble3D val="0"/>
            <c:spPr>
              <a:solidFill>
                <a:schemeClr val="accent6"/>
              </a:solidFill>
            </c:spPr>
            <c:extLst>
              <c:ext xmlns:c16="http://schemas.microsoft.com/office/drawing/2014/chart" uri="{C3380CC4-5D6E-409C-BE32-E72D297353CC}">
                <c16:uniqueId val="{00000006-07AB-4CA6-AAA1-96A4B03D0DB8}"/>
              </c:ext>
            </c:extLst>
          </c:dPt>
          <c:dPt>
            <c:idx val="6"/>
            <c:bubble3D val="0"/>
            <c:spPr>
              <a:solidFill>
                <a:srgbClr val="F0948F"/>
              </a:solidFill>
            </c:spPr>
            <c:extLst>
              <c:ext xmlns:c16="http://schemas.microsoft.com/office/drawing/2014/chart" uri="{C3380CC4-5D6E-409C-BE32-E72D297353CC}">
                <c16:uniqueId val="{00000007-07AB-4CA6-AAA1-96A4B03D0DB8}"/>
              </c:ext>
            </c:extLst>
          </c:dPt>
          <c:dPt>
            <c:idx val="7"/>
            <c:bubble3D val="0"/>
            <c:spPr>
              <a:solidFill>
                <a:srgbClr val="F7C9C7"/>
              </a:solidFill>
            </c:spPr>
            <c:extLst>
              <c:ext xmlns:c16="http://schemas.microsoft.com/office/drawing/2014/chart" uri="{C3380CC4-5D6E-409C-BE32-E72D297353CC}">
                <c16:uniqueId val="{00000000-155B-4D88-8DC4-E7B4C54CBE27}"/>
              </c:ext>
            </c:extLst>
          </c:dPt>
          <c:cat>
            <c:numRef>
              <c:f>'8.2'!$O$27:$O$34</c:f>
              <c:numCache>
                <c:formatCode>#\ ##0.0</c:formatCode>
                <c:ptCount val="8"/>
              </c:numCache>
            </c:numRef>
          </c:cat>
          <c:val>
            <c:numRef>
              <c:f>'8.2'!$J$27:$J$34</c:f>
              <c:numCache>
                <c:formatCode>0.0</c:formatCode>
                <c:ptCount val="8"/>
              </c:numCache>
            </c:numRef>
          </c:val>
          <c:extLst>
            <c:ext xmlns:c16="http://schemas.microsoft.com/office/drawing/2014/chart" uri="{C3380CC4-5D6E-409C-BE32-E72D297353CC}">
              <c16:uniqueId val="{00000001-155B-4D88-8DC4-E7B4C54CBE27}"/>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D55E-4FBD-9696-50200E1DB18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D55E-4FBD-9696-50200E1DB18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D55E-4FBD-9696-50200E1DB18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D55E-4FBD-9696-50200E1DB18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D55E-4FBD-9696-50200E1DB18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D55E-4FBD-9696-50200E1DB18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D55E-4FBD-9696-50200E1DB18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D55E-4FBD-9696-50200E1DB18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D55E-4FBD-9696-50200E1DB18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D55E-4FBD-9696-50200E1DB18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D55E-4FBD-9696-50200E1DB18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D55E-4FBD-9696-50200E1DB18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D55E-4FBD-9696-50200E1DB18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D55E-4FBD-9696-50200E1DB18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D55E-4FBD-9696-50200E1DB18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D55E-4FBD-9696-50200E1DB18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podle paliv (GJ)</a:t>
            </a:r>
          </a:p>
        </c:rich>
      </c:tx>
      <c:layout>
        <c:manualLayout>
          <c:xMode val="edge"/>
          <c:yMode val="edge"/>
          <c:x val="1.1007654639433821E-3"/>
          <c:y val="0"/>
        </c:manualLayout>
      </c:layout>
      <c:overlay val="0"/>
    </c:title>
    <c:autoTitleDeleted val="0"/>
    <c:plotArea>
      <c:layout>
        <c:manualLayout>
          <c:layoutTarget val="inner"/>
          <c:xMode val="edge"/>
          <c:yMode val="edge"/>
          <c:x val="0.16282066569355072"/>
          <c:y val="0.21212121212121213"/>
          <c:w val="0.79888516546397759"/>
          <c:h val="0.59757575757575754"/>
        </c:manualLayout>
      </c:layout>
      <c:barChart>
        <c:barDir val="col"/>
        <c:grouping val="stacked"/>
        <c:varyColors val="0"/>
        <c:ser>
          <c:idx val="0"/>
          <c:order val="0"/>
          <c:tx>
            <c:strRef>
              <c:f>'8.2'!$A$10</c:f>
              <c:strCache>
                <c:ptCount val="1"/>
                <c:pt idx="0">
                  <c:v>Biomasa</c:v>
                </c:pt>
              </c:strCache>
            </c:strRef>
          </c:tx>
          <c:spPr>
            <a:solidFill>
              <a:schemeClr val="accent1"/>
            </a:solidFill>
          </c:spPr>
          <c:invertIfNegative val="0"/>
          <c:cat>
            <c:strRef>
              <c:f>'8.2'!$C$38:$E$38</c:f>
              <c:strCache>
                <c:ptCount val="3"/>
                <c:pt idx="0">
                  <c:v>Říjen</c:v>
                </c:pt>
                <c:pt idx="1">
                  <c:v>Listopad</c:v>
                </c:pt>
                <c:pt idx="2">
                  <c:v>Prosinec</c:v>
                </c:pt>
              </c:strCache>
            </c:strRef>
          </c:cat>
          <c:val>
            <c:numRef>
              <c:f>('8.2'!$B$10,'8.2'!$D$10,'8.2'!$F$10)</c:f>
              <c:numCache>
                <c:formatCode>#\ ##0.0</c:formatCode>
                <c:ptCount val="3"/>
                <c:pt idx="0">
                  <c:v>82527.555999999997</c:v>
                </c:pt>
                <c:pt idx="1">
                  <c:v>139099.70299999998</c:v>
                </c:pt>
                <c:pt idx="2">
                  <c:v>186147.22099999999</c:v>
                </c:pt>
              </c:numCache>
            </c:numRef>
          </c:val>
          <c:extLst>
            <c:ext xmlns:c16="http://schemas.microsoft.com/office/drawing/2014/chart" uri="{C3380CC4-5D6E-409C-BE32-E72D297353CC}">
              <c16:uniqueId val="{00000000-31DC-4155-BD8C-161C194FEB34}"/>
            </c:ext>
          </c:extLst>
        </c:ser>
        <c:ser>
          <c:idx val="1"/>
          <c:order val="1"/>
          <c:tx>
            <c:strRef>
              <c:f>'8.2'!$A$11</c:f>
              <c:strCache>
                <c:ptCount val="1"/>
                <c:pt idx="0">
                  <c:v>Bioplyn</c:v>
                </c:pt>
              </c:strCache>
            </c:strRef>
          </c:tx>
          <c:spPr>
            <a:solidFill>
              <a:schemeClr val="accent2"/>
            </a:solidFill>
          </c:spPr>
          <c:invertIfNegative val="0"/>
          <c:cat>
            <c:strRef>
              <c:f>'8.2'!$C$38:$E$38</c:f>
              <c:strCache>
                <c:ptCount val="3"/>
                <c:pt idx="0">
                  <c:v>Říjen</c:v>
                </c:pt>
                <c:pt idx="1">
                  <c:v>Listopad</c:v>
                </c:pt>
                <c:pt idx="2">
                  <c:v>Prosinec</c:v>
                </c:pt>
              </c:strCache>
            </c:strRef>
          </c:cat>
          <c:val>
            <c:numRef>
              <c:f>('8.2'!$B$11,'8.2'!$D$11,'8.2'!$F$11)</c:f>
              <c:numCache>
                <c:formatCode>#\ ##0.0</c:formatCode>
                <c:ptCount val="3"/>
                <c:pt idx="0">
                  <c:v>8663.9939999999988</c:v>
                </c:pt>
                <c:pt idx="1">
                  <c:v>10570.881000000001</c:v>
                </c:pt>
                <c:pt idx="2">
                  <c:v>12093.182000000003</c:v>
                </c:pt>
              </c:numCache>
            </c:numRef>
          </c:val>
          <c:extLst>
            <c:ext xmlns:c16="http://schemas.microsoft.com/office/drawing/2014/chart" uri="{C3380CC4-5D6E-409C-BE32-E72D297353CC}">
              <c16:uniqueId val="{00000001-31DC-4155-BD8C-161C194FEB34}"/>
            </c:ext>
          </c:extLst>
        </c:ser>
        <c:ser>
          <c:idx val="2"/>
          <c:order val="2"/>
          <c:tx>
            <c:strRef>
              <c:f>'8.2'!$A$12</c:f>
              <c:strCache>
                <c:ptCount val="1"/>
                <c:pt idx="0">
                  <c:v>Černé uhlí</c:v>
                </c:pt>
              </c:strCache>
            </c:strRef>
          </c:tx>
          <c:spPr>
            <a:solidFill>
              <a:schemeClr val="accent3"/>
            </a:solidFill>
          </c:spPr>
          <c:invertIfNegative val="0"/>
          <c:cat>
            <c:strRef>
              <c:f>'8.2'!$C$38:$E$38</c:f>
              <c:strCache>
                <c:ptCount val="3"/>
                <c:pt idx="0">
                  <c:v>Říjen</c:v>
                </c:pt>
                <c:pt idx="1">
                  <c:v>Listopad</c:v>
                </c:pt>
                <c:pt idx="2">
                  <c:v>Prosinec</c:v>
                </c:pt>
              </c:strCache>
            </c:strRef>
          </c:cat>
          <c:val>
            <c:numRef>
              <c:f>('8.2'!$B$12,'8.2'!$D$12,'8.2'!$F$12)</c:f>
              <c:numCache>
                <c:formatCode>#\ ##0.0</c:formatCode>
                <c:ptCount val="3"/>
                <c:pt idx="0">
                  <c:v>0</c:v>
                </c:pt>
                <c:pt idx="1">
                  <c:v>0</c:v>
                </c:pt>
                <c:pt idx="2">
                  <c:v>0</c:v>
                </c:pt>
              </c:numCache>
            </c:numRef>
          </c:val>
          <c:extLst>
            <c:ext xmlns:c16="http://schemas.microsoft.com/office/drawing/2014/chart" uri="{C3380CC4-5D6E-409C-BE32-E72D297353CC}">
              <c16:uniqueId val="{00000002-31DC-4155-BD8C-161C194FEB34}"/>
            </c:ext>
          </c:extLst>
        </c:ser>
        <c:ser>
          <c:idx val="3"/>
          <c:order val="3"/>
          <c:tx>
            <c:strRef>
              <c:f>'8.2'!$A$13</c:f>
              <c:strCache>
                <c:ptCount val="1"/>
                <c:pt idx="0">
                  <c:v>Elektrická energie</c:v>
                </c:pt>
              </c:strCache>
            </c:strRef>
          </c:tx>
          <c:spPr>
            <a:solidFill>
              <a:schemeClr val="accent4"/>
            </a:solidFill>
          </c:spPr>
          <c:invertIfNegative val="0"/>
          <c:cat>
            <c:strRef>
              <c:f>'8.2'!$C$38:$E$38</c:f>
              <c:strCache>
                <c:ptCount val="3"/>
                <c:pt idx="0">
                  <c:v>Říjen</c:v>
                </c:pt>
                <c:pt idx="1">
                  <c:v>Listopad</c:v>
                </c:pt>
                <c:pt idx="2">
                  <c:v>Prosinec</c:v>
                </c:pt>
              </c:strCache>
            </c:strRef>
          </c:cat>
          <c:val>
            <c:numRef>
              <c:f>('8.2'!$B$13,'8.2'!$D$13,'8.2'!$F$13)</c:f>
              <c:numCache>
                <c:formatCode>#\ ##0.0</c:formatCode>
                <c:ptCount val="3"/>
                <c:pt idx="0">
                  <c:v>0</c:v>
                </c:pt>
                <c:pt idx="1">
                  <c:v>0</c:v>
                </c:pt>
                <c:pt idx="2">
                  <c:v>0</c:v>
                </c:pt>
              </c:numCache>
            </c:numRef>
          </c:val>
          <c:extLst>
            <c:ext xmlns:c16="http://schemas.microsoft.com/office/drawing/2014/chart" uri="{C3380CC4-5D6E-409C-BE32-E72D297353CC}">
              <c16:uniqueId val="{00000003-31DC-4155-BD8C-161C194FEB34}"/>
            </c:ext>
          </c:extLst>
        </c:ser>
        <c:ser>
          <c:idx val="4"/>
          <c:order val="4"/>
          <c:tx>
            <c:strRef>
              <c:f>'8.2'!$A$14</c:f>
              <c:strCache>
                <c:ptCount val="1"/>
                <c:pt idx="0">
                  <c:v>Energie prostředí (tepelné čerpadlo)</c:v>
                </c:pt>
              </c:strCache>
            </c:strRef>
          </c:tx>
          <c:spPr>
            <a:solidFill>
              <a:schemeClr val="accent5"/>
            </a:solidFill>
          </c:spPr>
          <c:invertIfNegative val="0"/>
          <c:cat>
            <c:strRef>
              <c:f>'8.2'!$C$38:$E$38</c:f>
              <c:strCache>
                <c:ptCount val="3"/>
                <c:pt idx="0">
                  <c:v>Říjen</c:v>
                </c:pt>
                <c:pt idx="1">
                  <c:v>Listopad</c:v>
                </c:pt>
                <c:pt idx="2">
                  <c:v>Prosinec</c:v>
                </c:pt>
              </c:strCache>
            </c:strRef>
          </c:cat>
          <c:val>
            <c:numRef>
              <c:f>('8.2'!$B$14,'8.2'!$D$14,'8.2'!$F$14)</c:f>
              <c:numCache>
                <c:formatCode>#\ ##0.0</c:formatCode>
                <c:ptCount val="3"/>
                <c:pt idx="0">
                  <c:v>0</c:v>
                </c:pt>
                <c:pt idx="1">
                  <c:v>0</c:v>
                </c:pt>
                <c:pt idx="2">
                  <c:v>0</c:v>
                </c:pt>
              </c:numCache>
            </c:numRef>
          </c:val>
          <c:extLst>
            <c:ext xmlns:c16="http://schemas.microsoft.com/office/drawing/2014/chart" uri="{C3380CC4-5D6E-409C-BE32-E72D297353CC}">
              <c16:uniqueId val="{00000004-31DC-4155-BD8C-161C194FEB34}"/>
            </c:ext>
          </c:extLst>
        </c:ser>
        <c:ser>
          <c:idx val="5"/>
          <c:order val="5"/>
          <c:tx>
            <c:strRef>
              <c:f>'8.2'!$A$15</c:f>
              <c:strCache>
                <c:ptCount val="1"/>
                <c:pt idx="0">
                  <c:v>Energie Slunce (solární kolektor)</c:v>
                </c:pt>
              </c:strCache>
            </c:strRef>
          </c:tx>
          <c:spPr>
            <a:solidFill>
              <a:schemeClr val="accent6"/>
            </a:solidFill>
          </c:spPr>
          <c:invertIfNegative val="0"/>
          <c:cat>
            <c:strRef>
              <c:f>'8.2'!$C$38:$E$38</c:f>
              <c:strCache>
                <c:ptCount val="3"/>
                <c:pt idx="0">
                  <c:v>Říjen</c:v>
                </c:pt>
                <c:pt idx="1">
                  <c:v>Listopad</c:v>
                </c:pt>
                <c:pt idx="2">
                  <c:v>Prosinec</c:v>
                </c:pt>
              </c:strCache>
            </c:strRef>
          </c:cat>
          <c:val>
            <c:numRef>
              <c:f>('8.2'!$B$15,'8.2'!$D$15,'8.2'!$F$15)</c:f>
              <c:numCache>
                <c:formatCode>#\ ##0.0</c:formatCode>
                <c:ptCount val="3"/>
                <c:pt idx="0">
                  <c:v>0</c:v>
                </c:pt>
                <c:pt idx="1">
                  <c:v>0</c:v>
                </c:pt>
                <c:pt idx="2">
                  <c:v>0</c:v>
                </c:pt>
              </c:numCache>
            </c:numRef>
          </c:val>
          <c:extLst>
            <c:ext xmlns:c16="http://schemas.microsoft.com/office/drawing/2014/chart" uri="{C3380CC4-5D6E-409C-BE32-E72D297353CC}">
              <c16:uniqueId val="{00000005-31DC-4155-BD8C-161C194FEB34}"/>
            </c:ext>
          </c:extLst>
        </c:ser>
        <c:ser>
          <c:idx val="6"/>
          <c:order val="6"/>
          <c:tx>
            <c:strRef>
              <c:f>'8.2'!$A$16</c:f>
              <c:strCache>
                <c:ptCount val="1"/>
                <c:pt idx="0">
                  <c:v>Hnědé uhlí</c:v>
                </c:pt>
              </c:strCache>
            </c:strRef>
          </c:tx>
          <c:spPr>
            <a:solidFill>
              <a:srgbClr val="F0948F"/>
            </a:solidFill>
          </c:spPr>
          <c:invertIfNegative val="0"/>
          <c:cat>
            <c:strRef>
              <c:f>'8.2'!$C$38:$E$38</c:f>
              <c:strCache>
                <c:ptCount val="3"/>
                <c:pt idx="0">
                  <c:v>Říjen</c:v>
                </c:pt>
                <c:pt idx="1">
                  <c:v>Listopad</c:v>
                </c:pt>
                <c:pt idx="2">
                  <c:v>Prosinec</c:v>
                </c:pt>
              </c:strCache>
            </c:strRef>
          </c:cat>
          <c:val>
            <c:numRef>
              <c:f>('8.2'!$B$16,'8.2'!$D$16,'8.2'!$F$16)</c:f>
              <c:numCache>
                <c:formatCode>#\ ##0.0</c:formatCode>
                <c:ptCount val="3"/>
                <c:pt idx="0">
                  <c:v>55077.675000000003</c:v>
                </c:pt>
                <c:pt idx="1">
                  <c:v>108430.76500000001</c:v>
                </c:pt>
                <c:pt idx="2">
                  <c:v>147554.66399999999</c:v>
                </c:pt>
              </c:numCache>
            </c:numRef>
          </c:val>
          <c:extLst>
            <c:ext xmlns:c16="http://schemas.microsoft.com/office/drawing/2014/chart" uri="{C3380CC4-5D6E-409C-BE32-E72D297353CC}">
              <c16:uniqueId val="{00000006-31DC-4155-BD8C-161C194FEB34}"/>
            </c:ext>
          </c:extLst>
        </c:ser>
        <c:ser>
          <c:idx val="7"/>
          <c:order val="7"/>
          <c:tx>
            <c:strRef>
              <c:f>'8.2'!$A$17</c:f>
              <c:strCache>
                <c:ptCount val="1"/>
                <c:pt idx="0">
                  <c:v>Jaderné palivo</c:v>
                </c:pt>
              </c:strCache>
            </c:strRef>
          </c:tx>
          <c:spPr>
            <a:solidFill>
              <a:srgbClr val="F7C9C7"/>
            </a:solidFill>
          </c:spPr>
          <c:invertIfNegative val="0"/>
          <c:cat>
            <c:strRef>
              <c:f>'8.2'!$C$38:$E$38</c:f>
              <c:strCache>
                <c:ptCount val="3"/>
                <c:pt idx="0">
                  <c:v>Říjen</c:v>
                </c:pt>
                <c:pt idx="1">
                  <c:v>Listopad</c:v>
                </c:pt>
                <c:pt idx="2">
                  <c:v>Prosinec</c:v>
                </c:pt>
              </c:strCache>
            </c:strRef>
          </c:cat>
          <c:val>
            <c:numRef>
              <c:f>('8.2'!$B$17,'8.2'!$D$17,'8.2'!$F$17)</c:f>
              <c:numCache>
                <c:formatCode>#\ ##0.0</c:formatCode>
                <c:ptCount val="3"/>
                <c:pt idx="0">
                  <c:v>67696.59</c:v>
                </c:pt>
                <c:pt idx="1">
                  <c:v>118387.18</c:v>
                </c:pt>
                <c:pt idx="2">
                  <c:v>136799.57999999999</c:v>
                </c:pt>
              </c:numCache>
            </c:numRef>
          </c:val>
          <c:extLst>
            <c:ext xmlns:c16="http://schemas.microsoft.com/office/drawing/2014/chart" uri="{C3380CC4-5D6E-409C-BE32-E72D297353CC}">
              <c16:uniqueId val="{00000007-31DC-4155-BD8C-161C194FEB34}"/>
            </c:ext>
          </c:extLst>
        </c:ser>
        <c:ser>
          <c:idx val="8"/>
          <c:order val="8"/>
          <c:tx>
            <c:strRef>
              <c:f>'8.2'!$A$18</c:f>
              <c:strCache>
                <c:ptCount val="1"/>
                <c:pt idx="0">
                  <c:v>Koks</c:v>
                </c:pt>
              </c:strCache>
            </c:strRef>
          </c:tx>
          <c:spPr>
            <a:solidFill>
              <a:schemeClr val="tx1"/>
            </a:solidFill>
          </c:spPr>
          <c:invertIfNegative val="0"/>
          <c:cat>
            <c:strRef>
              <c:f>'8.2'!$C$38:$E$38</c:f>
              <c:strCache>
                <c:ptCount val="3"/>
                <c:pt idx="0">
                  <c:v>Říjen</c:v>
                </c:pt>
                <c:pt idx="1">
                  <c:v>Listopad</c:v>
                </c:pt>
                <c:pt idx="2">
                  <c:v>Prosinec</c:v>
                </c:pt>
              </c:strCache>
            </c:strRef>
          </c:cat>
          <c:val>
            <c:numRef>
              <c:f>('8.2'!$B$18,'8.2'!$D$18,'8.2'!$F$18)</c:f>
              <c:numCache>
                <c:formatCode>#\ ##0.0</c:formatCode>
                <c:ptCount val="3"/>
                <c:pt idx="0">
                  <c:v>0</c:v>
                </c:pt>
                <c:pt idx="1">
                  <c:v>0</c:v>
                </c:pt>
                <c:pt idx="2">
                  <c:v>0</c:v>
                </c:pt>
              </c:numCache>
            </c:numRef>
          </c:val>
          <c:extLst>
            <c:ext xmlns:c16="http://schemas.microsoft.com/office/drawing/2014/chart" uri="{C3380CC4-5D6E-409C-BE32-E72D297353CC}">
              <c16:uniqueId val="{00000008-31DC-4155-BD8C-161C194FEB34}"/>
            </c:ext>
          </c:extLst>
        </c:ser>
        <c:ser>
          <c:idx val="9"/>
          <c:order val="9"/>
          <c:tx>
            <c:strRef>
              <c:f>'8.2'!$A$19</c:f>
              <c:strCache>
                <c:ptCount val="1"/>
                <c:pt idx="0">
                  <c:v>Odpadní teplo</c:v>
                </c:pt>
              </c:strCache>
            </c:strRef>
          </c:tx>
          <c:spPr>
            <a:solidFill>
              <a:srgbClr val="646363"/>
            </a:solidFill>
          </c:spPr>
          <c:invertIfNegative val="0"/>
          <c:cat>
            <c:strRef>
              <c:f>'8.2'!$C$38:$E$38</c:f>
              <c:strCache>
                <c:ptCount val="3"/>
                <c:pt idx="0">
                  <c:v>Říjen</c:v>
                </c:pt>
                <c:pt idx="1">
                  <c:v>Listopad</c:v>
                </c:pt>
                <c:pt idx="2">
                  <c:v>Prosinec</c:v>
                </c:pt>
              </c:strCache>
            </c:strRef>
          </c:cat>
          <c:val>
            <c:numRef>
              <c:f>('8.2'!$B$19,'8.2'!$D$19,'8.2'!$F$19)</c:f>
              <c:numCache>
                <c:formatCode>#\ ##0.0</c:formatCode>
                <c:ptCount val="3"/>
                <c:pt idx="0">
                  <c:v>0</c:v>
                </c:pt>
                <c:pt idx="1">
                  <c:v>0</c:v>
                </c:pt>
                <c:pt idx="2">
                  <c:v>0</c:v>
                </c:pt>
              </c:numCache>
            </c:numRef>
          </c:val>
          <c:extLst>
            <c:ext xmlns:c16="http://schemas.microsoft.com/office/drawing/2014/chart" uri="{C3380CC4-5D6E-409C-BE32-E72D297353CC}">
              <c16:uniqueId val="{00000009-31DC-4155-BD8C-161C194FEB34}"/>
            </c:ext>
          </c:extLst>
        </c:ser>
        <c:ser>
          <c:idx val="10"/>
          <c:order val="10"/>
          <c:tx>
            <c:strRef>
              <c:f>'8.2'!$A$20</c:f>
              <c:strCache>
                <c:ptCount val="1"/>
                <c:pt idx="0">
                  <c:v>Ostatní kapalná paliva</c:v>
                </c:pt>
              </c:strCache>
            </c:strRef>
          </c:tx>
          <c:spPr>
            <a:solidFill>
              <a:srgbClr val="9D9D9C"/>
            </a:solidFill>
          </c:spPr>
          <c:invertIfNegative val="0"/>
          <c:cat>
            <c:strRef>
              <c:f>'8.2'!$C$38:$E$38</c:f>
              <c:strCache>
                <c:ptCount val="3"/>
                <c:pt idx="0">
                  <c:v>Říjen</c:v>
                </c:pt>
                <c:pt idx="1">
                  <c:v>Listopad</c:v>
                </c:pt>
                <c:pt idx="2">
                  <c:v>Prosinec</c:v>
                </c:pt>
              </c:strCache>
            </c:strRef>
          </c:cat>
          <c:val>
            <c:numRef>
              <c:f>('8.2'!$B$20,'8.2'!$D$20,'8.2'!$F$20)</c:f>
              <c:numCache>
                <c:formatCode>#\ ##0.0</c:formatCode>
                <c:ptCount val="3"/>
                <c:pt idx="0">
                  <c:v>0</c:v>
                </c:pt>
                <c:pt idx="1">
                  <c:v>0</c:v>
                </c:pt>
                <c:pt idx="2">
                  <c:v>0</c:v>
                </c:pt>
              </c:numCache>
            </c:numRef>
          </c:val>
          <c:extLst>
            <c:ext xmlns:c16="http://schemas.microsoft.com/office/drawing/2014/chart" uri="{C3380CC4-5D6E-409C-BE32-E72D297353CC}">
              <c16:uniqueId val="{0000000A-31DC-4155-BD8C-161C194FEB34}"/>
            </c:ext>
          </c:extLst>
        </c:ser>
        <c:ser>
          <c:idx val="11"/>
          <c:order val="11"/>
          <c:tx>
            <c:strRef>
              <c:f>'8.2'!$A$21</c:f>
              <c:strCache>
                <c:ptCount val="1"/>
                <c:pt idx="0">
                  <c:v>Ostatní pevná paliva</c:v>
                </c:pt>
              </c:strCache>
            </c:strRef>
          </c:tx>
          <c:spPr>
            <a:solidFill>
              <a:srgbClr val="D0D0D0"/>
            </a:solidFill>
          </c:spPr>
          <c:invertIfNegative val="0"/>
          <c:cat>
            <c:strRef>
              <c:f>'8.2'!$C$38:$E$38</c:f>
              <c:strCache>
                <c:ptCount val="3"/>
                <c:pt idx="0">
                  <c:v>Říjen</c:v>
                </c:pt>
                <c:pt idx="1">
                  <c:v>Listopad</c:v>
                </c:pt>
                <c:pt idx="2">
                  <c:v>Prosinec</c:v>
                </c:pt>
              </c:strCache>
            </c:strRef>
          </c:cat>
          <c:val>
            <c:numRef>
              <c:f>('8.2'!$B$21,'8.2'!$D$21,'8.2'!$F$21)</c:f>
              <c:numCache>
                <c:formatCode>#\ ##0.0</c:formatCode>
                <c:ptCount val="3"/>
                <c:pt idx="0">
                  <c:v>701.86500000000001</c:v>
                </c:pt>
                <c:pt idx="1">
                  <c:v>478.959</c:v>
                </c:pt>
                <c:pt idx="2">
                  <c:v>549.07600000000002</c:v>
                </c:pt>
              </c:numCache>
            </c:numRef>
          </c:val>
          <c:extLst>
            <c:ext xmlns:c16="http://schemas.microsoft.com/office/drawing/2014/chart" uri="{C3380CC4-5D6E-409C-BE32-E72D297353CC}">
              <c16:uniqueId val="{0000000B-31DC-4155-BD8C-161C194FEB34}"/>
            </c:ext>
          </c:extLst>
        </c:ser>
        <c:ser>
          <c:idx val="12"/>
          <c:order val="12"/>
          <c:tx>
            <c:strRef>
              <c:f>'8.2'!$A$22</c:f>
              <c:strCache>
                <c:ptCount val="1"/>
                <c:pt idx="0">
                  <c:v>Ostatní plyny</c:v>
                </c:pt>
              </c:strCache>
            </c:strRef>
          </c:tx>
          <c:spPr>
            <a:pattFill prst="ltUpDiag">
              <a:fgClr>
                <a:schemeClr val="tx2"/>
              </a:fgClr>
              <a:bgClr>
                <a:schemeClr val="bg1"/>
              </a:bgClr>
            </a:pattFill>
          </c:spPr>
          <c:invertIfNegative val="0"/>
          <c:cat>
            <c:strRef>
              <c:f>'8.2'!$C$38:$E$38</c:f>
              <c:strCache>
                <c:ptCount val="3"/>
                <c:pt idx="0">
                  <c:v>Říjen</c:v>
                </c:pt>
                <c:pt idx="1">
                  <c:v>Listopad</c:v>
                </c:pt>
                <c:pt idx="2">
                  <c:v>Prosinec</c:v>
                </c:pt>
              </c:strCache>
            </c:strRef>
          </c:cat>
          <c:val>
            <c:numRef>
              <c:f>('8.2'!$B$22,'8.2'!$D$22,'8.2'!$F$22)</c:f>
              <c:numCache>
                <c:formatCode>#\ ##0.0</c:formatCode>
                <c:ptCount val="3"/>
                <c:pt idx="0">
                  <c:v>39.25</c:v>
                </c:pt>
                <c:pt idx="1">
                  <c:v>69.331000000000003</c:v>
                </c:pt>
                <c:pt idx="2">
                  <c:v>72.626999999999995</c:v>
                </c:pt>
              </c:numCache>
            </c:numRef>
          </c:val>
          <c:extLst>
            <c:ext xmlns:c16="http://schemas.microsoft.com/office/drawing/2014/chart" uri="{C3380CC4-5D6E-409C-BE32-E72D297353CC}">
              <c16:uniqueId val="{0000000C-31DC-4155-BD8C-161C194FEB34}"/>
            </c:ext>
          </c:extLst>
        </c:ser>
        <c:ser>
          <c:idx val="13"/>
          <c:order val="13"/>
          <c:tx>
            <c:strRef>
              <c:f>'8.2'!$A$23</c:f>
              <c:strCache>
                <c:ptCount val="1"/>
                <c:pt idx="0">
                  <c:v>Ostatní</c:v>
                </c:pt>
              </c:strCache>
            </c:strRef>
          </c:tx>
          <c:spPr>
            <a:pattFill prst="ltUpDiag">
              <a:fgClr>
                <a:schemeClr val="accent5"/>
              </a:fgClr>
              <a:bgClr>
                <a:schemeClr val="bg1"/>
              </a:bgClr>
            </a:pattFill>
          </c:spPr>
          <c:invertIfNegative val="0"/>
          <c:cat>
            <c:strRef>
              <c:f>'8.2'!$C$38:$E$38</c:f>
              <c:strCache>
                <c:ptCount val="3"/>
                <c:pt idx="0">
                  <c:v>Říjen</c:v>
                </c:pt>
                <c:pt idx="1">
                  <c:v>Listopad</c:v>
                </c:pt>
                <c:pt idx="2">
                  <c:v>Prosinec</c:v>
                </c:pt>
              </c:strCache>
            </c:strRef>
          </c:cat>
          <c:val>
            <c:numRef>
              <c:f>('8.2'!$B$23,'8.2'!$D$23,'8.2'!$F$23)</c:f>
              <c:numCache>
                <c:formatCode>#\ ##0.0</c:formatCode>
                <c:ptCount val="3"/>
                <c:pt idx="0">
                  <c:v>0</c:v>
                </c:pt>
                <c:pt idx="1">
                  <c:v>0</c:v>
                </c:pt>
                <c:pt idx="2">
                  <c:v>0</c:v>
                </c:pt>
              </c:numCache>
            </c:numRef>
          </c:val>
          <c:extLst>
            <c:ext xmlns:c16="http://schemas.microsoft.com/office/drawing/2014/chart" uri="{C3380CC4-5D6E-409C-BE32-E72D297353CC}">
              <c16:uniqueId val="{0000000D-31DC-4155-BD8C-161C194FEB34}"/>
            </c:ext>
          </c:extLst>
        </c:ser>
        <c:ser>
          <c:idx val="14"/>
          <c:order val="14"/>
          <c:tx>
            <c:strRef>
              <c:f>'8.2'!$A$24</c:f>
              <c:strCache>
                <c:ptCount val="1"/>
                <c:pt idx="0">
                  <c:v>Topné oleje</c:v>
                </c:pt>
              </c:strCache>
            </c:strRef>
          </c:tx>
          <c:spPr>
            <a:pattFill prst="ltUpDiag">
              <a:fgClr>
                <a:schemeClr val="accent2"/>
              </a:fgClr>
              <a:bgClr>
                <a:schemeClr val="bg1"/>
              </a:bgClr>
            </a:pattFill>
          </c:spPr>
          <c:invertIfNegative val="0"/>
          <c:cat>
            <c:strRef>
              <c:f>'8.2'!$C$38:$E$38</c:f>
              <c:strCache>
                <c:ptCount val="3"/>
                <c:pt idx="0">
                  <c:v>Říjen</c:v>
                </c:pt>
                <c:pt idx="1">
                  <c:v>Listopad</c:v>
                </c:pt>
                <c:pt idx="2">
                  <c:v>Prosinec</c:v>
                </c:pt>
              </c:strCache>
            </c:strRef>
          </c:cat>
          <c:val>
            <c:numRef>
              <c:f>('8.2'!$B$24,'8.2'!$D$24,'8.2'!$F$24)</c:f>
              <c:numCache>
                <c:formatCode>#\ ##0.0</c:formatCode>
                <c:ptCount val="3"/>
                <c:pt idx="0">
                  <c:v>3660.3889999999997</c:v>
                </c:pt>
                <c:pt idx="1">
                  <c:v>8063.0279999999993</c:v>
                </c:pt>
                <c:pt idx="2">
                  <c:v>5305.4050000000007</c:v>
                </c:pt>
              </c:numCache>
            </c:numRef>
          </c:val>
          <c:extLst>
            <c:ext xmlns:c16="http://schemas.microsoft.com/office/drawing/2014/chart" uri="{C3380CC4-5D6E-409C-BE32-E72D297353CC}">
              <c16:uniqueId val="{0000000E-31DC-4155-BD8C-161C194FEB34}"/>
            </c:ext>
          </c:extLst>
        </c:ser>
        <c:ser>
          <c:idx val="15"/>
          <c:order val="15"/>
          <c:tx>
            <c:strRef>
              <c:f>'8.2'!$A$25</c:f>
              <c:strCache>
                <c:ptCount val="1"/>
                <c:pt idx="0">
                  <c:v>Zemní plyn</c:v>
                </c:pt>
              </c:strCache>
            </c:strRef>
          </c:tx>
          <c:spPr>
            <a:pattFill prst="ltUpDiag">
              <a:fgClr>
                <a:schemeClr val="accent6"/>
              </a:fgClr>
              <a:bgClr>
                <a:schemeClr val="bg1"/>
              </a:bgClr>
            </a:pattFill>
          </c:spPr>
          <c:invertIfNegative val="0"/>
          <c:cat>
            <c:strRef>
              <c:f>'8.2'!$C$38:$E$38</c:f>
              <c:strCache>
                <c:ptCount val="3"/>
                <c:pt idx="0">
                  <c:v>Říjen</c:v>
                </c:pt>
                <c:pt idx="1">
                  <c:v>Listopad</c:v>
                </c:pt>
                <c:pt idx="2">
                  <c:v>Prosinec</c:v>
                </c:pt>
              </c:strCache>
            </c:strRef>
          </c:cat>
          <c:val>
            <c:numRef>
              <c:f>('8.2'!$B$25,'8.2'!$D$25,'8.2'!$F$25)</c:f>
              <c:numCache>
                <c:formatCode>#\ ##0.0</c:formatCode>
                <c:ptCount val="3"/>
                <c:pt idx="0">
                  <c:v>45671.163999999997</c:v>
                </c:pt>
                <c:pt idx="1">
                  <c:v>67171.063999999998</c:v>
                </c:pt>
                <c:pt idx="2">
                  <c:v>75322.013999999981</c:v>
                </c:pt>
              </c:numCache>
            </c:numRef>
          </c:val>
          <c:extLst>
            <c:ext xmlns:c16="http://schemas.microsoft.com/office/drawing/2014/chart" uri="{C3380CC4-5D6E-409C-BE32-E72D297353CC}">
              <c16:uniqueId val="{0000000F-31DC-4155-BD8C-161C194FEB34}"/>
            </c:ext>
          </c:extLst>
        </c:ser>
        <c:dLbls>
          <c:showLegendKey val="0"/>
          <c:showVal val="0"/>
          <c:showCatName val="0"/>
          <c:showSerName val="0"/>
          <c:showPercent val="0"/>
          <c:showBubbleSize val="0"/>
        </c:dLbls>
        <c:gapWidth val="50"/>
        <c:overlap val="100"/>
        <c:axId val="237528576"/>
        <c:axId val="237530112"/>
      </c:barChart>
      <c:catAx>
        <c:axId val="23752857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530112"/>
        <c:crosses val="autoZero"/>
        <c:auto val="1"/>
        <c:lblAlgn val="ctr"/>
        <c:lblOffset val="100"/>
        <c:noMultiLvlLbl val="0"/>
      </c:catAx>
      <c:valAx>
        <c:axId val="237530112"/>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528576"/>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86C6-41AE-A3FE-BEAD1A7565F0}"/>
              </c:ext>
            </c:extLst>
          </c:dPt>
          <c:cat>
            <c:numRef>
              <c:f>'14.2'!$J$19:$J$26</c:f>
              <c:numCache>
                <c:formatCode>General</c:formatCode>
                <c:ptCount val="8"/>
              </c:numCache>
            </c:numRef>
          </c:cat>
          <c:val>
            <c:numRef>
              <c:f>'14.2'!$K$19:$K$26</c:f>
              <c:numCache>
                <c:formatCode>General</c:formatCode>
                <c:ptCount val="8"/>
              </c:numCache>
            </c:numRef>
          </c:val>
          <c:extLst>
            <c:ext xmlns:c16="http://schemas.microsoft.com/office/drawing/2014/chart" uri="{C3380CC4-5D6E-409C-BE32-E72D297353CC}">
              <c16:uniqueId val="{00000002-86C6-41AE-A3FE-BEAD1A7565F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extLst>
            <c:ext xmlns:c16="http://schemas.microsoft.com/office/drawing/2014/chart" uri="{C3380CC4-5D6E-409C-BE32-E72D297353CC}">
              <c16:uniqueId val="{00000000-E40A-450D-9AA7-B0C71B71C1F4}"/>
            </c:ext>
          </c:extLst>
        </c:ser>
        <c:dLbls>
          <c:showLegendKey val="0"/>
          <c:showVal val="0"/>
          <c:showCatName val="0"/>
          <c:showSerName val="0"/>
          <c:showPercent val="0"/>
          <c:showBubbleSize val="0"/>
        </c:dLbls>
        <c:gapWidth val="150"/>
        <c:axId val="237951616"/>
        <c:axId val="237953408"/>
      </c:barChart>
      <c:catAx>
        <c:axId val="237951616"/>
        <c:scaling>
          <c:orientation val="maxMin"/>
        </c:scaling>
        <c:delete val="0"/>
        <c:axPos val="l"/>
        <c:numFmt formatCode="0.0" sourceLinked="1"/>
        <c:majorTickMark val="none"/>
        <c:minorTickMark val="none"/>
        <c:tickLblPos val="nextTo"/>
        <c:txPr>
          <a:bodyPr/>
          <a:lstStyle/>
          <a:p>
            <a:pPr>
              <a:defRPr sz="900"/>
            </a:pPr>
            <a:endParaRPr lang="cs-CZ"/>
          </a:p>
        </c:txPr>
        <c:crossAx val="237953408"/>
        <c:crosses val="autoZero"/>
        <c:auto val="1"/>
        <c:lblAlgn val="ctr"/>
        <c:lblOffset val="100"/>
        <c:noMultiLvlLbl val="0"/>
      </c:catAx>
      <c:valAx>
        <c:axId val="2379534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951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extLst>
            <c:ext xmlns:c16="http://schemas.microsoft.com/office/drawing/2014/chart" uri="{C3380CC4-5D6E-409C-BE32-E72D297353CC}">
              <c16:uniqueId val="{00000000-C041-4E2A-B2DA-BC2D9EF31675}"/>
            </c:ext>
          </c:extLst>
        </c:ser>
        <c:dLbls>
          <c:showLegendKey val="0"/>
          <c:showVal val="0"/>
          <c:showCatName val="0"/>
          <c:showSerName val="0"/>
          <c:showPercent val="0"/>
          <c:showBubbleSize val="0"/>
        </c:dLbls>
        <c:gapWidth val="150"/>
        <c:axId val="237982080"/>
        <c:axId val="237983616"/>
      </c:barChart>
      <c:catAx>
        <c:axId val="237982080"/>
        <c:scaling>
          <c:orientation val="minMax"/>
        </c:scaling>
        <c:delete val="0"/>
        <c:axPos val="l"/>
        <c:numFmt formatCode="General" sourceLinked="1"/>
        <c:majorTickMark val="none"/>
        <c:minorTickMark val="none"/>
        <c:tickLblPos val="nextTo"/>
        <c:txPr>
          <a:bodyPr/>
          <a:lstStyle/>
          <a:p>
            <a:pPr>
              <a:defRPr sz="900"/>
            </a:pPr>
            <a:endParaRPr lang="cs-CZ"/>
          </a:p>
        </c:txPr>
        <c:crossAx val="237983616"/>
        <c:crosses val="autoZero"/>
        <c:auto val="1"/>
        <c:lblAlgn val="ctr"/>
        <c:lblOffset val="100"/>
        <c:noMultiLvlLbl val="0"/>
      </c:catAx>
      <c:valAx>
        <c:axId val="2379836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79820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 ##0.0</c:formatCode>
                <c:ptCount val="3"/>
              </c:numCache>
            </c:numRef>
          </c:val>
          <c:extLst>
            <c:ext xmlns:c16="http://schemas.microsoft.com/office/drawing/2014/chart" uri="{C3380CC4-5D6E-409C-BE32-E72D297353CC}">
              <c16:uniqueId val="{00000000-BF63-4CB6-B87C-D59736B3174C}"/>
            </c:ext>
          </c:extLst>
        </c:ser>
        <c:ser>
          <c:idx val="1"/>
          <c:order val="1"/>
          <c:tx>
            <c:strRef>
              <c:f>'14.2'!$J$32</c:f>
              <c:strCache>
                <c:ptCount val="1"/>
              </c:strCache>
            </c:strRef>
          </c:tx>
          <c:invertIfNegative val="0"/>
          <c:cat>
            <c:numRef>
              <c:f>'14.2'!$K$30:$M$30</c:f>
              <c:numCache>
                <c:formatCode>General</c:formatCode>
                <c:ptCount val="3"/>
              </c:numCache>
            </c:numRef>
          </c:cat>
          <c:val>
            <c:numRef>
              <c:f>'14.2'!$K$32:$M$32</c:f>
              <c:numCache>
                <c:formatCode>#\ ##0.0</c:formatCode>
                <c:ptCount val="3"/>
              </c:numCache>
            </c:numRef>
          </c:val>
          <c:extLst>
            <c:ext xmlns:c16="http://schemas.microsoft.com/office/drawing/2014/chart" uri="{C3380CC4-5D6E-409C-BE32-E72D297353CC}">
              <c16:uniqueId val="{00000001-BF63-4CB6-B87C-D59736B3174C}"/>
            </c:ext>
          </c:extLst>
        </c:ser>
        <c:ser>
          <c:idx val="2"/>
          <c:order val="2"/>
          <c:tx>
            <c:strRef>
              <c:f>'14.2'!$J$33</c:f>
              <c:strCache>
                <c:ptCount val="1"/>
              </c:strCache>
            </c:strRef>
          </c:tx>
          <c:invertIfNegative val="0"/>
          <c:cat>
            <c:numRef>
              <c:f>'14.2'!$K$30:$M$30</c:f>
              <c:numCache>
                <c:formatCode>General</c:formatCode>
                <c:ptCount val="3"/>
              </c:numCache>
            </c:numRef>
          </c:cat>
          <c:val>
            <c:numRef>
              <c:f>'14.2'!$K$33:$M$33</c:f>
              <c:numCache>
                <c:formatCode>#\ ##0.0</c:formatCode>
                <c:ptCount val="3"/>
              </c:numCache>
            </c:numRef>
          </c:val>
          <c:extLst>
            <c:ext xmlns:c16="http://schemas.microsoft.com/office/drawing/2014/chart" uri="{C3380CC4-5D6E-409C-BE32-E72D297353CC}">
              <c16:uniqueId val="{00000002-BF63-4CB6-B87C-D59736B3174C}"/>
            </c:ext>
          </c:extLst>
        </c:ser>
        <c:ser>
          <c:idx val="3"/>
          <c:order val="3"/>
          <c:tx>
            <c:strRef>
              <c:f>'14.2'!$J$34</c:f>
              <c:strCache>
                <c:ptCount val="1"/>
              </c:strCache>
            </c:strRef>
          </c:tx>
          <c:invertIfNegative val="0"/>
          <c:cat>
            <c:numRef>
              <c:f>'14.2'!$K$30:$M$30</c:f>
              <c:numCache>
                <c:formatCode>General</c:formatCode>
                <c:ptCount val="3"/>
              </c:numCache>
            </c:numRef>
          </c:cat>
          <c:val>
            <c:numRef>
              <c:f>'14.2'!$K$34:$M$34</c:f>
              <c:numCache>
                <c:formatCode>#\ ##0.0</c:formatCode>
                <c:ptCount val="3"/>
              </c:numCache>
            </c:numRef>
          </c:val>
          <c:extLst>
            <c:ext xmlns:c16="http://schemas.microsoft.com/office/drawing/2014/chart" uri="{C3380CC4-5D6E-409C-BE32-E72D297353CC}">
              <c16:uniqueId val="{00000003-BF63-4CB6-B87C-D59736B3174C}"/>
            </c:ext>
          </c:extLst>
        </c:ser>
        <c:ser>
          <c:idx val="4"/>
          <c:order val="4"/>
          <c:tx>
            <c:strRef>
              <c:f>'14.2'!$J$35</c:f>
              <c:strCache>
                <c:ptCount val="1"/>
              </c:strCache>
            </c:strRef>
          </c:tx>
          <c:invertIfNegative val="0"/>
          <c:cat>
            <c:numRef>
              <c:f>'14.2'!$K$30:$M$30</c:f>
              <c:numCache>
                <c:formatCode>General</c:formatCode>
                <c:ptCount val="3"/>
              </c:numCache>
            </c:numRef>
          </c:cat>
          <c:val>
            <c:numRef>
              <c:f>'14.2'!$K$35:$M$35</c:f>
              <c:numCache>
                <c:formatCode>#\ ##0.0</c:formatCode>
                <c:ptCount val="3"/>
              </c:numCache>
            </c:numRef>
          </c:val>
          <c:extLst>
            <c:ext xmlns:c16="http://schemas.microsoft.com/office/drawing/2014/chart" uri="{C3380CC4-5D6E-409C-BE32-E72D297353CC}">
              <c16:uniqueId val="{00000004-BF63-4CB6-B87C-D59736B3174C}"/>
            </c:ext>
          </c:extLst>
        </c:ser>
        <c:ser>
          <c:idx val="5"/>
          <c:order val="5"/>
          <c:tx>
            <c:strRef>
              <c:f>'14.2'!$J$36</c:f>
              <c:strCache>
                <c:ptCount val="1"/>
              </c:strCache>
            </c:strRef>
          </c:tx>
          <c:invertIfNegative val="0"/>
          <c:cat>
            <c:numRef>
              <c:f>'14.2'!$K$30:$M$30</c:f>
              <c:numCache>
                <c:formatCode>General</c:formatCode>
                <c:ptCount val="3"/>
              </c:numCache>
            </c:numRef>
          </c:cat>
          <c:val>
            <c:numRef>
              <c:f>'14.2'!$K$36:$M$36</c:f>
              <c:numCache>
                <c:formatCode>#\ ##0.0</c:formatCode>
                <c:ptCount val="3"/>
              </c:numCache>
            </c:numRef>
          </c:val>
          <c:extLst>
            <c:ext xmlns:c16="http://schemas.microsoft.com/office/drawing/2014/chart" uri="{C3380CC4-5D6E-409C-BE32-E72D297353CC}">
              <c16:uniqueId val="{00000005-BF63-4CB6-B87C-D59736B3174C}"/>
            </c:ext>
          </c:extLst>
        </c:ser>
        <c:ser>
          <c:idx val="6"/>
          <c:order val="6"/>
          <c:tx>
            <c:strRef>
              <c:f>'14.2'!$J$37</c:f>
              <c:strCache>
                <c:ptCount val="1"/>
              </c:strCache>
            </c:strRef>
          </c:tx>
          <c:invertIfNegative val="0"/>
          <c:cat>
            <c:numRef>
              <c:f>'14.2'!$K$30:$M$30</c:f>
              <c:numCache>
                <c:formatCode>General</c:formatCode>
                <c:ptCount val="3"/>
              </c:numCache>
            </c:numRef>
          </c:cat>
          <c:val>
            <c:numRef>
              <c:f>'14.2'!$K$37:$M$37</c:f>
              <c:numCache>
                <c:formatCode>#\ ##0.0</c:formatCode>
                <c:ptCount val="3"/>
              </c:numCache>
            </c:numRef>
          </c:val>
          <c:extLst>
            <c:ext xmlns:c16="http://schemas.microsoft.com/office/drawing/2014/chart" uri="{C3380CC4-5D6E-409C-BE32-E72D297353CC}">
              <c16:uniqueId val="{00000006-BF63-4CB6-B87C-D59736B3174C}"/>
            </c:ext>
          </c:extLst>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 ##0.0</c:formatCode>
                <c:ptCount val="3"/>
              </c:numCache>
            </c:numRef>
          </c:val>
          <c:extLst>
            <c:ext xmlns:c16="http://schemas.microsoft.com/office/drawing/2014/chart" uri="{C3380CC4-5D6E-409C-BE32-E72D297353CC}">
              <c16:uniqueId val="{00000007-BF63-4CB6-B87C-D59736B3174C}"/>
            </c:ext>
          </c:extLst>
        </c:ser>
        <c:dLbls>
          <c:showLegendKey val="0"/>
          <c:showVal val="0"/>
          <c:showCatName val="0"/>
          <c:showSerName val="0"/>
          <c:showPercent val="0"/>
          <c:showBubbleSize val="0"/>
        </c:dLbls>
        <c:gapWidth val="150"/>
        <c:overlap val="100"/>
        <c:axId val="238024960"/>
        <c:axId val="239357952"/>
      </c:barChart>
      <c:catAx>
        <c:axId val="238024960"/>
        <c:scaling>
          <c:orientation val="minMax"/>
        </c:scaling>
        <c:delete val="0"/>
        <c:axPos val="b"/>
        <c:numFmt formatCode="General" sourceLinked="1"/>
        <c:majorTickMark val="none"/>
        <c:minorTickMark val="none"/>
        <c:tickLblPos val="nextTo"/>
        <c:txPr>
          <a:bodyPr/>
          <a:lstStyle/>
          <a:p>
            <a:pPr>
              <a:defRPr sz="900"/>
            </a:pPr>
            <a:endParaRPr lang="cs-CZ"/>
          </a:p>
        </c:txPr>
        <c:crossAx val="239357952"/>
        <c:crosses val="autoZero"/>
        <c:auto val="1"/>
        <c:lblAlgn val="ctr"/>
        <c:lblOffset val="100"/>
        <c:noMultiLvlLbl val="0"/>
      </c:catAx>
      <c:valAx>
        <c:axId val="239357952"/>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2380249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paliv na výrobě tepla brutto</a:t>
            </a:r>
          </a:p>
        </c:rich>
      </c:tx>
      <c:layout>
        <c:manualLayout>
          <c:xMode val="edge"/>
          <c:yMode val="edge"/>
          <c:x val="2.4144810606041896E-3"/>
          <c:y val="1.6399302087024253E-2"/>
        </c:manualLayout>
      </c:layout>
      <c:overlay val="0"/>
    </c:title>
    <c:autoTitleDeleted val="0"/>
    <c:plotArea>
      <c:layout>
        <c:manualLayout>
          <c:layoutTarget val="inner"/>
          <c:xMode val="edge"/>
          <c:yMode val="edge"/>
          <c:x val="0.12201905319802483"/>
          <c:y val="0.11730394890440396"/>
          <c:w val="0.76550208681263932"/>
          <c:h val="0.84562035940197744"/>
        </c:manualLayout>
      </c:layout>
      <c:doughnutChart>
        <c:varyColors val="1"/>
        <c:ser>
          <c:idx val="0"/>
          <c:order val="0"/>
          <c:dPt>
            <c:idx val="0"/>
            <c:bubble3D val="0"/>
            <c:spPr>
              <a:solidFill>
                <a:schemeClr val="tx2"/>
              </a:solidFill>
            </c:spPr>
            <c:extLst>
              <c:ext xmlns:c16="http://schemas.microsoft.com/office/drawing/2014/chart" uri="{C3380CC4-5D6E-409C-BE32-E72D297353CC}">
                <c16:uniqueId val="{00000001-2D58-41CF-B8C3-A7EEB731B536}"/>
              </c:ext>
            </c:extLst>
          </c:dPt>
          <c:dPt>
            <c:idx val="1"/>
            <c:bubble3D val="0"/>
            <c:spPr>
              <a:solidFill>
                <a:schemeClr val="accent2"/>
              </a:solidFill>
            </c:spPr>
            <c:extLst>
              <c:ext xmlns:c16="http://schemas.microsoft.com/office/drawing/2014/chart" uri="{C3380CC4-5D6E-409C-BE32-E72D297353CC}">
                <c16:uniqueId val="{00000003-2D58-41CF-B8C3-A7EEB731B536}"/>
              </c:ext>
            </c:extLst>
          </c:dPt>
          <c:dPt>
            <c:idx val="2"/>
            <c:bubble3D val="0"/>
            <c:spPr>
              <a:solidFill>
                <a:schemeClr val="accent3"/>
              </a:solidFill>
            </c:spPr>
            <c:extLst>
              <c:ext xmlns:c16="http://schemas.microsoft.com/office/drawing/2014/chart" uri="{C3380CC4-5D6E-409C-BE32-E72D297353CC}">
                <c16:uniqueId val="{00000005-2D58-41CF-B8C3-A7EEB731B536}"/>
              </c:ext>
            </c:extLst>
          </c:dPt>
          <c:dPt>
            <c:idx val="3"/>
            <c:bubble3D val="0"/>
            <c:spPr>
              <a:solidFill>
                <a:schemeClr val="accent4"/>
              </a:solidFill>
            </c:spPr>
            <c:extLst>
              <c:ext xmlns:c16="http://schemas.microsoft.com/office/drawing/2014/chart" uri="{C3380CC4-5D6E-409C-BE32-E72D297353CC}">
                <c16:uniqueId val="{0000000A-D1CC-4EE3-AE6B-71BF6A6E80D7}"/>
              </c:ext>
            </c:extLst>
          </c:dPt>
          <c:dPt>
            <c:idx val="4"/>
            <c:bubble3D val="0"/>
            <c:spPr>
              <a:solidFill>
                <a:schemeClr val="accent5"/>
              </a:solidFill>
            </c:spPr>
            <c:extLst>
              <c:ext xmlns:c16="http://schemas.microsoft.com/office/drawing/2014/chart" uri="{C3380CC4-5D6E-409C-BE32-E72D297353CC}">
                <c16:uniqueId val="{0000000B-D1CC-4EE3-AE6B-71BF6A6E80D7}"/>
              </c:ext>
            </c:extLst>
          </c:dPt>
          <c:dPt>
            <c:idx val="5"/>
            <c:bubble3D val="0"/>
            <c:spPr>
              <a:solidFill>
                <a:schemeClr val="accent6"/>
              </a:solidFill>
            </c:spPr>
            <c:extLst>
              <c:ext xmlns:c16="http://schemas.microsoft.com/office/drawing/2014/chart" uri="{C3380CC4-5D6E-409C-BE32-E72D297353CC}">
                <c16:uniqueId val="{0000000C-D1CC-4EE3-AE6B-71BF6A6E80D7}"/>
              </c:ext>
            </c:extLst>
          </c:dPt>
          <c:dPt>
            <c:idx val="6"/>
            <c:bubble3D val="0"/>
            <c:spPr>
              <a:solidFill>
                <a:srgbClr val="F0948F"/>
              </a:solidFill>
            </c:spPr>
            <c:extLst>
              <c:ext xmlns:c16="http://schemas.microsoft.com/office/drawing/2014/chart" uri="{C3380CC4-5D6E-409C-BE32-E72D297353CC}">
                <c16:uniqueId val="{00000007-2D58-41CF-B8C3-A7EEB731B536}"/>
              </c:ext>
            </c:extLst>
          </c:dPt>
          <c:dPt>
            <c:idx val="7"/>
            <c:bubble3D val="0"/>
            <c:spPr>
              <a:solidFill>
                <a:srgbClr val="F7C9C7"/>
              </a:solidFill>
            </c:spPr>
            <c:extLst>
              <c:ext xmlns:c16="http://schemas.microsoft.com/office/drawing/2014/chart" uri="{C3380CC4-5D6E-409C-BE32-E72D297353CC}">
                <c16:uniqueId val="{0000000D-D1CC-4EE3-AE6B-71BF6A6E80D7}"/>
              </c:ext>
            </c:extLst>
          </c:dPt>
          <c:dPt>
            <c:idx val="8"/>
            <c:bubble3D val="0"/>
            <c:spPr>
              <a:solidFill>
                <a:schemeClr val="tx1"/>
              </a:solidFill>
            </c:spPr>
            <c:extLst>
              <c:ext xmlns:c16="http://schemas.microsoft.com/office/drawing/2014/chart" uri="{C3380CC4-5D6E-409C-BE32-E72D297353CC}">
                <c16:uniqueId val="{0000000E-D1CC-4EE3-AE6B-71BF6A6E80D7}"/>
              </c:ext>
            </c:extLst>
          </c:dPt>
          <c:dPt>
            <c:idx val="9"/>
            <c:bubble3D val="0"/>
            <c:spPr>
              <a:solidFill>
                <a:srgbClr val="646363"/>
              </a:solidFill>
            </c:spPr>
            <c:extLst>
              <c:ext xmlns:c16="http://schemas.microsoft.com/office/drawing/2014/chart" uri="{C3380CC4-5D6E-409C-BE32-E72D297353CC}">
                <c16:uniqueId val="{0000000A-546B-4CF4-BA66-24C6A2768B6A}"/>
              </c:ext>
            </c:extLst>
          </c:dPt>
          <c:dPt>
            <c:idx val="10"/>
            <c:bubble3D val="0"/>
            <c:spPr>
              <a:solidFill>
                <a:srgbClr val="9D9D9C"/>
              </a:solidFill>
            </c:spPr>
            <c:extLst>
              <c:ext xmlns:c16="http://schemas.microsoft.com/office/drawing/2014/chart" uri="{C3380CC4-5D6E-409C-BE32-E72D297353CC}">
                <c16:uniqueId val="{0000000F-D1CC-4EE3-AE6B-71BF6A6E80D7}"/>
              </c:ext>
            </c:extLst>
          </c:dPt>
          <c:dPt>
            <c:idx val="11"/>
            <c:bubble3D val="0"/>
            <c:spPr>
              <a:solidFill>
                <a:srgbClr val="D0D0D0"/>
              </a:solidFill>
            </c:spPr>
            <c:extLst>
              <c:ext xmlns:c16="http://schemas.microsoft.com/office/drawing/2014/chart" uri="{C3380CC4-5D6E-409C-BE32-E72D297353CC}">
                <c16:uniqueId val="{0000000B-546B-4CF4-BA66-24C6A2768B6A}"/>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C-546B-4CF4-BA66-24C6A2768B6A}"/>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0-D1CC-4EE3-AE6B-71BF6A6E80D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1-D1CC-4EE3-AE6B-71BF6A6E80D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2D58-41CF-B8C3-A7EEB731B536}"/>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2D58-41CF-B8C3-A7EEB731B536}"/>
                </c:ext>
              </c:extLst>
            </c:dLbl>
            <c:dLbl>
              <c:idx val="3"/>
              <c:delete val="1"/>
              <c:extLst>
                <c:ext xmlns:c15="http://schemas.microsoft.com/office/drawing/2012/chart" uri="{CE6537A1-D6FC-4f65-9D91-7224C49458BB}"/>
                <c:ext xmlns:c16="http://schemas.microsoft.com/office/drawing/2014/chart" uri="{C3380CC4-5D6E-409C-BE32-E72D297353CC}">
                  <c16:uniqueId val="{0000000A-D1CC-4EE3-AE6B-71BF6A6E80D7}"/>
                </c:ext>
              </c:extLst>
            </c:dLbl>
            <c:dLbl>
              <c:idx val="4"/>
              <c:delete val="1"/>
              <c:extLst>
                <c:ext xmlns:c15="http://schemas.microsoft.com/office/drawing/2012/chart" uri="{CE6537A1-D6FC-4f65-9D91-7224C49458BB}"/>
                <c:ext xmlns:c16="http://schemas.microsoft.com/office/drawing/2014/chart" uri="{C3380CC4-5D6E-409C-BE32-E72D297353CC}">
                  <c16:uniqueId val="{0000000B-D1CC-4EE3-AE6B-71BF6A6E80D7}"/>
                </c:ext>
              </c:extLst>
            </c:dLbl>
            <c:dLbl>
              <c:idx val="5"/>
              <c:delete val="1"/>
              <c:extLst>
                <c:ext xmlns:c15="http://schemas.microsoft.com/office/drawing/2012/chart" uri="{CE6537A1-D6FC-4f65-9D91-7224C49458BB}"/>
                <c:ext xmlns:c16="http://schemas.microsoft.com/office/drawing/2014/chart" uri="{C3380CC4-5D6E-409C-BE32-E72D297353CC}">
                  <c16:uniqueId val="{0000000C-D1CC-4EE3-AE6B-71BF6A6E80D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2D58-41CF-B8C3-A7EEB731B536}"/>
                </c:ext>
              </c:extLst>
            </c:dLbl>
            <c:dLbl>
              <c:idx val="7"/>
              <c:layout>
                <c:manualLayout>
                  <c:x val="-0.18102565456855546"/>
                  <c:y val="8.4672956956867648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1CC-4EE3-AE6B-71BF6A6E80D7}"/>
                </c:ext>
              </c:extLst>
            </c:dLbl>
            <c:dLbl>
              <c:idx val="8"/>
              <c:delete val="1"/>
              <c:extLst>
                <c:ext xmlns:c15="http://schemas.microsoft.com/office/drawing/2012/chart" uri="{CE6537A1-D6FC-4f65-9D91-7224C49458BB}"/>
                <c:ext xmlns:c16="http://schemas.microsoft.com/office/drawing/2014/chart" uri="{C3380CC4-5D6E-409C-BE32-E72D297353CC}">
                  <c16:uniqueId val="{0000000E-D1CC-4EE3-AE6B-71BF6A6E80D7}"/>
                </c:ext>
              </c:extLst>
            </c:dLbl>
            <c:dLbl>
              <c:idx val="10"/>
              <c:delete val="1"/>
              <c:extLst>
                <c:ext xmlns:c15="http://schemas.microsoft.com/office/drawing/2012/chart" uri="{CE6537A1-D6FC-4f65-9D91-7224C49458BB}"/>
                <c:ext xmlns:c16="http://schemas.microsoft.com/office/drawing/2014/chart" uri="{C3380CC4-5D6E-409C-BE32-E72D297353CC}">
                  <c16:uniqueId val="{0000000F-D1CC-4EE3-AE6B-71BF6A6E80D7}"/>
                </c:ext>
              </c:extLst>
            </c:dLbl>
            <c:dLbl>
              <c:idx val="12"/>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C-546B-4CF4-BA66-24C6A2768B6A}"/>
                </c:ext>
              </c:extLst>
            </c:dLbl>
            <c:dLbl>
              <c:idx val="13"/>
              <c:delete val="1"/>
              <c:extLst>
                <c:ext xmlns:c15="http://schemas.microsoft.com/office/drawing/2012/chart" uri="{CE6537A1-D6FC-4f65-9D91-7224C49458BB}"/>
                <c:ext xmlns:c16="http://schemas.microsoft.com/office/drawing/2014/chart" uri="{C3380CC4-5D6E-409C-BE32-E72D297353CC}">
                  <c16:uniqueId val="{00000010-D1CC-4EE3-AE6B-71BF6A6E80D7}"/>
                </c:ext>
              </c:extLst>
            </c:dLbl>
            <c:dLbl>
              <c:idx val="14"/>
              <c:layout>
                <c:manualLayout>
                  <c:x val="-0.16797069543132448"/>
                  <c:y val="-3.2195281538816144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1CC-4EE3-AE6B-71BF6A6E80D7}"/>
                </c:ext>
              </c:extLst>
            </c:dLbl>
            <c:dLbl>
              <c:idx val="15"/>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2D58-41CF-B8C3-A7EEB731B536}"/>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'4.1'!$B$25:$B$40</c:f>
              <c:numCache>
                <c:formatCode>#\ ##0.0</c:formatCode>
                <c:ptCount val="16"/>
                <c:pt idx="0">
                  <c:v>5997.6667700000016</c:v>
                </c:pt>
                <c:pt idx="1">
                  <c:v>1134.1359349999998</c:v>
                </c:pt>
                <c:pt idx="2">
                  <c:v>3430.6124669999999</c:v>
                </c:pt>
                <c:pt idx="3">
                  <c:v>26.406168999999998</c:v>
                </c:pt>
                <c:pt idx="4">
                  <c:v>24.449170960414662</c:v>
                </c:pt>
                <c:pt idx="5">
                  <c:v>6.0470000000000003E-2</c:v>
                </c:pt>
                <c:pt idx="6">
                  <c:v>16424.543968999998</c:v>
                </c:pt>
                <c:pt idx="7">
                  <c:v>550.69000000000005</c:v>
                </c:pt>
                <c:pt idx="8">
                  <c:v>0</c:v>
                </c:pt>
                <c:pt idx="9">
                  <c:v>2101.0555340000001</c:v>
                </c:pt>
                <c:pt idx="10">
                  <c:v>76.512298000000001</c:v>
                </c:pt>
                <c:pt idx="11">
                  <c:v>1194.9976517633363</c:v>
                </c:pt>
                <c:pt idx="12">
                  <c:v>1775.1534479999996</c:v>
                </c:pt>
                <c:pt idx="13">
                  <c:v>0</c:v>
                </c:pt>
                <c:pt idx="14">
                  <c:v>122.35871499999998</c:v>
                </c:pt>
                <c:pt idx="15">
                  <c:v>8949.7198812762454</c:v>
                </c:pt>
              </c:numCache>
            </c:numRef>
          </c:val>
          <c:extLst>
            <c:ext xmlns:c16="http://schemas.microsoft.com/office/drawing/2014/chart" uri="{C3380CC4-5D6E-409C-BE32-E72D297353CC}">
              <c16:uniqueId val="{00000012-2D58-41CF-B8C3-A7EEB731B536}"/>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extLst>
            <c:ext xmlns:c16="http://schemas.microsoft.com/office/drawing/2014/chart" uri="{C3380CC4-5D6E-409C-BE32-E72D297353CC}">
              <c16:uniqueId val="{00000000-C1AB-41B7-ABDD-8E7EC0EC03F0}"/>
            </c:ext>
          </c:extLst>
        </c:ser>
        <c:dLbls>
          <c:showLegendKey val="0"/>
          <c:showVal val="0"/>
          <c:showCatName val="0"/>
          <c:showSerName val="0"/>
          <c:showPercent val="0"/>
          <c:showBubbleSize val="0"/>
        </c:dLbls>
        <c:gapWidth val="150"/>
        <c:axId val="239387392"/>
        <c:axId val="239388928"/>
      </c:barChart>
      <c:catAx>
        <c:axId val="239387392"/>
        <c:scaling>
          <c:orientation val="minMax"/>
        </c:scaling>
        <c:delete val="0"/>
        <c:axPos val="l"/>
        <c:numFmt formatCode="General" sourceLinked="1"/>
        <c:majorTickMark val="none"/>
        <c:minorTickMark val="none"/>
        <c:tickLblPos val="nextTo"/>
        <c:txPr>
          <a:bodyPr/>
          <a:lstStyle/>
          <a:p>
            <a:pPr>
              <a:defRPr sz="900"/>
            </a:pPr>
            <a:endParaRPr lang="cs-CZ"/>
          </a:p>
        </c:txPr>
        <c:crossAx val="239388928"/>
        <c:crosses val="autoZero"/>
        <c:auto val="1"/>
        <c:lblAlgn val="ctr"/>
        <c:lblOffset val="100"/>
        <c:noMultiLvlLbl val="0"/>
      </c:catAx>
      <c:valAx>
        <c:axId val="2393889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873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064F-4F63-8439-5189DA88F5C3}"/>
              </c:ext>
            </c:extLst>
          </c:dPt>
          <c:cat>
            <c:numRef>
              <c:f>'14.3'!$J$19:$J$26</c:f>
              <c:numCache>
                <c:formatCode>General</c:formatCode>
                <c:ptCount val="8"/>
              </c:numCache>
            </c:numRef>
          </c:cat>
          <c:val>
            <c:numRef>
              <c:f>'14.3'!$K$19:$K$26</c:f>
              <c:numCache>
                <c:formatCode>General</c:formatCode>
                <c:ptCount val="8"/>
              </c:numCache>
            </c:numRef>
          </c:val>
          <c:extLst>
            <c:ext xmlns:c16="http://schemas.microsoft.com/office/drawing/2014/chart" uri="{C3380CC4-5D6E-409C-BE32-E72D297353CC}">
              <c16:uniqueId val="{00000002-064F-4F63-8439-5189DA88F5C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extLst>
            <c:ext xmlns:c16="http://schemas.microsoft.com/office/drawing/2014/chart" uri="{C3380CC4-5D6E-409C-BE32-E72D297353CC}">
              <c16:uniqueId val="{00000000-8C6E-4C87-B0B1-18623D096D01}"/>
            </c:ext>
          </c:extLst>
        </c:ser>
        <c:dLbls>
          <c:showLegendKey val="0"/>
          <c:showVal val="0"/>
          <c:showCatName val="0"/>
          <c:showSerName val="0"/>
          <c:showPercent val="0"/>
          <c:showBubbleSize val="0"/>
        </c:dLbls>
        <c:gapWidth val="150"/>
        <c:axId val="237731200"/>
        <c:axId val="237745280"/>
      </c:barChart>
      <c:catAx>
        <c:axId val="237731200"/>
        <c:scaling>
          <c:orientation val="maxMin"/>
        </c:scaling>
        <c:delete val="0"/>
        <c:axPos val="l"/>
        <c:numFmt formatCode="0.0" sourceLinked="1"/>
        <c:majorTickMark val="none"/>
        <c:minorTickMark val="none"/>
        <c:tickLblPos val="nextTo"/>
        <c:txPr>
          <a:bodyPr/>
          <a:lstStyle/>
          <a:p>
            <a:pPr>
              <a:defRPr sz="900"/>
            </a:pPr>
            <a:endParaRPr lang="cs-CZ"/>
          </a:p>
        </c:txPr>
        <c:crossAx val="237745280"/>
        <c:crosses val="autoZero"/>
        <c:auto val="1"/>
        <c:lblAlgn val="ctr"/>
        <c:lblOffset val="100"/>
        <c:noMultiLvlLbl val="0"/>
      </c:catAx>
      <c:valAx>
        <c:axId val="2377452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73120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extLst>
            <c:ext xmlns:c16="http://schemas.microsoft.com/office/drawing/2014/chart" uri="{C3380CC4-5D6E-409C-BE32-E72D297353CC}">
              <c16:uniqueId val="{00000000-D1A1-44DC-B712-E20257FC3DE5}"/>
            </c:ext>
          </c:extLst>
        </c:ser>
        <c:dLbls>
          <c:showLegendKey val="0"/>
          <c:showVal val="0"/>
          <c:showCatName val="0"/>
          <c:showSerName val="0"/>
          <c:showPercent val="0"/>
          <c:showBubbleSize val="0"/>
        </c:dLbls>
        <c:gapWidth val="150"/>
        <c:axId val="239674496"/>
        <c:axId val="239676032"/>
      </c:barChart>
      <c:catAx>
        <c:axId val="239674496"/>
        <c:scaling>
          <c:orientation val="minMax"/>
        </c:scaling>
        <c:delete val="0"/>
        <c:axPos val="l"/>
        <c:numFmt formatCode="General" sourceLinked="1"/>
        <c:majorTickMark val="none"/>
        <c:minorTickMark val="none"/>
        <c:tickLblPos val="nextTo"/>
        <c:txPr>
          <a:bodyPr/>
          <a:lstStyle/>
          <a:p>
            <a:pPr>
              <a:defRPr sz="900"/>
            </a:pPr>
            <a:endParaRPr lang="cs-CZ"/>
          </a:p>
        </c:txPr>
        <c:crossAx val="239676032"/>
        <c:crosses val="autoZero"/>
        <c:auto val="1"/>
        <c:lblAlgn val="ctr"/>
        <c:lblOffset val="100"/>
        <c:noMultiLvlLbl val="0"/>
      </c:catAx>
      <c:valAx>
        <c:axId val="2396760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744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 ##0.0</c:formatCode>
                <c:ptCount val="3"/>
              </c:numCache>
            </c:numRef>
          </c:val>
          <c:extLst>
            <c:ext xmlns:c16="http://schemas.microsoft.com/office/drawing/2014/chart" uri="{C3380CC4-5D6E-409C-BE32-E72D297353CC}">
              <c16:uniqueId val="{00000000-5E00-4FCE-A12A-4B4C1DFBFB4B}"/>
            </c:ext>
          </c:extLst>
        </c:ser>
        <c:ser>
          <c:idx val="1"/>
          <c:order val="1"/>
          <c:tx>
            <c:strRef>
              <c:f>'14.3'!$J$32</c:f>
              <c:strCache>
                <c:ptCount val="1"/>
              </c:strCache>
            </c:strRef>
          </c:tx>
          <c:invertIfNegative val="0"/>
          <c:cat>
            <c:numRef>
              <c:f>'14.3'!$K$30:$M$30</c:f>
              <c:numCache>
                <c:formatCode>General</c:formatCode>
                <c:ptCount val="3"/>
              </c:numCache>
            </c:numRef>
          </c:cat>
          <c:val>
            <c:numRef>
              <c:f>'14.3'!$K$32:$M$32</c:f>
              <c:numCache>
                <c:formatCode>#\ ##0.0</c:formatCode>
                <c:ptCount val="3"/>
              </c:numCache>
            </c:numRef>
          </c:val>
          <c:extLst>
            <c:ext xmlns:c16="http://schemas.microsoft.com/office/drawing/2014/chart" uri="{C3380CC4-5D6E-409C-BE32-E72D297353CC}">
              <c16:uniqueId val="{00000001-5E00-4FCE-A12A-4B4C1DFBFB4B}"/>
            </c:ext>
          </c:extLst>
        </c:ser>
        <c:ser>
          <c:idx val="2"/>
          <c:order val="2"/>
          <c:tx>
            <c:strRef>
              <c:f>'14.3'!$J$33</c:f>
              <c:strCache>
                <c:ptCount val="1"/>
              </c:strCache>
            </c:strRef>
          </c:tx>
          <c:invertIfNegative val="0"/>
          <c:cat>
            <c:numRef>
              <c:f>'14.3'!$K$30:$M$30</c:f>
              <c:numCache>
                <c:formatCode>General</c:formatCode>
                <c:ptCount val="3"/>
              </c:numCache>
            </c:numRef>
          </c:cat>
          <c:val>
            <c:numRef>
              <c:f>'14.3'!$K$33:$M$33</c:f>
              <c:numCache>
                <c:formatCode>#\ ##0.0</c:formatCode>
                <c:ptCount val="3"/>
              </c:numCache>
            </c:numRef>
          </c:val>
          <c:extLst>
            <c:ext xmlns:c16="http://schemas.microsoft.com/office/drawing/2014/chart" uri="{C3380CC4-5D6E-409C-BE32-E72D297353CC}">
              <c16:uniqueId val="{00000002-5E00-4FCE-A12A-4B4C1DFBFB4B}"/>
            </c:ext>
          </c:extLst>
        </c:ser>
        <c:ser>
          <c:idx val="3"/>
          <c:order val="3"/>
          <c:tx>
            <c:strRef>
              <c:f>'14.3'!$J$34</c:f>
              <c:strCache>
                <c:ptCount val="1"/>
              </c:strCache>
            </c:strRef>
          </c:tx>
          <c:invertIfNegative val="0"/>
          <c:cat>
            <c:numRef>
              <c:f>'14.3'!$K$30:$M$30</c:f>
              <c:numCache>
                <c:formatCode>General</c:formatCode>
                <c:ptCount val="3"/>
              </c:numCache>
            </c:numRef>
          </c:cat>
          <c:val>
            <c:numRef>
              <c:f>'14.3'!$K$34:$M$34</c:f>
              <c:numCache>
                <c:formatCode>#\ ##0.0</c:formatCode>
                <c:ptCount val="3"/>
              </c:numCache>
            </c:numRef>
          </c:val>
          <c:extLst>
            <c:ext xmlns:c16="http://schemas.microsoft.com/office/drawing/2014/chart" uri="{C3380CC4-5D6E-409C-BE32-E72D297353CC}">
              <c16:uniqueId val="{00000003-5E00-4FCE-A12A-4B4C1DFBFB4B}"/>
            </c:ext>
          </c:extLst>
        </c:ser>
        <c:ser>
          <c:idx val="4"/>
          <c:order val="4"/>
          <c:tx>
            <c:strRef>
              <c:f>'14.3'!$J$35</c:f>
              <c:strCache>
                <c:ptCount val="1"/>
              </c:strCache>
            </c:strRef>
          </c:tx>
          <c:invertIfNegative val="0"/>
          <c:cat>
            <c:numRef>
              <c:f>'14.3'!$K$30:$M$30</c:f>
              <c:numCache>
                <c:formatCode>General</c:formatCode>
                <c:ptCount val="3"/>
              </c:numCache>
            </c:numRef>
          </c:cat>
          <c:val>
            <c:numRef>
              <c:f>'14.3'!$K$35:$M$35</c:f>
              <c:numCache>
                <c:formatCode>#\ ##0.0</c:formatCode>
                <c:ptCount val="3"/>
              </c:numCache>
            </c:numRef>
          </c:val>
          <c:extLst>
            <c:ext xmlns:c16="http://schemas.microsoft.com/office/drawing/2014/chart" uri="{C3380CC4-5D6E-409C-BE32-E72D297353CC}">
              <c16:uniqueId val="{00000004-5E00-4FCE-A12A-4B4C1DFBFB4B}"/>
            </c:ext>
          </c:extLst>
        </c:ser>
        <c:ser>
          <c:idx val="5"/>
          <c:order val="5"/>
          <c:tx>
            <c:strRef>
              <c:f>'14.3'!$J$36</c:f>
              <c:strCache>
                <c:ptCount val="1"/>
              </c:strCache>
            </c:strRef>
          </c:tx>
          <c:invertIfNegative val="0"/>
          <c:cat>
            <c:numRef>
              <c:f>'14.3'!$K$30:$M$30</c:f>
              <c:numCache>
                <c:formatCode>General</c:formatCode>
                <c:ptCount val="3"/>
              </c:numCache>
            </c:numRef>
          </c:cat>
          <c:val>
            <c:numRef>
              <c:f>'14.3'!$K$36:$M$36</c:f>
              <c:numCache>
                <c:formatCode>#\ ##0.0</c:formatCode>
                <c:ptCount val="3"/>
              </c:numCache>
            </c:numRef>
          </c:val>
          <c:extLst>
            <c:ext xmlns:c16="http://schemas.microsoft.com/office/drawing/2014/chart" uri="{C3380CC4-5D6E-409C-BE32-E72D297353CC}">
              <c16:uniqueId val="{00000005-5E00-4FCE-A12A-4B4C1DFBFB4B}"/>
            </c:ext>
          </c:extLst>
        </c:ser>
        <c:ser>
          <c:idx val="6"/>
          <c:order val="6"/>
          <c:tx>
            <c:strRef>
              <c:f>'14.3'!$J$37</c:f>
              <c:strCache>
                <c:ptCount val="1"/>
              </c:strCache>
            </c:strRef>
          </c:tx>
          <c:invertIfNegative val="0"/>
          <c:cat>
            <c:numRef>
              <c:f>'14.3'!$K$30:$M$30</c:f>
              <c:numCache>
                <c:formatCode>General</c:formatCode>
                <c:ptCount val="3"/>
              </c:numCache>
            </c:numRef>
          </c:cat>
          <c:val>
            <c:numRef>
              <c:f>'14.3'!$K$37:$M$37</c:f>
              <c:numCache>
                <c:formatCode>#\ ##0.0</c:formatCode>
                <c:ptCount val="3"/>
              </c:numCache>
            </c:numRef>
          </c:val>
          <c:extLst>
            <c:ext xmlns:c16="http://schemas.microsoft.com/office/drawing/2014/chart" uri="{C3380CC4-5D6E-409C-BE32-E72D297353CC}">
              <c16:uniqueId val="{00000006-5E00-4FCE-A12A-4B4C1DFBFB4B}"/>
            </c:ext>
          </c:extLst>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 ##0.0</c:formatCode>
                <c:ptCount val="3"/>
              </c:numCache>
            </c:numRef>
          </c:val>
          <c:extLst>
            <c:ext xmlns:c16="http://schemas.microsoft.com/office/drawing/2014/chart" uri="{C3380CC4-5D6E-409C-BE32-E72D297353CC}">
              <c16:uniqueId val="{00000007-5E00-4FCE-A12A-4B4C1DFBFB4B}"/>
            </c:ext>
          </c:extLst>
        </c:ser>
        <c:dLbls>
          <c:showLegendKey val="0"/>
          <c:showVal val="0"/>
          <c:showCatName val="0"/>
          <c:showSerName val="0"/>
          <c:showPercent val="0"/>
          <c:showBubbleSize val="0"/>
        </c:dLbls>
        <c:gapWidth val="150"/>
        <c:overlap val="100"/>
        <c:axId val="239725568"/>
        <c:axId val="239731456"/>
      </c:barChart>
      <c:catAx>
        <c:axId val="239725568"/>
        <c:scaling>
          <c:orientation val="minMax"/>
        </c:scaling>
        <c:delete val="0"/>
        <c:axPos val="b"/>
        <c:numFmt formatCode="General" sourceLinked="1"/>
        <c:majorTickMark val="none"/>
        <c:minorTickMark val="none"/>
        <c:tickLblPos val="nextTo"/>
        <c:txPr>
          <a:bodyPr/>
          <a:lstStyle/>
          <a:p>
            <a:pPr>
              <a:defRPr sz="900"/>
            </a:pPr>
            <a:endParaRPr lang="cs-CZ"/>
          </a:p>
        </c:txPr>
        <c:crossAx val="239731456"/>
        <c:crosses val="autoZero"/>
        <c:auto val="1"/>
        <c:lblAlgn val="ctr"/>
        <c:lblOffset val="100"/>
        <c:noMultiLvlLbl val="0"/>
      </c:catAx>
      <c:valAx>
        <c:axId val="239731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72556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extLst>
            <c:ext xmlns:c16="http://schemas.microsoft.com/office/drawing/2014/chart" uri="{C3380CC4-5D6E-409C-BE32-E72D297353CC}">
              <c16:uniqueId val="{00000000-4C11-4650-B0ED-83934329EAD8}"/>
            </c:ext>
          </c:extLst>
        </c:ser>
        <c:dLbls>
          <c:showLegendKey val="0"/>
          <c:showVal val="0"/>
          <c:showCatName val="0"/>
          <c:showSerName val="0"/>
          <c:showPercent val="0"/>
          <c:showBubbleSize val="0"/>
        </c:dLbls>
        <c:gapWidth val="150"/>
        <c:axId val="239769088"/>
        <c:axId val="239770624"/>
      </c:barChart>
      <c:catAx>
        <c:axId val="239769088"/>
        <c:scaling>
          <c:orientation val="minMax"/>
        </c:scaling>
        <c:delete val="0"/>
        <c:axPos val="l"/>
        <c:numFmt formatCode="General" sourceLinked="1"/>
        <c:majorTickMark val="none"/>
        <c:minorTickMark val="none"/>
        <c:tickLblPos val="nextTo"/>
        <c:txPr>
          <a:bodyPr/>
          <a:lstStyle/>
          <a:p>
            <a:pPr>
              <a:defRPr sz="900"/>
            </a:pPr>
            <a:endParaRPr lang="cs-CZ"/>
          </a:p>
        </c:txPr>
        <c:crossAx val="239770624"/>
        <c:crosses val="autoZero"/>
        <c:auto val="1"/>
        <c:lblAlgn val="ctr"/>
        <c:lblOffset val="100"/>
        <c:noMultiLvlLbl val="0"/>
      </c:catAx>
      <c:valAx>
        <c:axId val="239770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769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AFD1-42E3-A09A-2EB65BD5C696}"/>
              </c:ext>
            </c:extLst>
          </c:dPt>
          <c:cat>
            <c:numRef>
              <c:f>'14.4'!$J$19:$J$26</c:f>
              <c:numCache>
                <c:formatCode>General</c:formatCode>
                <c:ptCount val="8"/>
              </c:numCache>
            </c:numRef>
          </c:cat>
          <c:val>
            <c:numRef>
              <c:f>'14.4'!$K$19:$K$26</c:f>
              <c:numCache>
                <c:formatCode>General</c:formatCode>
                <c:ptCount val="8"/>
              </c:numCache>
            </c:numRef>
          </c:val>
          <c:extLst>
            <c:ext xmlns:c16="http://schemas.microsoft.com/office/drawing/2014/chart" uri="{C3380CC4-5D6E-409C-BE32-E72D297353CC}">
              <c16:uniqueId val="{00000002-AFD1-42E3-A09A-2EB65BD5C69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extLst>
            <c:ext xmlns:c16="http://schemas.microsoft.com/office/drawing/2014/chart" uri="{C3380CC4-5D6E-409C-BE32-E72D297353CC}">
              <c16:uniqueId val="{00000000-9D38-4C24-8E59-BCB619006B43}"/>
            </c:ext>
          </c:extLst>
        </c:ser>
        <c:dLbls>
          <c:showLegendKey val="0"/>
          <c:showVal val="0"/>
          <c:showCatName val="0"/>
          <c:showSerName val="0"/>
          <c:showPercent val="0"/>
          <c:showBubbleSize val="0"/>
        </c:dLbls>
        <c:gapWidth val="150"/>
        <c:axId val="239521152"/>
        <c:axId val="239535232"/>
      </c:barChart>
      <c:catAx>
        <c:axId val="239521152"/>
        <c:scaling>
          <c:orientation val="maxMin"/>
        </c:scaling>
        <c:delete val="0"/>
        <c:axPos val="l"/>
        <c:numFmt formatCode="0.0" sourceLinked="1"/>
        <c:majorTickMark val="none"/>
        <c:minorTickMark val="none"/>
        <c:tickLblPos val="nextTo"/>
        <c:txPr>
          <a:bodyPr/>
          <a:lstStyle/>
          <a:p>
            <a:pPr>
              <a:defRPr sz="900"/>
            </a:pPr>
            <a:endParaRPr lang="cs-CZ"/>
          </a:p>
        </c:txPr>
        <c:crossAx val="239535232"/>
        <c:crosses val="autoZero"/>
        <c:auto val="1"/>
        <c:lblAlgn val="ctr"/>
        <c:lblOffset val="100"/>
        <c:noMultiLvlLbl val="0"/>
      </c:catAx>
      <c:valAx>
        <c:axId val="2395352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95211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extLst>
            <c:ext xmlns:c16="http://schemas.microsoft.com/office/drawing/2014/chart" uri="{C3380CC4-5D6E-409C-BE32-E72D297353CC}">
              <c16:uniqueId val="{00000000-6E11-4256-AABF-09B2A48053F5}"/>
            </c:ext>
          </c:extLst>
        </c:ser>
        <c:dLbls>
          <c:showLegendKey val="0"/>
          <c:showVal val="0"/>
          <c:showCatName val="0"/>
          <c:showSerName val="0"/>
          <c:showPercent val="0"/>
          <c:showBubbleSize val="0"/>
        </c:dLbls>
        <c:gapWidth val="150"/>
        <c:axId val="239551616"/>
        <c:axId val="239553152"/>
      </c:barChart>
      <c:catAx>
        <c:axId val="239551616"/>
        <c:scaling>
          <c:orientation val="minMax"/>
        </c:scaling>
        <c:delete val="0"/>
        <c:axPos val="l"/>
        <c:numFmt formatCode="General" sourceLinked="1"/>
        <c:majorTickMark val="none"/>
        <c:minorTickMark val="none"/>
        <c:tickLblPos val="nextTo"/>
        <c:txPr>
          <a:bodyPr/>
          <a:lstStyle/>
          <a:p>
            <a:pPr>
              <a:defRPr sz="900"/>
            </a:pPr>
            <a:endParaRPr lang="cs-CZ"/>
          </a:p>
        </c:txPr>
        <c:crossAx val="239553152"/>
        <c:crosses val="autoZero"/>
        <c:auto val="1"/>
        <c:lblAlgn val="ctr"/>
        <c:lblOffset val="100"/>
        <c:noMultiLvlLbl val="0"/>
      </c:catAx>
      <c:valAx>
        <c:axId val="2395531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551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 ##0.0</c:formatCode>
                <c:ptCount val="3"/>
              </c:numCache>
            </c:numRef>
          </c:val>
          <c:extLst>
            <c:ext xmlns:c16="http://schemas.microsoft.com/office/drawing/2014/chart" uri="{C3380CC4-5D6E-409C-BE32-E72D297353CC}">
              <c16:uniqueId val="{00000000-ED0F-482C-A2BD-14FF18E13774}"/>
            </c:ext>
          </c:extLst>
        </c:ser>
        <c:ser>
          <c:idx val="1"/>
          <c:order val="1"/>
          <c:tx>
            <c:strRef>
              <c:f>'14.4'!$J$32</c:f>
              <c:strCache>
                <c:ptCount val="1"/>
              </c:strCache>
            </c:strRef>
          </c:tx>
          <c:invertIfNegative val="0"/>
          <c:cat>
            <c:numRef>
              <c:f>'14.4'!$K$30:$M$30</c:f>
              <c:numCache>
                <c:formatCode>General</c:formatCode>
                <c:ptCount val="3"/>
              </c:numCache>
            </c:numRef>
          </c:cat>
          <c:val>
            <c:numRef>
              <c:f>'14.4'!$K$32:$M$32</c:f>
              <c:numCache>
                <c:formatCode>#\ ##0.0</c:formatCode>
                <c:ptCount val="3"/>
              </c:numCache>
            </c:numRef>
          </c:val>
          <c:extLst>
            <c:ext xmlns:c16="http://schemas.microsoft.com/office/drawing/2014/chart" uri="{C3380CC4-5D6E-409C-BE32-E72D297353CC}">
              <c16:uniqueId val="{00000001-ED0F-482C-A2BD-14FF18E13774}"/>
            </c:ext>
          </c:extLst>
        </c:ser>
        <c:ser>
          <c:idx val="2"/>
          <c:order val="2"/>
          <c:tx>
            <c:strRef>
              <c:f>'14.4'!$J$33</c:f>
              <c:strCache>
                <c:ptCount val="1"/>
              </c:strCache>
            </c:strRef>
          </c:tx>
          <c:invertIfNegative val="0"/>
          <c:cat>
            <c:numRef>
              <c:f>'14.4'!$K$30:$M$30</c:f>
              <c:numCache>
                <c:formatCode>General</c:formatCode>
                <c:ptCount val="3"/>
              </c:numCache>
            </c:numRef>
          </c:cat>
          <c:val>
            <c:numRef>
              <c:f>'14.4'!$K$33:$M$33</c:f>
              <c:numCache>
                <c:formatCode>#\ ##0.0</c:formatCode>
                <c:ptCount val="3"/>
              </c:numCache>
            </c:numRef>
          </c:val>
          <c:extLst>
            <c:ext xmlns:c16="http://schemas.microsoft.com/office/drawing/2014/chart" uri="{C3380CC4-5D6E-409C-BE32-E72D297353CC}">
              <c16:uniqueId val="{00000002-ED0F-482C-A2BD-14FF18E13774}"/>
            </c:ext>
          </c:extLst>
        </c:ser>
        <c:ser>
          <c:idx val="3"/>
          <c:order val="3"/>
          <c:tx>
            <c:strRef>
              <c:f>'14.4'!$J$34</c:f>
              <c:strCache>
                <c:ptCount val="1"/>
              </c:strCache>
            </c:strRef>
          </c:tx>
          <c:invertIfNegative val="0"/>
          <c:cat>
            <c:numRef>
              <c:f>'14.4'!$K$30:$M$30</c:f>
              <c:numCache>
                <c:formatCode>General</c:formatCode>
                <c:ptCount val="3"/>
              </c:numCache>
            </c:numRef>
          </c:cat>
          <c:val>
            <c:numRef>
              <c:f>'14.4'!$K$34:$M$34</c:f>
              <c:numCache>
                <c:formatCode>#\ ##0.0</c:formatCode>
                <c:ptCount val="3"/>
              </c:numCache>
            </c:numRef>
          </c:val>
          <c:extLst>
            <c:ext xmlns:c16="http://schemas.microsoft.com/office/drawing/2014/chart" uri="{C3380CC4-5D6E-409C-BE32-E72D297353CC}">
              <c16:uniqueId val="{00000003-ED0F-482C-A2BD-14FF18E13774}"/>
            </c:ext>
          </c:extLst>
        </c:ser>
        <c:ser>
          <c:idx val="4"/>
          <c:order val="4"/>
          <c:tx>
            <c:strRef>
              <c:f>'14.4'!$J$35</c:f>
              <c:strCache>
                <c:ptCount val="1"/>
              </c:strCache>
            </c:strRef>
          </c:tx>
          <c:invertIfNegative val="0"/>
          <c:cat>
            <c:numRef>
              <c:f>'14.4'!$K$30:$M$30</c:f>
              <c:numCache>
                <c:formatCode>General</c:formatCode>
                <c:ptCount val="3"/>
              </c:numCache>
            </c:numRef>
          </c:cat>
          <c:val>
            <c:numRef>
              <c:f>'14.4'!$K$35:$M$35</c:f>
              <c:numCache>
                <c:formatCode>#\ ##0.0</c:formatCode>
                <c:ptCount val="3"/>
              </c:numCache>
            </c:numRef>
          </c:val>
          <c:extLst>
            <c:ext xmlns:c16="http://schemas.microsoft.com/office/drawing/2014/chart" uri="{C3380CC4-5D6E-409C-BE32-E72D297353CC}">
              <c16:uniqueId val="{00000004-ED0F-482C-A2BD-14FF18E13774}"/>
            </c:ext>
          </c:extLst>
        </c:ser>
        <c:ser>
          <c:idx val="5"/>
          <c:order val="5"/>
          <c:tx>
            <c:strRef>
              <c:f>'14.4'!$J$36</c:f>
              <c:strCache>
                <c:ptCount val="1"/>
              </c:strCache>
            </c:strRef>
          </c:tx>
          <c:invertIfNegative val="0"/>
          <c:cat>
            <c:numRef>
              <c:f>'14.4'!$K$30:$M$30</c:f>
              <c:numCache>
                <c:formatCode>General</c:formatCode>
                <c:ptCount val="3"/>
              </c:numCache>
            </c:numRef>
          </c:cat>
          <c:val>
            <c:numRef>
              <c:f>'14.4'!$K$36:$M$36</c:f>
              <c:numCache>
                <c:formatCode>#\ ##0.0</c:formatCode>
                <c:ptCount val="3"/>
              </c:numCache>
            </c:numRef>
          </c:val>
          <c:extLst>
            <c:ext xmlns:c16="http://schemas.microsoft.com/office/drawing/2014/chart" uri="{C3380CC4-5D6E-409C-BE32-E72D297353CC}">
              <c16:uniqueId val="{00000005-ED0F-482C-A2BD-14FF18E13774}"/>
            </c:ext>
          </c:extLst>
        </c:ser>
        <c:ser>
          <c:idx val="6"/>
          <c:order val="6"/>
          <c:tx>
            <c:strRef>
              <c:f>'14.4'!$J$37</c:f>
              <c:strCache>
                <c:ptCount val="1"/>
              </c:strCache>
            </c:strRef>
          </c:tx>
          <c:invertIfNegative val="0"/>
          <c:cat>
            <c:numRef>
              <c:f>'14.4'!$K$30:$M$30</c:f>
              <c:numCache>
                <c:formatCode>General</c:formatCode>
                <c:ptCount val="3"/>
              </c:numCache>
            </c:numRef>
          </c:cat>
          <c:val>
            <c:numRef>
              <c:f>'14.4'!$K$37:$M$37</c:f>
              <c:numCache>
                <c:formatCode>#\ ##0.0</c:formatCode>
                <c:ptCount val="3"/>
              </c:numCache>
            </c:numRef>
          </c:val>
          <c:extLst>
            <c:ext xmlns:c16="http://schemas.microsoft.com/office/drawing/2014/chart" uri="{C3380CC4-5D6E-409C-BE32-E72D297353CC}">
              <c16:uniqueId val="{00000006-ED0F-482C-A2BD-14FF18E13774}"/>
            </c:ext>
          </c:extLst>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 ##0.0</c:formatCode>
                <c:ptCount val="3"/>
              </c:numCache>
            </c:numRef>
          </c:val>
          <c:extLst>
            <c:ext xmlns:c16="http://schemas.microsoft.com/office/drawing/2014/chart" uri="{C3380CC4-5D6E-409C-BE32-E72D297353CC}">
              <c16:uniqueId val="{00000007-ED0F-482C-A2BD-14FF18E13774}"/>
            </c:ext>
          </c:extLst>
        </c:ser>
        <c:dLbls>
          <c:showLegendKey val="0"/>
          <c:showVal val="0"/>
          <c:showCatName val="0"/>
          <c:showSerName val="0"/>
          <c:showPercent val="0"/>
          <c:showBubbleSize val="0"/>
        </c:dLbls>
        <c:gapWidth val="150"/>
        <c:overlap val="100"/>
        <c:axId val="239619072"/>
        <c:axId val="239629056"/>
      </c:barChart>
      <c:catAx>
        <c:axId val="239619072"/>
        <c:scaling>
          <c:orientation val="minMax"/>
        </c:scaling>
        <c:delete val="0"/>
        <c:axPos val="b"/>
        <c:numFmt formatCode="General" sourceLinked="1"/>
        <c:majorTickMark val="none"/>
        <c:minorTickMark val="none"/>
        <c:tickLblPos val="nextTo"/>
        <c:txPr>
          <a:bodyPr/>
          <a:lstStyle/>
          <a:p>
            <a:pPr>
              <a:defRPr sz="900"/>
            </a:pPr>
            <a:endParaRPr lang="cs-CZ"/>
          </a:p>
        </c:txPr>
        <c:crossAx val="239629056"/>
        <c:crosses val="autoZero"/>
        <c:auto val="1"/>
        <c:lblAlgn val="ctr"/>
        <c:lblOffset val="100"/>
        <c:noMultiLvlLbl val="0"/>
      </c:catAx>
      <c:valAx>
        <c:axId val="23962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6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Podíl </a:t>
            </a:r>
            <a:r>
              <a:rPr lang="cs-CZ" sz="1000">
                <a:solidFill>
                  <a:schemeClr val="tx2"/>
                </a:solidFill>
              </a:rPr>
              <a:t>krajů ČR na výrobě tepla brutto</a:t>
            </a:r>
            <a:endParaRPr lang="en-US" sz="1000">
              <a:solidFill>
                <a:schemeClr val="tx2"/>
              </a:solidFill>
            </a:endParaRPr>
          </a:p>
        </c:rich>
      </c:tx>
      <c:layout>
        <c:manualLayout>
          <c:xMode val="edge"/>
          <c:yMode val="edge"/>
          <c:x val="1.8182001342337658E-2"/>
          <c:y val="6.3282122037282623E-3"/>
        </c:manualLayout>
      </c:layout>
      <c:overlay val="0"/>
      <c:spPr>
        <a:solidFill>
          <a:sysClr val="window" lastClr="FFFFFF"/>
        </a:solidFill>
      </c:spPr>
    </c:title>
    <c:autoTitleDeleted val="0"/>
    <c:plotArea>
      <c:layout/>
      <c:doughnutChart>
        <c:varyColors val="1"/>
        <c:ser>
          <c:idx val="0"/>
          <c:order val="0"/>
          <c:dPt>
            <c:idx val="0"/>
            <c:bubble3D val="0"/>
            <c:spPr>
              <a:solidFill>
                <a:schemeClr val="accent1"/>
              </a:solidFill>
            </c:spPr>
            <c:extLst>
              <c:ext xmlns:c16="http://schemas.microsoft.com/office/drawing/2014/chart" uri="{C3380CC4-5D6E-409C-BE32-E72D297353CC}">
                <c16:uniqueId val="{00000036-8D3F-49FF-99F5-84FA02CAA939}"/>
              </c:ext>
            </c:extLst>
          </c:dPt>
          <c:dPt>
            <c:idx val="1"/>
            <c:bubble3D val="0"/>
            <c:spPr>
              <a:solidFill>
                <a:schemeClr val="accent2"/>
              </a:solidFill>
            </c:spPr>
            <c:extLst>
              <c:ext xmlns:c16="http://schemas.microsoft.com/office/drawing/2014/chart" uri="{C3380CC4-5D6E-409C-BE32-E72D297353CC}">
                <c16:uniqueId val="{00000035-8D3F-49FF-99F5-84FA02CAA939}"/>
              </c:ext>
            </c:extLst>
          </c:dPt>
          <c:dPt>
            <c:idx val="2"/>
            <c:bubble3D val="0"/>
            <c:spPr>
              <a:solidFill>
                <a:schemeClr val="accent3"/>
              </a:solidFill>
            </c:spPr>
            <c:extLst>
              <c:ext xmlns:c16="http://schemas.microsoft.com/office/drawing/2014/chart" uri="{C3380CC4-5D6E-409C-BE32-E72D297353CC}">
                <c16:uniqueId val="{00000034-8D3F-49FF-99F5-84FA02CAA939}"/>
              </c:ext>
            </c:extLst>
          </c:dPt>
          <c:dPt>
            <c:idx val="3"/>
            <c:bubble3D val="0"/>
            <c:spPr>
              <a:solidFill>
                <a:schemeClr val="accent4"/>
              </a:solidFill>
            </c:spPr>
            <c:extLst>
              <c:ext xmlns:c16="http://schemas.microsoft.com/office/drawing/2014/chart" uri="{C3380CC4-5D6E-409C-BE32-E72D297353CC}">
                <c16:uniqueId val="{00000033-8D3F-49FF-99F5-84FA02CAA939}"/>
              </c:ext>
            </c:extLst>
          </c:dPt>
          <c:dPt>
            <c:idx val="4"/>
            <c:bubble3D val="0"/>
            <c:spPr>
              <a:solidFill>
                <a:schemeClr val="accent5"/>
              </a:solidFill>
            </c:spPr>
            <c:extLst>
              <c:ext xmlns:c16="http://schemas.microsoft.com/office/drawing/2014/chart" uri="{C3380CC4-5D6E-409C-BE32-E72D297353CC}">
                <c16:uniqueId val="{00000032-8D3F-49FF-99F5-84FA02CAA939}"/>
              </c:ext>
            </c:extLst>
          </c:dPt>
          <c:dPt>
            <c:idx val="5"/>
            <c:bubble3D val="0"/>
            <c:spPr>
              <a:solidFill>
                <a:schemeClr val="accent6"/>
              </a:solidFill>
            </c:spPr>
            <c:extLst>
              <c:ext xmlns:c16="http://schemas.microsoft.com/office/drawing/2014/chart" uri="{C3380CC4-5D6E-409C-BE32-E72D297353CC}">
                <c16:uniqueId val="{00000000-70AB-453B-9F1F-CDB317E7DB5E}"/>
              </c:ext>
            </c:extLst>
          </c:dPt>
          <c:dPt>
            <c:idx val="6"/>
            <c:bubble3D val="0"/>
            <c:spPr>
              <a:solidFill>
                <a:srgbClr val="F0948F"/>
              </a:solidFill>
            </c:spPr>
            <c:extLst>
              <c:ext xmlns:c16="http://schemas.microsoft.com/office/drawing/2014/chart" uri="{C3380CC4-5D6E-409C-BE32-E72D297353CC}">
                <c16:uniqueId val="{00000031-8D3F-49FF-99F5-84FA02CAA939}"/>
              </c:ext>
            </c:extLst>
          </c:dPt>
          <c:dPt>
            <c:idx val="7"/>
            <c:bubble3D val="0"/>
            <c:spPr>
              <a:solidFill>
                <a:srgbClr val="F7C9C7"/>
              </a:solidFill>
            </c:spPr>
            <c:extLst>
              <c:ext xmlns:c16="http://schemas.microsoft.com/office/drawing/2014/chart" uri="{C3380CC4-5D6E-409C-BE32-E72D297353CC}">
                <c16:uniqueId val="{00000001-70AB-453B-9F1F-CDB317E7DB5E}"/>
              </c:ext>
            </c:extLst>
          </c:dPt>
          <c:dPt>
            <c:idx val="8"/>
            <c:bubble3D val="0"/>
            <c:spPr>
              <a:solidFill>
                <a:schemeClr val="tx1"/>
              </a:solidFill>
            </c:spPr>
            <c:extLst>
              <c:ext xmlns:c16="http://schemas.microsoft.com/office/drawing/2014/chart" uri="{C3380CC4-5D6E-409C-BE32-E72D297353CC}">
                <c16:uniqueId val="{00000002-A88C-417D-8E14-13190C6E193A}"/>
              </c:ext>
            </c:extLst>
          </c:dPt>
          <c:dPt>
            <c:idx val="9"/>
            <c:bubble3D val="0"/>
            <c:spPr>
              <a:solidFill>
                <a:srgbClr val="646363"/>
              </a:solidFill>
            </c:spPr>
            <c:extLst>
              <c:ext xmlns:c16="http://schemas.microsoft.com/office/drawing/2014/chart" uri="{C3380CC4-5D6E-409C-BE32-E72D297353CC}">
                <c16:uniqueId val="{00000030-8D3F-49FF-99F5-84FA02CAA939}"/>
              </c:ext>
            </c:extLst>
          </c:dPt>
          <c:dPt>
            <c:idx val="10"/>
            <c:bubble3D val="0"/>
            <c:spPr>
              <a:solidFill>
                <a:srgbClr val="9D9D9C"/>
              </a:solidFill>
            </c:spPr>
            <c:extLst>
              <c:ext xmlns:c16="http://schemas.microsoft.com/office/drawing/2014/chart" uri="{C3380CC4-5D6E-409C-BE32-E72D297353CC}">
                <c16:uniqueId val="{0000002F-8D3F-49FF-99F5-84FA02CAA939}"/>
              </c:ext>
            </c:extLst>
          </c:dPt>
          <c:dPt>
            <c:idx val="11"/>
            <c:bubble3D val="0"/>
            <c:spPr>
              <a:solidFill>
                <a:srgbClr val="D0D0D0"/>
              </a:solidFill>
            </c:spPr>
            <c:extLst>
              <c:ext xmlns:c16="http://schemas.microsoft.com/office/drawing/2014/chart" uri="{C3380CC4-5D6E-409C-BE32-E72D297353CC}">
                <c16:uniqueId val="{0000002E-8D3F-49FF-99F5-84FA02CAA939}"/>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2D-8D3F-49FF-99F5-84FA02CAA939}"/>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2C-8D3F-49FF-99F5-84FA02CAA939}"/>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A88C-417D-8E14-13190C6E193A}"/>
                </c:ext>
              </c:extLst>
            </c:dLbl>
            <c:dLbl>
              <c:idx val="12"/>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D-8D3F-49FF-99F5-84FA02CAA939}"/>
                </c:ext>
              </c:extLst>
            </c:dLbl>
            <c:dLbl>
              <c:idx val="13"/>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C-8D3F-49FF-99F5-84FA02CAA939}"/>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 ##0.0</c:formatCode>
                <c:ptCount val="14"/>
                <c:pt idx="0">
                  <c:v>1403.1148109999999</c:v>
                </c:pt>
                <c:pt idx="1">
                  <c:v>2034.9012389999996</c:v>
                </c:pt>
                <c:pt idx="2">
                  <c:v>2326.9863800000003</c:v>
                </c:pt>
                <c:pt idx="3">
                  <c:v>2664.324963</c:v>
                </c:pt>
                <c:pt idx="4">
                  <c:v>1057.6072549999999</c:v>
                </c:pt>
                <c:pt idx="5">
                  <c:v>1481.4856669999999</c:v>
                </c:pt>
                <c:pt idx="6">
                  <c:v>691.02005600000007</c:v>
                </c:pt>
                <c:pt idx="7">
                  <c:v>7436.1212570000025</c:v>
                </c:pt>
                <c:pt idx="8">
                  <c:v>2049.0615139999995</c:v>
                </c:pt>
                <c:pt idx="9">
                  <c:v>1887.9595890000001</c:v>
                </c:pt>
                <c:pt idx="10">
                  <c:v>1674.0659989999999</c:v>
                </c:pt>
                <c:pt idx="11">
                  <c:v>7592.7451909999982</c:v>
                </c:pt>
                <c:pt idx="12">
                  <c:v>7604.8450899999971</c:v>
                </c:pt>
                <c:pt idx="13">
                  <c:v>1904.1273020000001</c:v>
                </c:pt>
              </c:numCache>
            </c:numRef>
          </c:val>
          <c:extLst>
            <c:ext xmlns:c16="http://schemas.microsoft.com/office/drawing/2014/chart" uri="{C3380CC4-5D6E-409C-BE32-E72D297353CC}">
              <c16:uniqueId val="{00000003-70AB-453B-9F1F-CDB317E7DB5E}"/>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extLst>
            <c:ext xmlns:c16="http://schemas.microsoft.com/office/drawing/2014/chart" uri="{C3380CC4-5D6E-409C-BE32-E72D297353CC}">
              <c16:uniqueId val="{00000000-2032-4E01-8319-2100C72CEC2F}"/>
            </c:ext>
          </c:extLst>
        </c:ser>
        <c:dLbls>
          <c:showLegendKey val="0"/>
          <c:showVal val="0"/>
          <c:showCatName val="0"/>
          <c:showSerName val="0"/>
          <c:showPercent val="0"/>
          <c:showBubbleSize val="0"/>
        </c:dLbls>
        <c:gapWidth val="150"/>
        <c:axId val="239646208"/>
        <c:axId val="239647744"/>
      </c:barChart>
      <c:catAx>
        <c:axId val="239646208"/>
        <c:scaling>
          <c:orientation val="minMax"/>
        </c:scaling>
        <c:delete val="0"/>
        <c:axPos val="l"/>
        <c:numFmt formatCode="General" sourceLinked="1"/>
        <c:majorTickMark val="none"/>
        <c:minorTickMark val="none"/>
        <c:tickLblPos val="nextTo"/>
        <c:txPr>
          <a:bodyPr/>
          <a:lstStyle/>
          <a:p>
            <a:pPr>
              <a:defRPr sz="900"/>
            </a:pPr>
            <a:endParaRPr lang="cs-CZ"/>
          </a:p>
        </c:txPr>
        <c:crossAx val="239647744"/>
        <c:crosses val="autoZero"/>
        <c:auto val="1"/>
        <c:lblAlgn val="ctr"/>
        <c:lblOffset val="100"/>
        <c:noMultiLvlLbl val="0"/>
      </c:catAx>
      <c:valAx>
        <c:axId val="2396477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462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D01-4341-8E84-E98C8EC07ADE}"/>
              </c:ext>
            </c:extLst>
          </c:dPt>
          <c:cat>
            <c:numRef>
              <c:f>'14.5'!$J$19:$J$26</c:f>
              <c:numCache>
                <c:formatCode>General</c:formatCode>
                <c:ptCount val="8"/>
              </c:numCache>
            </c:numRef>
          </c:cat>
          <c:val>
            <c:numRef>
              <c:f>'14.5'!$K$19:$K$26</c:f>
              <c:numCache>
                <c:formatCode>General</c:formatCode>
                <c:ptCount val="8"/>
              </c:numCache>
            </c:numRef>
          </c:val>
          <c:extLst>
            <c:ext xmlns:c16="http://schemas.microsoft.com/office/drawing/2014/chart" uri="{C3380CC4-5D6E-409C-BE32-E72D297353CC}">
              <c16:uniqueId val="{00000002-DD01-4341-8E84-E98C8EC07ADE}"/>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extLst>
            <c:ext xmlns:c16="http://schemas.microsoft.com/office/drawing/2014/chart" uri="{C3380CC4-5D6E-409C-BE32-E72D297353CC}">
              <c16:uniqueId val="{00000000-CC2F-4213-A774-7C0A38C6592C}"/>
            </c:ext>
          </c:extLst>
        </c:ser>
        <c:dLbls>
          <c:showLegendKey val="0"/>
          <c:showVal val="0"/>
          <c:showCatName val="0"/>
          <c:showSerName val="0"/>
          <c:showPercent val="0"/>
          <c:showBubbleSize val="0"/>
        </c:dLbls>
        <c:gapWidth val="150"/>
        <c:axId val="226074624"/>
        <c:axId val="226076160"/>
      </c:barChart>
      <c:catAx>
        <c:axId val="226074624"/>
        <c:scaling>
          <c:orientation val="maxMin"/>
        </c:scaling>
        <c:delete val="0"/>
        <c:axPos val="l"/>
        <c:numFmt formatCode="0.0" sourceLinked="1"/>
        <c:majorTickMark val="none"/>
        <c:minorTickMark val="none"/>
        <c:tickLblPos val="nextTo"/>
        <c:txPr>
          <a:bodyPr/>
          <a:lstStyle/>
          <a:p>
            <a:pPr>
              <a:defRPr sz="900"/>
            </a:pPr>
            <a:endParaRPr lang="cs-CZ"/>
          </a:p>
        </c:txPr>
        <c:crossAx val="226076160"/>
        <c:crosses val="autoZero"/>
        <c:auto val="1"/>
        <c:lblAlgn val="ctr"/>
        <c:lblOffset val="100"/>
        <c:noMultiLvlLbl val="0"/>
      </c:catAx>
      <c:valAx>
        <c:axId val="22607616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260746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extLst>
            <c:ext xmlns:c16="http://schemas.microsoft.com/office/drawing/2014/chart" uri="{C3380CC4-5D6E-409C-BE32-E72D297353CC}">
              <c16:uniqueId val="{00000000-73DD-4BC7-8B22-ECCF7DFC7F6C}"/>
            </c:ext>
          </c:extLst>
        </c:ser>
        <c:dLbls>
          <c:showLegendKey val="0"/>
          <c:showVal val="0"/>
          <c:showCatName val="0"/>
          <c:showSerName val="0"/>
          <c:showPercent val="0"/>
          <c:showBubbleSize val="0"/>
        </c:dLbls>
        <c:gapWidth val="150"/>
        <c:axId val="239805952"/>
        <c:axId val="239807488"/>
      </c:barChart>
      <c:catAx>
        <c:axId val="239805952"/>
        <c:scaling>
          <c:orientation val="minMax"/>
        </c:scaling>
        <c:delete val="0"/>
        <c:axPos val="l"/>
        <c:numFmt formatCode="General" sourceLinked="1"/>
        <c:majorTickMark val="none"/>
        <c:minorTickMark val="none"/>
        <c:tickLblPos val="nextTo"/>
        <c:txPr>
          <a:bodyPr/>
          <a:lstStyle/>
          <a:p>
            <a:pPr>
              <a:defRPr sz="900"/>
            </a:pPr>
            <a:endParaRPr lang="cs-CZ"/>
          </a:p>
        </c:txPr>
        <c:crossAx val="239807488"/>
        <c:crosses val="autoZero"/>
        <c:auto val="1"/>
        <c:lblAlgn val="ctr"/>
        <c:lblOffset val="100"/>
        <c:noMultiLvlLbl val="0"/>
      </c:catAx>
      <c:valAx>
        <c:axId val="2398074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8059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 ##0.0</c:formatCode>
                <c:ptCount val="3"/>
              </c:numCache>
            </c:numRef>
          </c:val>
          <c:extLst>
            <c:ext xmlns:c16="http://schemas.microsoft.com/office/drawing/2014/chart" uri="{C3380CC4-5D6E-409C-BE32-E72D297353CC}">
              <c16:uniqueId val="{00000000-2800-4D3B-A173-467E32C29FDD}"/>
            </c:ext>
          </c:extLst>
        </c:ser>
        <c:ser>
          <c:idx val="1"/>
          <c:order val="1"/>
          <c:tx>
            <c:strRef>
              <c:f>'14.5'!$J$32</c:f>
              <c:strCache>
                <c:ptCount val="1"/>
              </c:strCache>
            </c:strRef>
          </c:tx>
          <c:invertIfNegative val="0"/>
          <c:cat>
            <c:numRef>
              <c:f>'14.5'!$K$30:$M$30</c:f>
              <c:numCache>
                <c:formatCode>General</c:formatCode>
                <c:ptCount val="3"/>
              </c:numCache>
            </c:numRef>
          </c:cat>
          <c:val>
            <c:numRef>
              <c:f>'14.5'!$K$32:$M$32</c:f>
              <c:numCache>
                <c:formatCode>#\ ##0.0</c:formatCode>
                <c:ptCount val="3"/>
              </c:numCache>
            </c:numRef>
          </c:val>
          <c:extLst>
            <c:ext xmlns:c16="http://schemas.microsoft.com/office/drawing/2014/chart" uri="{C3380CC4-5D6E-409C-BE32-E72D297353CC}">
              <c16:uniqueId val="{00000001-2800-4D3B-A173-467E32C29FDD}"/>
            </c:ext>
          </c:extLst>
        </c:ser>
        <c:ser>
          <c:idx val="2"/>
          <c:order val="2"/>
          <c:tx>
            <c:strRef>
              <c:f>'14.5'!$J$33</c:f>
              <c:strCache>
                <c:ptCount val="1"/>
              </c:strCache>
            </c:strRef>
          </c:tx>
          <c:invertIfNegative val="0"/>
          <c:cat>
            <c:numRef>
              <c:f>'14.5'!$K$30:$M$30</c:f>
              <c:numCache>
                <c:formatCode>General</c:formatCode>
                <c:ptCount val="3"/>
              </c:numCache>
            </c:numRef>
          </c:cat>
          <c:val>
            <c:numRef>
              <c:f>'14.5'!$K$33:$M$33</c:f>
              <c:numCache>
                <c:formatCode>#\ ##0.0</c:formatCode>
                <c:ptCount val="3"/>
              </c:numCache>
            </c:numRef>
          </c:val>
          <c:extLst>
            <c:ext xmlns:c16="http://schemas.microsoft.com/office/drawing/2014/chart" uri="{C3380CC4-5D6E-409C-BE32-E72D297353CC}">
              <c16:uniqueId val="{00000002-2800-4D3B-A173-467E32C29FDD}"/>
            </c:ext>
          </c:extLst>
        </c:ser>
        <c:ser>
          <c:idx val="3"/>
          <c:order val="3"/>
          <c:tx>
            <c:strRef>
              <c:f>'14.5'!$J$34</c:f>
              <c:strCache>
                <c:ptCount val="1"/>
              </c:strCache>
            </c:strRef>
          </c:tx>
          <c:invertIfNegative val="0"/>
          <c:cat>
            <c:numRef>
              <c:f>'14.5'!$K$30:$M$30</c:f>
              <c:numCache>
                <c:formatCode>General</c:formatCode>
                <c:ptCount val="3"/>
              </c:numCache>
            </c:numRef>
          </c:cat>
          <c:val>
            <c:numRef>
              <c:f>'14.5'!$K$34:$M$34</c:f>
              <c:numCache>
                <c:formatCode>#\ ##0.0</c:formatCode>
                <c:ptCount val="3"/>
              </c:numCache>
            </c:numRef>
          </c:val>
          <c:extLst>
            <c:ext xmlns:c16="http://schemas.microsoft.com/office/drawing/2014/chart" uri="{C3380CC4-5D6E-409C-BE32-E72D297353CC}">
              <c16:uniqueId val="{00000003-2800-4D3B-A173-467E32C29FDD}"/>
            </c:ext>
          </c:extLst>
        </c:ser>
        <c:ser>
          <c:idx val="4"/>
          <c:order val="4"/>
          <c:tx>
            <c:strRef>
              <c:f>'14.5'!$J$35</c:f>
              <c:strCache>
                <c:ptCount val="1"/>
              </c:strCache>
            </c:strRef>
          </c:tx>
          <c:invertIfNegative val="0"/>
          <c:cat>
            <c:numRef>
              <c:f>'14.5'!$K$30:$M$30</c:f>
              <c:numCache>
                <c:formatCode>General</c:formatCode>
                <c:ptCount val="3"/>
              </c:numCache>
            </c:numRef>
          </c:cat>
          <c:val>
            <c:numRef>
              <c:f>'14.5'!$K$35:$M$35</c:f>
              <c:numCache>
                <c:formatCode>#\ ##0.0</c:formatCode>
                <c:ptCount val="3"/>
              </c:numCache>
            </c:numRef>
          </c:val>
          <c:extLst>
            <c:ext xmlns:c16="http://schemas.microsoft.com/office/drawing/2014/chart" uri="{C3380CC4-5D6E-409C-BE32-E72D297353CC}">
              <c16:uniqueId val="{00000004-2800-4D3B-A173-467E32C29FDD}"/>
            </c:ext>
          </c:extLst>
        </c:ser>
        <c:ser>
          <c:idx val="5"/>
          <c:order val="5"/>
          <c:tx>
            <c:strRef>
              <c:f>'14.5'!$J$36</c:f>
              <c:strCache>
                <c:ptCount val="1"/>
              </c:strCache>
            </c:strRef>
          </c:tx>
          <c:invertIfNegative val="0"/>
          <c:cat>
            <c:numRef>
              <c:f>'14.5'!$K$30:$M$30</c:f>
              <c:numCache>
                <c:formatCode>General</c:formatCode>
                <c:ptCount val="3"/>
              </c:numCache>
            </c:numRef>
          </c:cat>
          <c:val>
            <c:numRef>
              <c:f>'14.5'!$K$36:$M$36</c:f>
              <c:numCache>
                <c:formatCode>#\ ##0.0</c:formatCode>
                <c:ptCount val="3"/>
              </c:numCache>
            </c:numRef>
          </c:val>
          <c:extLst>
            <c:ext xmlns:c16="http://schemas.microsoft.com/office/drawing/2014/chart" uri="{C3380CC4-5D6E-409C-BE32-E72D297353CC}">
              <c16:uniqueId val="{00000005-2800-4D3B-A173-467E32C29FDD}"/>
            </c:ext>
          </c:extLst>
        </c:ser>
        <c:ser>
          <c:idx val="6"/>
          <c:order val="6"/>
          <c:tx>
            <c:strRef>
              <c:f>'14.5'!$J$37</c:f>
              <c:strCache>
                <c:ptCount val="1"/>
              </c:strCache>
            </c:strRef>
          </c:tx>
          <c:invertIfNegative val="0"/>
          <c:cat>
            <c:numRef>
              <c:f>'14.5'!$K$30:$M$30</c:f>
              <c:numCache>
                <c:formatCode>General</c:formatCode>
                <c:ptCount val="3"/>
              </c:numCache>
            </c:numRef>
          </c:cat>
          <c:val>
            <c:numRef>
              <c:f>'14.5'!$K$37:$M$37</c:f>
              <c:numCache>
                <c:formatCode>#\ ##0.0</c:formatCode>
                <c:ptCount val="3"/>
              </c:numCache>
            </c:numRef>
          </c:val>
          <c:extLst>
            <c:ext xmlns:c16="http://schemas.microsoft.com/office/drawing/2014/chart" uri="{C3380CC4-5D6E-409C-BE32-E72D297353CC}">
              <c16:uniqueId val="{00000006-2800-4D3B-A173-467E32C29FDD}"/>
            </c:ext>
          </c:extLst>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 ##0.0</c:formatCode>
                <c:ptCount val="3"/>
              </c:numCache>
            </c:numRef>
          </c:val>
          <c:extLst>
            <c:ext xmlns:c16="http://schemas.microsoft.com/office/drawing/2014/chart" uri="{C3380CC4-5D6E-409C-BE32-E72D297353CC}">
              <c16:uniqueId val="{00000007-2800-4D3B-A173-467E32C29FDD}"/>
            </c:ext>
          </c:extLst>
        </c:ser>
        <c:dLbls>
          <c:showLegendKey val="0"/>
          <c:showVal val="0"/>
          <c:showCatName val="0"/>
          <c:showSerName val="0"/>
          <c:showPercent val="0"/>
          <c:showBubbleSize val="0"/>
        </c:dLbls>
        <c:gapWidth val="150"/>
        <c:overlap val="100"/>
        <c:axId val="273173888"/>
        <c:axId val="273187968"/>
      </c:barChart>
      <c:catAx>
        <c:axId val="273173888"/>
        <c:scaling>
          <c:orientation val="minMax"/>
        </c:scaling>
        <c:delete val="0"/>
        <c:axPos val="b"/>
        <c:numFmt formatCode="General" sourceLinked="1"/>
        <c:majorTickMark val="none"/>
        <c:minorTickMark val="none"/>
        <c:tickLblPos val="nextTo"/>
        <c:txPr>
          <a:bodyPr/>
          <a:lstStyle/>
          <a:p>
            <a:pPr>
              <a:defRPr sz="900"/>
            </a:pPr>
            <a:endParaRPr lang="cs-CZ"/>
          </a:p>
        </c:txPr>
        <c:crossAx val="273187968"/>
        <c:crosses val="autoZero"/>
        <c:auto val="1"/>
        <c:lblAlgn val="ctr"/>
        <c:lblOffset val="100"/>
        <c:noMultiLvlLbl val="0"/>
      </c:catAx>
      <c:valAx>
        <c:axId val="273187968"/>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173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extLst>
            <c:ext xmlns:c16="http://schemas.microsoft.com/office/drawing/2014/chart" uri="{C3380CC4-5D6E-409C-BE32-E72D297353CC}">
              <c16:uniqueId val="{00000000-5C21-4B22-BD3E-2E05E53F6178}"/>
            </c:ext>
          </c:extLst>
        </c:ser>
        <c:dLbls>
          <c:showLegendKey val="0"/>
          <c:showVal val="0"/>
          <c:showCatName val="0"/>
          <c:showSerName val="0"/>
          <c:showPercent val="0"/>
          <c:showBubbleSize val="0"/>
        </c:dLbls>
        <c:gapWidth val="150"/>
        <c:axId val="273213312"/>
        <c:axId val="273214848"/>
      </c:barChart>
      <c:catAx>
        <c:axId val="273213312"/>
        <c:scaling>
          <c:orientation val="minMax"/>
        </c:scaling>
        <c:delete val="0"/>
        <c:axPos val="l"/>
        <c:numFmt formatCode="General" sourceLinked="1"/>
        <c:majorTickMark val="none"/>
        <c:minorTickMark val="none"/>
        <c:tickLblPos val="nextTo"/>
        <c:txPr>
          <a:bodyPr/>
          <a:lstStyle/>
          <a:p>
            <a:pPr>
              <a:defRPr sz="900"/>
            </a:pPr>
            <a:endParaRPr lang="cs-CZ"/>
          </a:p>
        </c:txPr>
        <c:crossAx val="273214848"/>
        <c:crosses val="autoZero"/>
        <c:auto val="1"/>
        <c:lblAlgn val="ctr"/>
        <c:lblOffset val="100"/>
        <c:noMultiLvlLbl val="0"/>
      </c:catAx>
      <c:valAx>
        <c:axId val="2732148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2133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121-47DF-A066-939F8AF5BEA4}"/>
              </c:ext>
            </c:extLst>
          </c:dPt>
          <c:cat>
            <c:numRef>
              <c:f>'14.6'!$J$19:$J$26</c:f>
              <c:numCache>
                <c:formatCode>General</c:formatCode>
                <c:ptCount val="8"/>
              </c:numCache>
            </c:numRef>
          </c:cat>
          <c:val>
            <c:numRef>
              <c:f>'14.6'!$K$19:$K$26</c:f>
              <c:numCache>
                <c:formatCode>General</c:formatCode>
                <c:ptCount val="8"/>
              </c:numCache>
            </c:numRef>
          </c:val>
          <c:extLst>
            <c:ext xmlns:c16="http://schemas.microsoft.com/office/drawing/2014/chart" uri="{C3380CC4-5D6E-409C-BE32-E72D297353CC}">
              <c16:uniqueId val="{00000002-1121-47DF-A066-939F8AF5BEA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extLst>
            <c:ext xmlns:c16="http://schemas.microsoft.com/office/drawing/2014/chart" uri="{C3380CC4-5D6E-409C-BE32-E72D297353CC}">
              <c16:uniqueId val="{00000000-9049-4F71-88B4-02D8FD815F57}"/>
            </c:ext>
          </c:extLst>
        </c:ser>
        <c:dLbls>
          <c:showLegendKey val="0"/>
          <c:showVal val="0"/>
          <c:showCatName val="0"/>
          <c:showSerName val="0"/>
          <c:showPercent val="0"/>
          <c:showBubbleSize val="0"/>
        </c:dLbls>
        <c:gapWidth val="150"/>
        <c:axId val="248643584"/>
        <c:axId val="248645120"/>
      </c:barChart>
      <c:catAx>
        <c:axId val="248643584"/>
        <c:scaling>
          <c:orientation val="maxMin"/>
        </c:scaling>
        <c:delete val="0"/>
        <c:axPos val="l"/>
        <c:numFmt formatCode="0.0" sourceLinked="1"/>
        <c:majorTickMark val="none"/>
        <c:minorTickMark val="none"/>
        <c:tickLblPos val="nextTo"/>
        <c:txPr>
          <a:bodyPr/>
          <a:lstStyle/>
          <a:p>
            <a:pPr>
              <a:defRPr sz="900"/>
            </a:pPr>
            <a:endParaRPr lang="cs-CZ"/>
          </a:p>
        </c:txPr>
        <c:crossAx val="248645120"/>
        <c:crosses val="autoZero"/>
        <c:auto val="1"/>
        <c:lblAlgn val="ctr"/>
        <c:lblOffset val="100"/>
        <c:noMultiLvlLbl val="0"/>
      </c:catAx>
      <c:valAx>
        <c:axId val="24864512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4864358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extLst>
            <c:ext xmlns:c16="http://schemas.microsoft.com/office/drawing/2014/chart" uri="{C3380CC4-5D6E-409C-BE32-E72D297353CC}">
              <c16:uniqueId val="{00000000-A4A7-4652-9AA5-5FA977427D6E}"/>
            </c:ext>
          </c:extLst>
        </c:ser>
        <c:dLbls>
          <c:showLegendKey val="0"/>
          <c:showVal val="0"/>
          <c:showCatName val="0"/>
          <c:showSerName val="0"/>
          <c:showPercent val="0"/>
          <c:showBubbleSize val="0"/>
        </c:dLbls>
        <c:gapWidth val="150"/>
        <c:axId val="248657408"/>
        <c:axId val="248658944"/>
      </c:barChart>
      <c:catAx>
        <c:axId val="248657408"/>
        <c:scaling>
          <c:orientation val="minMax"/>
        </c:scaling>
        <c:delete val="0"/>
        <c:axPos val="l"/>
        <c:numFmt formatCode="General" sourceLinked="1"/>
        <c:majorTickMark val="none"/>
        <c:minorTickMark val="none"/>
        <c:tickLblPos val="nextTo"/>
        <c:txPr>
          <a:bodyPr/>
          <a:lstStyle/>
          <a:p>
            <a:pPr>
              <a:defRPr sz="900"/>
            </a:pPr>
            <a:endParaRPr lang="cs-CZ"/>
          </a:p>
        </c:txPr>
        <c:crossAx val="248658944"/>
        <c:crosses val="autoZero"/>
        <c:auto val="1"/>
        <c:lblAlgn val="ctr"/>
        <c:lblOffset val="100"/>
        <c:noMultiLvlLbl val="0"/>
      </c:catAx>
      <c:valAx>
        <c:axId val="248658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8657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 ##0.0</c:formatCode>
                <c:ptCount val="3"/>
              </c:numCache>
            </c:numRef>
          </c:val>
          <c:extLst>
            <c:ext xmlns:c16="http://schemas.microsoft.com/office/drawing/2014/chart" uri="{C3380CC4-5D6E-409C-BE32-E72D297353CC}">
              <c16:uniqueId val="{00000000-1A14-45F6-84A2-7B3CE5193F8B}"/>
            </c:ext>
          </c:extLst>
        </c:ser>
        <c:ser>
          <c:idx val="1"/>
          <c:order val="1"/>
          <c:tx>
            <c:strRef>
              <c:f>'14.6'!$J$32</c:f>
              <c:strCache>
                <c:ptCount val="1"/>
              </c:strCache>
            </c:strRef>
          </c:tx>
          <c:invertIfNegative val="0"/>
          <c:cat>
            <c:numRef>
              <c:f>'14.6'!$K$30:$M$30</c:f>
              <c:numCache>
                <c:formatCode>General</c:formatCode>
                <c:ptCount val="3"/>
              </c:numCache>
            </c:numRef>
          </c:cat>
          <c:val>
            <c:numRef>
              <c:f>'14.6'!$K$32:$M$32</c:f>
              <c:numCache>
                <c:formatCode>#\ ##0.0</c:formatCode>
                <c:ptCount val="3"/>
              </c:numCache>
            </c:numRef>
          </c:val>
          <c:extLst>
            <c:ext xmlns:c16="http://schemas.microsoft.com/office/drawing/2014/chart" uri="{C3380CC4-5D6E-409C-BE32-E72D297353CC}">
              <c16:uniqueId val="{00000001-1A14-45F6-84A2-7B3CE5193F8B}"/>
            </c:ext>
          </c:extLst>
        </c:ser>
        <c:ser>
          <c:idx val="2"/>
          <c:order val="2"/>
          <c:tx>
            <c:strRef>
              <c:f>'14.6'!$J$33</c:f>
              <c:strCache>
                <c:ptCount val="1"/>
              </c:strCache>
            </c:strRef>
          </c:tx>
          <c:invertIfNegative val="0"/>
          <c:cat>
            <c:numRef>
              <c:f>'14.6'!$K$30:$M$30</c:f>
              <c:numCache>
                <c:formatCode>General</c:formatCode>
                <c:ptCount val="3"/>
              </c:numCache>
            </c:numRef>
          </c:cat>
          <c:val>
            <c:numRef>
              <c:f>'14.6'!$K$33:$M$33</c:f>
              <c:numCache>
                <c:formatCode>#\ ##0.0</c:formatCode>
                <c:ptCount val="3"/>
              </c:numCache>
            </c:numRef>
          </c:val>
          <c:extLst>
            <c:ext xmlns:c16="http://schemas.microsoft.com/office/drawing/2014/chart" uri="{C3380CC4-5D6E-409C-BE32-E72D297353CC}">
              <c16:uniqueId val="{00000002-1A14-45F6-84A2-7B3CE5193F8B}"/>
            </c:ext>
          </c:extLst>
        </c:ser>
        <c:ser>
          <c:idx val="3"/>
          <c:order val="3"/>
          <c:tx>
            <c:strRef>
              <c:f>'14.6'!$J$34</c:f>
              <c:strCache>
                <c:ptCount val="1"/>
              </c:strCache>
            </c:strRef>
          </c:tx>
          <c:invertIfNegative val="0"/>
          <c:cat>
            <c:numRef>
              <c:f>'14.6'!$K$30:$M$30</c:f>
              <c:numCache>
                <c:formatCode>General</c:formatCode>
                <c:ptCount val="3"/>
              </c:numCache>
            </c:numRef>
          </c:cat>
          <c:val>
            <c:numRef>
              <c:f>'14.6'!$K$34:$M$34</c:f>
              <c:numCache>
                <c:formatCode>#\ ##0.0</c:formatCode>
                <c:ptCount val="3"/>
              </c:numCache>
            </c:numRef>
          </c:val>
          <c:extLst>
            <c:ext xmlns:c16="http://schemas.microsoft.com/office/drawing/2014/chart" uri="{C3380CC4-5D6E-409C-BE32-E72D297353CC}">
              <c16:uniqueId val="{00000003-1A14-45F6-84A2-7B3CE5193F8B}"/>
            </c:ext>
          </c:extLst>
        </c:ser>
        <c:ser>
          <c:idx val="4"/>
          <c:order val="4"/>
          <c:tx>
            <c:strRef>
              <c:f>'14.6'!$J$35</c:f>
              <c:strCache>
                <c:ptCount val="1"/>
              </c:strCache>
            </c:strRef>
          </c:tx>
          <c:invertIfNegative val="0"/>
          <c:cat>
            <c:numRef>
              <c:f>'14.6'!$K$30:$M$30</c:f>
              <c:numCache>
                <c:formatCode>General</c:formatCode>
                <c:ptCount val="3"/>
              </c:numCache>
            </c:numRef>
          </c:cat>
          <c:val>
            <c:numRef>
              <c:f>'14.6'!$K$35:$M$35</c:f>
              <c:numCache>
                <c:formatCode>#\ ##0.0</c:formatCode>
                <c:ptCount val="3"/>
              </c:numCache>
            </c:numRef>
          </c:val>
          <c:extLst>
            <c:ext xmlns:c16="http://schemas.microsoft.com/office/drawing/2014/chart" uri="{C3380CC4-5D6E-409C-BE32-E72D297353CC}">
              <c16:uniqueId val="{00000004-1A14-45F6-84A2-7B3CE5193F8B}"/>
            </c:ext>
          </c:extLst>
        </c:ser>
        <c:ser>
          <c:idx val="5"/>
          <c:order val="5"/>
          <c:tx>
            <c:strRef>
              <c:f>'14.6'!$J$36</c:f>
              <c:strCache>
                <c:ptCount val="1"/>
              </c:strCache>
            </c:strRef>
          </c:tx>
          <c:invertIfNegative val="0"/>
          <c:cat>
            <c:numRef>
              <c:f>'14.6'!$K$30:$M$30</c:f>
              <c:numCache>
                <c:formatCode>General</c:formatCode>
                <c:ptCount val="3"/>
              </c:numCache>
            </c:numRef>
          </c:cat>
          <c:val>
            <c:numRef>
              <c:f>'14.6'!$K$36:$M$36</c:f>
              <c:numCache>
                <c:formatCode>#\ ##0.0</c:formatCode>
                <c:ptCount val="3"/>
              </c:numCache>
            </c:numRef>
          </c:val>
          <c:extLst>
            <c:ext xmlns:c16="http://schemas.microsoft.com/office/drawing/2014/chart" uri="{C3380CC4-5D6E-409C-BE32-E72D297353CC}">
              <c16:uniqueId val="{00000005-1A14-45F6-84A2-7B3CE5193F8B}"/>
            </c:ext>
          </c:extLst>
        </c:ser>
        <c:ser>
          <c:idx val="6"/>
          <c:order val="6"/>
          <c:tx>
            <c:strRef>
              <c:f>'14.6'!$J$37</c:f>
              <c:strCache>
                <c:ptCount val="1"/>
              </c:strCache>
            </c:strRef>
          </c:tx>
          <c:invertIfNegative val="0"/>
          <c:cat>
            <c:numRef>
              <c:f>'14.6'!$K$30:$M$30</c:f>
              <c:numCache>
                <c:formatCode>General</c:formatCode>
                <c:ptCount val="3"/>
              </c:numCache>
            </c:numRef>
          </c:cat>
          <c:val>
            <c:numRef>
              <c:f>'14.6'!$K$37:$M$37</c:f>
              <c:numCache>
                <c:formatCode>#\ ##0.0</c:formatCode>
                <c:ptCount val="3"/>
              </c:numCache>
            </c:numRef>
          </c:val>
          <c:extLst>
            <c:ext xmlns:c16="http://schemas.microsoft.com/office/drawing/2014/chart" uri="{C3380CC4-5D6E-409C-BE32-E72D297353CC}">
              <c16:uniqueId val="{00000006-1A14-45F6-84A2-7B3CE5193F8B}"/>
            </c:ext>
          </c:extLst>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 ##0.0</c:formatCode>
                <c:ptCount val="3"/>
              </c:numCache>
            </c:numRef>
          </c:val>
          <c:extLst>
            <c:ext xmlns:c16="http://schemas.microsoft.com/office/drawing/2014/chart" uri="{C3380CC4-5D6E-409C-BE32-E72D297353CC}">
              <c16:uniqueId val="{00000007-1A14-45F6-84A2-7B3CE5193F8B}"/>
            </c:ext>
          </c:extLst>
        </c:ser>
        <c:dLbls>
          <c:showLegendKey val="0"/>
          <c:showVal val="0"/>
          <c:showCatName val="0"/>
          <c:showSerName val="0"/>
          <c:showPercent val="0"/>
          <c:showBubbleSize val="0"/>
        </c:dLbls>
        <c:gapWidth val="150"/>
        <c:overlap val="100"/>
        <c:axId val="273509760"/>
        <c:axId val="273523840"/>
      </c:barChart>
      <c:catAx>
        <c:axId val="273509760"/>
        <c:scaling>
          <c:orientation val="minMax"/>
        </c:scaling>
        <c:delete val="0"/>
        <c:axPos val="b"/>
        <c:numFmt formatCode="General" sourceLinked="1"/>
        <c:majorTickMark val="none"/>
        <c:minorTickMark val="none"/>
        <c:tickLblPos val="nextTo"/>
        <c:txPr>
          <a:bodyPr/>
          <a:lstStyle/>
          <a:p>
            <a:pPr>
              <a:defRPr sz="900"/>
            </a:pPr>
            <a:endParaRPr lang="cs-CZ"/>
          </a:p>
        </c:txPr>
        <c:crossAx val="273523840"/>
        <c:crosses val="autoZero"/>
        <c:auto val="1"/>
        <c:lblAlgn val="ctr"/>
        <c:lblOffset val="100"/>
        <c:noMultiLvlLbl val="0"/>
      </c:catAx>
      <c:valAx>
        <c:axId val="2735238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3509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tx2"/>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CBCC-4B95-985B-10F246F75AF3}"/>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CBCC-4B95-985B-10F246F75AF3}"/>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CBCC-4B95-985B-10F246F75AF3}"/>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CBCC-4B95-985B-10F246F75AF3}"/>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CBCC-4B95-985B-10F246F75AF3}"/>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CBCC-4B95-985B-10F246F75AF3}"/>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CBCC-4B95-985B-10F246F75AF3}"/>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CBCC-4B95-985B-10F246F75AF3}"/>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CBCC-4B95-985B-10F246F75AF3}"/>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CBCC-4B95-985B-10F246F75AF3}"/>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CBCC-4B95-985B-10F246F75AF3}"/>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CBCC-4B95-985B-10F246F75AF3}"/>
            </c:ext>
          </c:extLst>
        </c:ser>
        <c:ser>
          <c:idx val="12"/>
          <c:order val="12"/>
          <c:tx>
            <c:strRef>
              <c:f>'4.2'!$O$19</c:f>
              <c:strCache>
                <c:ptCount val="1"/>
              </c:strCache>
            </c:strRef>
          </c:tx>
          <c:spPr>
            <a:pattFill prst="ltUpDiag">
              <a:fgClr>
                <a:schemeClr val="tx2"/>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CBCC-4B95-985B-10F246F75AF3}"/>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CBCC-4B95-985B-10F246F75AF3}"/>
            </c:ext>
          </c:extLst>
        </c:ser>
        <c:dLbls>
          <c:showLegendKey val="0"/>
          <c:showVal val="0"/>
          <c:showCatName val="0"/>
          <c:showSerName val="0"/>
          <c:showPercent val="0"/>
          <c:showBubbleSize val="0"/>
        </c:dLbls>
        <c:gapWidth val="150"/>
        <c:axId val="225759232"/>
        <c:axId val="225760768"/>
      </c:barChart>
      <c:catAx>
        <c:axId val="225759232"/>
        <c:scaling>
          <c:orientation val="minMax"/>
        </c:scaling>
        <c:delete val="1"/>
        <c:axPos val="b"/>
        <c:numFmt formatCode="General" sourceLinked="1"/>
        <c:majorTickMark val="out"/>
        <c:minorTickMark val="none"/>
        <c:tickLblPos val="nextTo"/>
        <c:crossAx val="225760768"/>
        <c:crosses val="autoZero"/>
        <c:auto val="1"/>
        <c:lblAlgn val="ctr"/>
        <c:lblOffset val="100"/>
        <c:noMultiLvlLbl val="0"/>
      </c:catAx>
      <c:valAx>
        <c:axId val="225760768"/>
        <c:scaling>
          <c:orientation val="minMax"/>
        </c:scaling>
        <c:delete val="1"/>
        <c:axPos val="l"/>
        <c:numFmt formatCode="0.0%" sourceLinked="1"/>
        <c:majorTickMark val="out"/>
        <c:minorTickMark val="none"/>
        <c:tickLblPos val="nextTo"/>
        <c:crossAx val="225759232"/>
        <c:crosses val="autoZero"/>
        <c:crossBetween val="between"/>
      </c:valAx>
      <c:spPr>
        <a:noFill/>
      </c:spPr>
    </c:plotArea>
    <c:legend>
      <c:legendPos val="r"/>
      <c:layout>
        <c:manualLayout>
          <c:xMode val="edge"/>
          <c:yMode val="edge"/>
          <c:x val="0"/>
          <c:y val="0"/>
          <c:w val="1"/>
          <c:h val="0.98285714285714287"/>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extLst>
            <c:ext xmlns:c16="http://schemas.microsoft.com/office/drawing/2014/chart" uri="{C3380CC4-5D6E-409C-BE32-E72D297353CC}">
              <c16:uniqueId val="{00000000-F2FC-4B78-9C3C-48E068C9CC4D}"/>
            </c:ext>
          </c:extLst>
        </c:ser>
        <c:dLbls>
          <c:showLegendKey val="0"/>
          <c:showVal val="0"/>
          <c:showCatName val="0"/>
          <c:showSerName val="0"/>
          <c:showPercent val="0"/>
          <c:showBubbleSize val="0"/>
        </c:dLbls>
        <c:gapWidth val="150"/>
        <c:axId val="273545088"/>
        <c:axId val="273546624"/>
      </c:barChart>
      <c:catAx>
        <c:axId val="273545088"/>
        <c:scaling>
          <c:orientation val="minMax"/>
        </c:scaling>
        <c:delete val="0"/>
        <c:axPos val="l"/>
        <c:numFmt formatCode="General" sourceLinked="1"/>
        <c:majorTickMark val="none"/>
        <c:minorTickMark val="none"/>
        <c:tickLblPos val="nextTo"/>
        <c:txPr>
          <a:bodyPr/>
          <a:lstStyle/>
          <a:p>
            <a:pPr>
              <a:defRPr sz="900"/>
            </a:pPr>
            <a:endParaRPr lang="cs-CZ"/>
          </a:p>
        </c:txPr>
        <c:crossAx val="273546624"/>
        <c:crosses val="autoZero"/>
        <c:auto val="1"/>
        <c:lblAlgn val="ctr"/>
        <c:lblOffset val="100"/>
        <c:noMultiLvlLbl val="0"/>
      </c:catAx>
      <c:valAx>
        <c:axId val="273546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545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EA30-4CEE-82F4-84E39EA87D4D}"/>
              </c:ext>
            </c:extLst>
          </c:dPt>
          <c:cat>
            <c:numRef>
              <c:f>'14.7'!$J$19:$J$26</c:f>
              <c:numCache>
                <c:formatCode>General</c:formatCode>
                <c:ptCount val="8"/>
              </c:numCache>
            </c:numRef>
          </c:cat>
          <c:val>
            <c:numRef>
              <c:f>'14.7'!$K$19:$K$26</c:f>
              <c:numCache>
                <c:formatCode>General</c:formatCode>
                <c:ptCount val="8"/>
              </c:numCache>
            </c:numRef>
          </c:val>
          <c:extLst>
            <c:ext xmlns:c16="http://schemas.microsoft.com/office/drawing/2014/chart" uri="{C3380CC4-5D6E-409C-BE32-E72D297353CC}">
              <c16:uniqueId val="{00000002-EA30-4CEE-82F4-84E39EA87D4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extLst>
            <c:ext xmlns:c16="http://schemas.microsoft.com/office/drawing/2014/chart" uri="{C3380CC4-5D6E-409C-BE32-E72D297353CC}">
              <c16:uniqueId val="{00000000-EDEF-469E-8882-6677712C58D1}"/>
            </c:ext>
          </c:extLst>
        </c:ser>
        <c:dLbls>
          <c:showLegendKey val="0"/>
          <c:showVal val="0"/>
          <c:showCatName val="0"/>
          <c:showSerName val="0"/>
          <c:showPercent val="0"/>
          <c:showBubbleSize val="0"/>
        </c:dLbls>
        <c:gapWidth val="150"/>
        <c:axId val="273390592"/>
        <c:axId val="273392384"/>
      </c:barChart>
      <c:catAx>
        <c:axId val="273390592"/>
        <c:scaling>
          <c:orientation val="maxMin"/>
        </c:scaling>
        <c:delete val="0"/>
        <c:axPos val="l"/>
        <c:numFmt formatCode="0.0" sourceLinked="1"/>
        <c:majorTickMark val="none"/>
        <c:minorTickMark val="none"/>
        <c:tickLblPos val="nextTo"/>
        <c:txPr>
          <a:bodyPr/>
          <a:lstStyle/>
          <a:p>
            <a:pPr>
              <a:defRPr sz="900"/>
            </a:pPr>
            <a:endParaRPr lang="cs-CZ"/>
          </a:p>
        </c:txPr>
        <c:crossAx val="273392384"/>
        <c:crosses val="autoZero"/>
        <c:auto val="1"/>
        <c:lblAlgn val="ctr"/>
        <c:lblOffset val="100"/>
        <c:noMultiLvlLbl val="0"/>
      </c:catAx>
      <c:valAx>
        <c:axId val="27339238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3905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extLst>
            <c:ext xmlns:c16="http://schemas.microsoft.com/office/drawing/2014/chart" uri="{C3380CC4-5D6E-409C-BE32-E72D297353CC}">
              <c16:uniqueId val="{00000000-742B-43B9-B62D-C3F42BE7D44B}"/>
            </c:ext>
          </c:extLst>
        </c:ser>
        <c:dLbls>
          <c:showLegendKey val="0"/>
          <c:showVal val="0"/>
          <c:showCatName val="0"/>
          <c:showSerName val="0"/>
          <c:showPercent val="0"/>
          <c:showBubbleSize val="0"/>
        </c:dLbls>
        <c:gapWidth val="150"/>
        <c:axId val="273421056"/>
        <c:axId val="273422592"/>
      </c:barChart>
      <c:catAx>
        <c:axId val="273421056"/>
        <c:scaling>
          <c:orientation val="minMax"/>
        </c:scaling>
        <c:delete val="0"/>
        <c:axPos val="l"/>
        <c:numFmt formatCode="General" sourceLinked="1"/>
        <c:majorTickMark val="none"/>
        <c:minorTickMark val="none"/>
        <c:tickLblPos val="nextTo"/>
        <c:txPr>
          <a:bodyPr/>
          <a:lstStyle/>
          <a:p>
            <a:pPr>
              <a:defRPr sz="900"/>
            </a:pPr>
            <a:endParaRPr lang="cs-CZ"/>
          </a:p>
        </c:txPr>
        <c:crossAx val="273422592"/>
        <c:crosses val="autoZero"/>
        <c:auto val="1"/>
        <c:lblAlgn val="ctr"/>
        <c:lblOffset val="100"/>
        <c:noMultiLvlLbl val="0"/>
      </c:catAx>
      <c:valAx>
        <c:axId val="273422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421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 ##0.0</c:formatCode>
                <c:ptCount val="3"/>
              </c:numCache>
            </c:numRef>
          </c:val>
          <c:extLst>
            <c:ext xmlns:c16="http://schemas.microsoft.com/office/drawing/2014/chart" uri="{C3380CC4-5D6E-409C-BE32-E72D297353CC}">
              <c16:uniqueId val="{00000000-485F-4B2D-94E1-A077602F6E15}"/>
            </c:ext>
          </c:extLst>
        </c:ser>
        <c:ser>
          <c:idx val="1"/>
          <c:order val="1"/>
          <c:tx>
            <c:strRef>
              <c:f>'14.7'!$J$32</c:f>
              <c:strCache>
                <c:ptCount val="1"/>
              </c:strCache>
            </c:strRef>
          </c:tx>
          <c:invertIfNegative val="0"/>
          <c:cat>
            <c:numRef>
              <c:f>'14.7'!$K$30:$M$30</c:f>
              <c:numCache>
                <c:formatCode>General</c:formatCode>
                <c:ptCount val="3"/>
              </c:numCache>
            </c:numRef>
          </c:cat>
          <c:val>
            <c:numRef>
              <c:f>'14.7'!$K$32:$M$32</c:f>
              <c:numCache>
                <c:formatCode>#\ ##0.0</c:formatCode>
                <c:ptCount val="3"/>
              </c:numCache>
            </c:numRef>
          </c:val>
          <c:extLst>
            <c:ext xmlns:c16="http://schemas.microsoft.com/office/drawing/2014/chart" uri="{C3380CC4-5D6E-409C-BE32-E72D297353CC}">
              <c16:uniqueId val="{00000001-485F-4B2D-94E1-A077602F6E15}"/>
            </c:ext>
          </c:extLst>
        </c:ser>
        <c:ser>
          <c:idx val="2"/>
          <c:order val="2"/>
          <c:tx>
            <c:strRef>
              <c:f>'14.7'!$J$33</c:f>
              <c:strCache>
                <c:ptCount val="1"/>
              </c:strCache>
            </c:strRef>
          </c:tx>
          <c:invertIfNegative val="0"/>
          <c:cat>
            <c:numRef>
              <c:f>'14.7'!$K$30:$M$30</c:f>
              <c:numCache>
                <c:formatCode>General</c:formatCode>
                <c:ptCount val="3"/>
              </c:numCache>
            </c:numRef>
          </c:cat>
          <c:val>
            <c:numRef>
              <c:f>'14.7'!$K$33:$M$33</c:f>
              <c:numCache>
                <c:formatCode>#\ ##0.0</c:formatCode>
                <c:ptCount val="3"/>
              </c:numCache>
            </c:numRef>
          </c:val>
          <c:extLst>
            <c:ext xmlns:c16="http://schemas.microsoft.com/office/drawing/2014/chart" uri="{C3380CC4-5D6E-409C-BE32-E72D297353CC}">
              <c16:uniqueId val="{00000002-485F-4B2D-94E1-A077602F6E15}"/>
            </c:ext>
          </c:extLst>
        </c:ser>
        <c:ser>
          <c:idx val="3"/>
          <c:order val="3"/>
          <c:tx>
            <c:strRef>
              <c:f>'14.7'!$J$34</c:f>
              <c:strCache>
                <c:ptCount val="1"/>
              </c:strCache>
            </c:strRef>
          </c:tx>
          <c:invertIfNegative val="0"/>
          <c:cat>
            <c:numRef>
              <c:f>'14.7'!$K$30:$M$30</c:f>
              <c:numCache>
                <c:formatCode>General</c:formatCode>
                <c:ptCount val="3"/>
              </c:numCache>
            </c:numRef>
          </c:cat>
          <c:val>
            <c:numRef>
              <c:f>'14.7'!$K$34:$M$34</c:f>
              <c:numCache>
                <c:formatCode>#\ ##0.0</c:formatCode>
                <c:ptCount val="3"/>
              </c:numCache>
            </c:numRef>
          </c:val>
          <c:extLst>
            <c:ext xmlns:c16="http://schemas.microsoft.com/office/drawing/2014/chart" uri="{C3380CC4-5D6E-409C-BE32-E72D297353CC}">
              <c16:uniqueId val="{00000003-485F-4B2D-94E1-A077602F6E15}"/>
            </c:ext>
          </c:extLst>
        </c:ser>
        <c:ser>
          <c:idx val="4"/>
          <c:order val="4"/>
          <c:tx>
            <c:strRef>
              <c:f>'14.7'!$J$35</c:f>
              <c:strCache>
                <c:ptCount val="1"/>
              </c:strCache>
            </c:strRef>
          </c:tx>
          <c:invertIfNegative val="0"/>
          <c:cat>
            <c:numRef>
              <c:f>'14.7'!$K$30:$M$30</c:f>
              <c:numCache>
                <c:formatCode>General</c:formatCode>
                <c:ptCount val="3"/>
              </c:numCache>
            </c:numRef>
          </c:cat>
          <c:val>
            <c:numRef>
              <c:f>'14.7'!$K$35:$M$35</c:f>
              <c:numCache>
                <c:formatCode>#\ ##0.0</c:formatCode>
                <c:ptCount val="3"/>
              </c:numCache>
            </c:numRef>
          </c:val>
          <c:extLst>
            <c:ext xmlns:c16="http://schemas.microsoft.com/office/drawing/2014/chart" uri="{C3380CC4-5D6E-409C-BE32-E72D297353CC}">
              <c16:uniqueId val="{00000004-485F-4B2D-94E1-A077602F6E15}"/>
            </c:ext>
          </c:extLst>
        </c:ser>
        <c:ser>
          <c:idx val="5"/>
          <c:order val="5"/>
          <c:tx>
            <c:strRef>
              <c:f>'14.7'!$J$36</c:f>
              <c:strCache>
                <c:ptCount val="1"/>
              </c:strCache>
            </c:strRef>
          </c:tx>
          <c:invertIfNegative val="0"/>
          <c:cat>
            <c:numRef>
              <c:f>'14.7'!$K$30:$M$30</c:f>
              <c:numCache>
                <c:formatCode>General</c:formatCode>
                <c:ptCount val="3"/>
              </c:numCache>
            </c:numRef>
          </c:cat>
          <c:val>
            <c:numRef>
              <c:f>'14.7'!$K$36:$M$36</c:f>
              <c:numCache>
                <c:formatCode>#\ ##0.0</c:formatCode>
                <c:ptCount val="3"/>
              </c:numCache>
            </c:numRef>
          </c:val>
          <c:extLst>
            <c:ext xmlns:c16="http://schemas.microsoft.com/office/drawing/2014/chart" uri="{C3380CC4-5D6E-409C-BE32-E72D297353CC}">
              <c16:uniqueId val="{00000005-485F-4B2D-94E1-A077602F6E15}"/>
            </c:ext>
          </c:extLst>
        </c:ser>
        <c:ser>
          <c:idx val="6"/>
          <c:order val="6"/>
          <c:tx>
            <c:strRef>
              <c:f>'14.7'!$J$37</c:f>
              <c:strCache>
                <c:ptCount val="1"/>
              </c:strCache>
            </c:strRef>
          </c:tx>
          <c:invertIfNegative val="0"/>
          <c:cat>
            <c:numRef>
              <c:f>'14.7'!$K$30:$M$30</c:f>
              <c:numCache>
                <c:formatCode>General</c:formatCode>
                <c:ptCount val="3"/>
              </c:numCache>
            </c:numRef>
          </c:cat>
          <c:val>
            <c:numRef>
              <c:f>'14.7'!$K$37:$M$37</c:f>
              <c:numCache>
                <c:formatCode>#\ ##0.0</c:formatCode>
                <c:ptCount val="3"/>
              </c:numCache>
            </c:numRef>
          </c:val>
          <c:extLst>
            <c:ext xmlns:c16="http://schemas.microsoft.com/office/drawing/2014/chart" uri="{C3380CC4-5D6E-409C-BE32-E72D297353CC}">
              <c16:uniqueId val="{00000006-485F-4B2D-94E1-A077602F6E15}"/>
            </c:ext>
          </c:extLst>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 ##0.0</c:formatCode>
                <c:ptCount val="3"/>
              </c:numCache>
            </c:numRef>
          </c:val>
          <c:extLst>
            <c:ext xmlns:c16="http://schemas.microsoft.com/office/drawing/2014/chart" uri="{C3380CC4-5D6E-409C-BE32-E72D297353CC}">
              <c16:uniqueId val="{00000007-485F-4B2D-94E1-A077602F6E15}"/>
            </c:ext>
          </c:extLst>
        </c:ser>
        <c:dLbls>
          <c:showLegendKey val="0"/>
          <c:showVal val="0"/>
          <c:showCatName val="0"/>
          <c:showSerName val="0"/>
          <c:showPercent val="0"/>
          <c:showBubbleSize val="0"/>
        </c:dLbls>
        <c:gapWidth val="150"/>
        <c:overlap val="100"/>
        <c:axId val="199301760"/>
        <c:axId val="199307648"/>
      </c:barChart>
      <c:catAx>
        <c:axId val="199301760"/>
        <c:scaling>
          <c:orientation val="minMax"/>
        </c:scaling>
        <c:delete val="0"/>
        <c:axPos val="b"/>
        <c:numFmt formatCode="General" sourceLinked="1"/>
        <c:majorTickMark val="none"/>
        <c:minorTickMark val="none"/>
        <c:tickLblPos val="nextTo"/>
        <c:txPr>
          <a:bodyPr/>
          <a:lstStyle/>
          <a:p>
            <a:pPr>
              <a:defRPr sz="900"/>
            </a:pPr>
            <a:endParaRPr lang="cs-CZ"/>
          </a:p>
        </c:txPr>
        <c:crossAx val="199307648"/>
        <c:crosses val="autoZero"/>
        <c:auto val="1"/>
        <c:lblAlgn val="ctr"/>
        <c:lblOffset val="100"/>
        <c:noMultiLvlLbl val="0"/>
      </c:catAx>
      <c:valAx>
        <c:axId val="1993076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301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extLst>
            <c:ext xmlns:c16="http://schemas.microsoft.com/office/drawing/2014/chart" uri="{C3380CC4-5D6E-409C-BE32-E72D297353CC}">
              <c16:uniqueId val="{00000000-4C4F-4C99-971D-152B3649C556}"/>
            </c:ext>
          </c:extLst>
        </c:ser>
        <c:dLbls>
          <c:showLegendKey val="0"/>
          <c:showVal val="0"/>
          <c:showCatName val="0"/>
          <c:showSerName val="0"/>
          <c:showPercent val="0"/>
          <c:showBubbleSize val="0"/>
        </c:dLbls>
        <c:gapWidth val="150"/>
        <c:axId val="199337088"/>
        <c:axId val="199338624"/>
      </c:barChart>
      <c:catAx>
        <c:axId val="199337088"/>
        <c:scaling>
          <c:orientation val="minMax"/>
        </c:scaling>
        <c:delete val="0"/>
        <c:axPos val="l"/>
        <c:numFmt formatCode="General" sourceLinked="1"/>
        <c:majorTickMark val="none"/>
        <c:minorTickMark val="none"/>
        <c:tickLblPos val="nextTo"/>
        <c:txPr>
          <a:bodyPr/>
          <a:lstStyle/>
          <a:p>
            <a:pPr>
              <a:defRPr sz="900"/>
            </a:pPr>
            <a:endParaRPr lang="cs-CZ"/>
          </a:p>
        </c:txPr>
        <c:crossAx val="199338624"/>
        <c:crosses val="autoZero"/>
        <c:auto val="1"/>
        <c:lblAlgn val="ctr"/>
        <c:lblOffset val="100"/>
        <c:noMultiLvlLbl val="0"/>
      </c:catAx>
      <c:valAx>
        <c:axId val="199338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9337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FEC-4315-80D4-4B7A801E662B}"/>
              </c:ext>
            </c:extLst>
          </c:dPt>
          <c:cat>
            <c:numRef>
              <c:f>'14.8'!$J$19:$J$26</c:f>
              <c:numCache>
                <c:formatCode>General</c:formatCode>
                <c:ptCount val="8"/>
              </c:numCache>
            </c:numRef>
          </c:cat>
          <c:val>
            <c:numRef>
              <c:f>'14.8'!$K$19:$K$26</c:f>
              <c:numCache>
                <c:formatCode>General</c:formatCode>
                <c:ptCount val="8"/>
              </c:numCache>
            </c:numRef>
          </c:val>
          <c:extLst>
            <c:ext xmlns:c16="http://schemas.microsoft.com/office/drawing/2014/chart" uri="{C3380CC4-5D6E-409C-BE32-E72D297353CC}">
              <c16:uniqueId val="{00000002-1FEC-4315-80D4-4B7A801E662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extLst>
            <c:ext xmlns:c16="http://schemas.microsoft.com/office/drawing/2014/chart" uri="{C3380CC4-5D6E-409C-BE32-E72D297353CC}">
              <c16:uniqueId val="{00000000-4731-47CA-88D3-4FD328BA874F}"/>
            </c:ext>
          </c:extLst>
        </c:ser>
        <c:dLbls>
          <c:showLegendKey val="0"/>
          <c:showVal val="0"/>
          <c:showCatName val="0"/>
          <c:showSerName val="0"/>
          <c:showPercent val="0"/>
          <c:showBubbleSize val="0"/>
        </c:dLbls>
        <c:gapWidth val="150"/>
        <c:axId val="273251328"/>
        <c:axId val="239141632"/>
      </c:barChart>
      <c:catAx>
        <c:axId val="273251328"/>
        <c:scaling>
          <c:orientation val="maxMin"/>
        </c:scaling>
        <c:delete val="0"/>
        <c:axPos val="l"/>
        <c:numFmt formatCode="0.0" sourceLinked="1"/>
        <c:majorTickMark val="none"/>
        <c:minorTickMark val="none"/>
        <c:tickLblPos val="nextTo"/>
        <c:txPr>
          <a:bodyPr/>
          <a:lstStyle/>
          <a:p>
            <a:pPr>
              <a:defRPr sz="900"/>
            </a:pPr>
            <a:endParaRPr lang="cs-CZ"/>
          </a:p>
        </c:txPr>
        <c:crossAx val="239141632"/>
        <c:crosses val="autoZero"/>
        <c:auto val="1"/>
        <c:lblAlgn val="ctr"/>
        <c:lblOffset val="100"/>
        <c:noMultiLvlLbl val="0"/>
      </c:catAx>
      <c:valAx>
        <c:axId val="2391416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2513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extLst>
            <c:ext xmlns:c16="http://schemas.microsoft.com/office/drawing/2014/chart" uri="{C3380CC4-5D6E-409C-BE32-E72D297353CC}">
              <c16:uniqueId val="{00000000-C04A-4152-B6DE-430C151AFD37}"/>
            </c:ext>
          </c:extLst>
        </c:ser>
        <c:dLbls>
          <c:showLegendKey val="0"/>
          <c:showVal val="0"/>
          <c:showCatName val="0"/>
          <c:showSerName val="0"/>
          <c:showPercent val="0"/>
          <c:showBubbleSize val="0"/>
        </c:dLbls>
        <c:gapWidth val="150"/>
        <c:axId val="239162112"/>
        <c:axId val="239163648"/>
      </c:barChart>
      <c:catAx>
        <c:axId val="239162112"/>
        <c:scaling>
          <c:orientation val="minMax"/>
        </c:scaling>
        <c:delete val="0"/>
        <c:axPos val="l"/>
        <c:numFmt formatCode="General" sourceLinked="1"/>
        <c:majorTickMark val="none"/>
        <c:minorTickMark val="none"/>
        <c:tickLblPos val="nextTo"/>
        <c:txPr>
          <a:bodyPr/>
          <a:lstStyle/>
          <a:p>
            <a:pPr>
              <a:defRPr sz="900"/>
            </a:pPr>
            <a:endParaRPr lang="cs-CZ"/>
          </a:p>
        </c:txPr>
        <c:crossAx val="239163648"/>
        <c:crosses val="autoZero"/>
        <c:auto val="1"/>
        <c:lblAlgn val="ctr"/>
        <c:lblOffset val="100"/>
        <c:noMultiLvlLbl val="0"/>
      </c:catAx>
      <c:valAx>
        <c:axId val="2391636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1621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 ##0.0</c:formatCode>
                <c:ptCount val="3"/>
              </c:numCache>
            </c:numRef>
          </c:val>
          <c:extLst>
            <c:ext xmlns:c16="http://schemas.microsoft.com/office/drawing/2014/chart" uri="{C3380CC4-5D6E-409C-BE32-E72D297353CC}">
              <c16:uniqueId val="{00000000-1568-4295-8493-CE17D15AB661}"/>
            </c:ext>
          </c:extLst>
        </c:ser>
        <c:ser>
          <c:idx val="1"/>
          <c:order val="1"/>
          <c:tx>
            <c:strRef>
              <c:f>'14.8'!$J$32</c:f>
              <c:strCache>
                <c:ptCount val="1"/>
              </c:strCache>
            </c:strRef>
          </c:tx>
          <c:invertIfNegative val="0"/>
          <c:cat>
            <c:numRef>
              <c:f>'14.8'!$K$30:$M$30</c:f>
              <c:numCache>
                <c:formatCode>General</c:formatCode>
                <c:ptCount val="3"/>
              </c:numCache>
            </c:numRef>
          </c:cat>
          <c:val>
            <c:numRef>
              <c:f>'14.8'!$K$32:$M$32</c:f>
              <c:numCache>
                <c:formatCode>#\ ##0.0</c:formatCode>
                <c:ptCount val="3"/>
              </c:numCache>
            </c:numRef>
          </c:val>
          <c:extLst>
            <c:ext xmlns:c16="http://schemas.microsoft.com/office/drawing/2014/chart" uri="{C3380CC4-5D6E-409C-BE32-E72D297353CC}">
              <c16:uniqueId val="{00000001-1568-4295-8493-CE17D15AB661}"/>
            </c:ext>
          </c:extLst>
        </c:ser>
        <c:ser>
          <c:idx val="2"/>
          <c:order val="2"/>
          <c:tx>
            <c:strRef>
              <c:f>'14.8'!$J$33</c:f>
              <c:strCache>
                <c:ptCount val="1"/>
              </c:strCache>
            </c:strRef>
          </c:tx>
          <c:invertIfNegative val="0"/>
          <c:cat>
            <c:numRef>
              <c:f>'14.8'!$K$30:$M$30</c:f>
              <c:numCache>
                <c:formatCode>General</c:formatCode>
                <c:ptCount val="3"/>
              </c:numCache>
            </c:numRef>
          </c:cat>
          <c:val>
            <c:numRef>
              <c:f>'14.8'!$K$33:$M$33</c:f>
              <c:numCache>
                <c:formatCode>#\ ##0.0</c:formatCode>
                <c:ptCount val="3"/>
              </c:numCache>
            </c:numRef>
          </c:val>
          <c:extLst>
            <c:ext xmlns:c16="http://schemas.microsoft.com/office/drawing/2014/chart" uri="{C3380CC4-5D6E-409C-BE32-E72D297353CC}">
              <c16:uniqueId val="{00000002-1568-4295-8493-CE17D15AB661}"/>
            </c:ext>
          </c:extLst>
        </c:ser>
        <c:ser>
          <c:idx val="3"/>
          <c:order val="3"/>
          <c:tx>
            <c:strRef>
              <c:f>'14.8'!$J$34</c:f>
              <c:strCache>
                <c:ptCount val="1"/>
              </c:strCache>
            </c:strRef>
          </c:tx>
          <c:invertIfNegative val="0"/>
          <c:cat>
            <c:numRef>
              <c:f>'14.8'!$K$30:$M$30</c:f>
              <c:numCache>
                <c:formatCode>General</c:formatCode>
                <c:ptCount val="3"/>
              </c:numCache>
            </c:numRef>
          </c:cat>
          <c:val>
            <c:numRef>
              <c:f>'14.8'!$K$34:$M$34</c:f>
              <c:numCache>
                <c:formatCode>#\ ##0.0</c:formatCode>
                <c:ptCount val="3"/>
              </c:numCache>
            </c:numRef>
          </c:val>
          <c:extLst>
            <c:ext xmlns:c16="http://schemas.microsoft.com/office/drawing/2014/chart" uri="{C3380CC4-5D6E-409C-BE32-E72D297353CC}">
              <c16:uniqueId val="{00000003-1568-4295-8493-CE17D15AB661}"/>
            </c:ext>
          </c:extLst>
        </c:ser>
        <c:ser>
          <c:idx val="4"/>
          <c:order val="4"/>
          <c:tx>
            <c:strRef>
              <c:f>'14.8'!$J$35</c:f>
              <c:strCache>
                <c:ptCount val="1"/>
              </c:strCache>
            </c:strRef>
          </c:tx>
          <c:invertIfNegative val="0"/>
          <c:cat>
            <c:numRef>
              <c:f>'14.8'!$K$30:$M$30</c:f>
              <c:numCache>
                <c:formatCode>General</c:formatCode>
                <c:ptCount val="3"/>
              </c:numCache>
            </c:numRef>
          </c:cat>
          <c:val>
            <c:numRef>
              <c:f>'14.8'!$K$35:$M$35</c:f>
              <c:numCache>
                <c:formatCode>#\ ##0.0</c:formatCode>
                <c:ptCount val="3"/>
              </c:numCache>
            </c:numRef>
          </c:val>
          <c:extLst>
            <c:ext xmlns:c16="http://schemas.microsoft.com/office/drawing/2014/chart" uri="{C3380CC4-5D6E-409C-BE32-E72D297353CC}">
              <c16:uniqueId val="{00000004-1568-4295-8493-CE17D15AB661}"/>
            </c:ext>
          </c:extLst>
        </c:ser>
        <c:ser>
          <c:idx val="5"/>
          <c:order val="5"/>
          <c:tx>
            <c:strRef>
              <c:f>'14.8'!$J$36</c:f>
              <c:strCache>
                <c:ptCount val="1"/>
              </c:strCache>
            </c:strRef>
          </c:tx>
          <c:invertIfNegative val="0"/>
          <c:cat>
            <c:numRef>
              <c:f>'14.8'!$K$30:$M$30</c:f>
              <c:numCache>
                <c:formatCode>General</c:formatCode>
                <c:ptCount val="3"/>
              </c:numCache>
            </c:numRef>
          </c:cat>
          <c:val>
            <c:numRef>
              <c:f>'14.8'!$K$36:$M$36</c:f>
              <c:numCache>
                <c:formatCode>#\ ##0.0</c:formatCode>
                <c:ptCount val="3"/>
              </c:numCache>
            </c:numRef>
          </c:val>
          <c:extLst>
            <c:ext xmlns:c16="http://schemas.microsoft.com/office/drawing/2014/chart" uri="{C3380CC4-5D6E-409C-BE32-E72D297353CC}">
              <c16:uniqueId val="{00000005-1568-4295-8493-CE17D15AB661}"/>
            </c:ext>
          </c:extLst>
        </c:ser>
        <c:ser>
          <c:idx val="6"/>
          <c:order val="6"/>
          <c:tx>
            <c:strRef>
              <c:f>'14.8'!$J$37</c:f>
              <c:strCache>
                <c:ptCount val="1"/>
              </c:strCache>
            </c:strRef>
          </c:tx>
          <c:invertIfNegative val="0"/>
          <c:cat>
            <c:numRef>
              <c:f>'14.8'!$K$30:$M$30</c:f>
              <c:numCache>
                <c:formatCode>General</c:formatCode>
                <c:ptCount val="3"/>
              </c:numCache>
            </c:numRef>
          </c:cat>
          <c:val>
            <c:numRef>
              <c:f>'14.8'!$K$37:$M$37</c:f>
              <c:numCache>
                <c:formatCode>#\ ##0.0</c:formatCode>
                <c:ptCount val="3"/>
              </c:numCache>
            </c:numRef>
          </c:val>
          <c:extLst>
            <c:ext xmlns:c16="http://schemas.microsoft.com/office/drawing/2014/chart" uri="{C3380CC4-5D6E-409C-BE32-E72D297353CC}">
              <c16:uniqueId val="{00000006-1568-4295-8493-CE17D15AB661}"/>
            </c:ext>
          </c:extLst>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 ##0.0</c:formatCode>
                <c:ptCount val="3"/>
              </c:numCache>
            </c:numRef>
          </c:val>
          <c:extLst>
            <c:ext xmlns:c16="http://schemas.microsoft.com/office/drawing/2014/chart" uri="{C3380CC4-5D6E-409C-BE32-E72D297353CC}">
              <c16:uniqueId val="{00000007-1568-4295-8493-CE17D15AB661}"/>
            </c:ext>
          </c:extLst>
        </c:ser>
        <c:dLbls>
          <c:showLegendKey val="0"/>
          <c:showVal val="0"/>
          <c:showCatName val="0"/>
          <c:showSerName val="0"/>
          <c:showPercent val="0"/>
          <c:showBubbleSize val="0"/>
        </c:dLbls>
        <c:gapWidth val="150"/>
        <c:overlap val="100"/>
        <c:axId val="239291008"/>
        <c:axId val="239313280"/>
      </c:barChart>
      <c:catAx>
        <c:axId val="239291008"/>
        <c:scaling>
          <c:orientation val="minMax"/>
        </c:scaling>
        <c:delete val="0"/>
        <c:axPos val="b"/>
        <c:numFmt formatCode="General" sourceLinked="1"/>
        <c:majorTickMark val="none"/>
        <c:minorTickMark val="none"/>
        <c:tickLblPos val="nextTo"/>
        <c:txPr>
          <a:bodyPr/>
          <a:lstStyle/>
          <a:p>
            <a:pPr>
              <a:defRPr sz="900"/>
            </a:pPr>
            <a:endParaRPr lang="cs-CZ"/>
          </a:p>
        </c:txPr>
        <c:crossAx val="239313280"/>
        <c:crosses val="autoZero"/>
        <c:auto val="1"/>
        <c:lblAlgn val="ctr"/>
        <c:lblOffset val="100"/>
        <c:noMultiLvlLbl val="0"/>
      </c:catAx>
      <c:valAx>
        <c:axId val="2393132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29100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brutto v krajích ČR (TJ)</a:t>
            </a:r>
          </a:p>
        </c:rich>
      </c:tx>
      <c:layout>
        <c:manualLayout>
          <c:xMode val="edge"/>
          <c:yMode val="edge"/>
          <c:x val="1.4614830998366302E-3"/>
          <c:y val="0"/>
        </c:manualLayout>
      </c:layout>
      <c:overlay val="0"/>
    </c:title>
    <c:autoTitleDeleted val="0"/>
    <c:plotArea>
      <c:layout>
        <c:manualLayout>
          <c:layoutTarget val="inner"/>
          <c:xMode val="edge"/>
          <c:yMode val="edge"/>
          <c:x val="7.9914833822405579E-2"/>
          <c:y val="0.11408768804251168"/>
          <c:w val="0.88530669494128988"/>
          <c:h val="0.80001938503290837"/>
        </c:manualLayout>
      </c:layout>
      <c:barChart>
        <c:barDir val="col"/>
        <c:grouping val="stacked"/>
        <c:varyColors val="0"/>
        <c:ser>
          <c:idx val="0"/>
          <c:order val="0"/>
          <c:tx>
            <c:strRef>
              <c:f>'4.2'!$A$7</c:f>
              <c:strCache>
                <c:ptCount val="1"/>
                <c:pt idx="0">
                  <c:v>Hlavní město Praha</c:v>
                </c:pt>
              </c:strCache>
            </c:strRef>
          </c:tx>
          <c:invertIfNegative val="0"/>
          <c:val>
            <c:numRef>
              <c:f>'4.2'!$B$7:$M$7</c:f>
              <c:numCache>
                <c:formatCode>#\ ##0.0</c:formatCode>
                <c:ptCount val="12"/>
                <c:pt idx="0">
                  <c:v>570.75276400000007</c:v>
                </c:pt>
                <c:pt idx="1">
                  <c:v>538.32941400000016</c:v>
                </c:pt>
                <c:pt idx="2">
                  <c:v>485.08343799999989</c:v>
                </c:pt>
                <c:pt idx="3">
                  <c:v>398.34200599999991</c:v>
                </c:pt>
                <c:pt idx="4">
                  <c:v>258.45760600000006</c:v>
                </c:pt>
                <c:pt idx="5">
                  <c:v>187.91214000000002</c:v>
                </c:pt>
                <c:pt idx="6">
                  <c:v>235.66811500000003</c:v>
                </c:pt>
                <c:pt idx="7">
                  <c:v>185.16629900000001</c:v>
                </c:pt>
                <c:pt idx="8">
                  <c:v>161.09305599999999</c:v>
                </c:pt>
                <c:pt idx="9">
                  <c:v>294.81225200000011</c:v>
                </c:pt>
                <c:pt idx="10">
                  <c:v>503.78446399999996</c:v>
                </c:pt>
                <c:pt idx="11">
                  <c:v>604.5180949999999</c:v>
                </c:pt>
              </c:numCache>
            </c:numRef>
          </c:val>
          <c:extLst>
            <c:ext xmlns:c16="http://schemas.microsoft.com/office/drawing/2014/chart" uri="{C3380CC4-5D6E-409C-BE32-E72D297353CC}">
              <c16:uniqueId val="{00000000-136A-4182-821D-07A924959D79}"/>
            </c:ext>
          </c:extLst>
        </c:ser>
        <c:ser>
          <c:idx val="1"/>
          <c:order val="1"/>
          <c:tx>
            <c:strRef>
              <c:f>'4.2'!$A$8</c:f>
              <c:strCache>
                <c:ptCount val="1"/>
                <c:pt idx="0">
                  <c:v>Jihočeský kraj</c:v>
                </c:pt>
              </c:strCache>
            </c:strRef>
          </c:tx>
          <c:spPr>
            <a:solidFill>
              <a:schemeClr val="accent2"/>
            </a:solidFill>
          </c:spPr>
          <c:invertIfNegative val="0"/>
          <c:val>
            <c:numRef>
              <c:f>'4.2'!$B$8:$M$8</c:f>
              <c:numCache>
                <c:formatCode>#\ ##0.0</c:formatCode>
                <c:ptCount val="12"/>
                <c:pt idx="0">
                  <c:v>870.89495399999998</c:v>
                </c:pt>
                <c:pt idx="1">
                  <c:v>811.37787399999979</c:v>
                </c:pt>
                <c:pt idx="2">
                  <c:v>753.66810299999997</c:v>
                </c:pt>
                <c:pt idx="3">
                  <c:v>655.53643500000101</c:v>
                </c:pt>
                <c:pt idx="4">
                  <c:v>452.89562200000023</c:v>
                </c:pt>
                <c:pt idx="5">
                  <c:v>319.3608339999999</c:v>
                </c:pt>
                <c:pt idx="6">
                  <c:v>296.54719099999994</c:v>
                </c:pt>
                <c:pt idx="7">
                  <c:v>276.71851199999992</c:v>
                </c:pt>
                <c:pt idx="8">
                  <c:v>277.271931</c:v>
                </c:pt>
                <c:pt idx="9">
                  <c:v>473.98489499999965</c:v>
                </c:pt>
                <c:pt idx="10">
                  <c:v>713.58903699999973</c:v>
                </c:pt>
                <c:pt idx="11">
                  <c:v>847.32730700000025</c:v>
                </c:pt>
              </c:numCache>
            </c:numRef>
          </c:val>
          <c:extLst>
            <c:ext xmlns:c16="http://schemas.microsoft.com/office/drawing/2014/chart" uri="{C3380CC4-5D6E-409C-BE32-E72D297353CC}">
              <c16:uniqueId val="{00000001-136A-4182-821D-07A924959D79}"/>
            </c:ext>
          </c:extLst>
        </c:ser>
        <c:ser>
          <c:idx val="2"/>
          <c:order val="2"/>
          <c:tx>
            <c:strRef>
              <c:f>'4.2'!$A$9</c:f>
              <c:strCache>
                <c:ptCount val="1"/>
                <c:pt idx="0">
                  <c:v>Jihomoravský kraj</c:v>
                </c:pt>
              </c:strCache>
            </c:strRef>
          </c:tx>
          <c:spPr>
            <a:solidFill>
              <a:schemeClr val="accent3"/>
            </a:solidFill>
          </c:spPr>
          <c:invertIfNegative val="0"/>
          <c:val>
            <c:numRef>
              <c:f>'4.2'!$B$9:$M$9</c:f>
              <c:numCache>
                <c:formatCode>#\ ##0.0</c:formatCode>
                <c:ptCount val="12"/>
                <c:pt idx="0">
                  <c:v>896.02679699999976</c:v>
                </c:pt>
                <c:pt idx="1">
                  <c:v>830.02189700000031</c:v>
                </c:pt>
                <c:pt idx="2">
                  <c:v>703.63540500000011</c:v>
                </c:pt>
                <c:pt idx="3">
                  <c:v>598.55492000000015</c:v>
                </c:pt>
                <c:pt idx="4">
                  <c:v>388.67165599999976</c:v>
                </c:pt>
                <c:pt idx="5">
                  <c:v>279.60334700000004</c:v>
                </c:pt>
                <c:pt idx="6">
                  <c:v>255.39920400000003</c:v>
                </c:pt>
                <c:pt idx="7">
                  <c:v>263.12994600000007</c:v>
                </c:pt>
                <c:pt idx="8">
                  <c:v>264.37311500000004</c:v>
                </c:pt>
                <c:pt idx="9">
                  <c:v>488.64891600000016</c:v>
                </c:pt>
                <c:pt idx="10">
                  <c:v>818.84723900000017</c:v>
                </c:pt>
                <c:pt idx="11">
                  <c:v>1019.4902249999998</c:v>
                </c:pt>
              </c:numCache>
            </c:numRef>
          </c:val>
          <c:extLst>
            <c:ext xmlns:c16="http://schemas.microsoft.com/office/drawing/2014/chart" uri="{C3380CC4-5D6E-409C-BE32-E72D297353CC}">
              <c16:uniqueId val="{00000002-136A-4182-821D-07A924959D79}"/>
            </c:ext>
          </c:extLst>
        </c:ser>
        <c:ser>
          <c:idx val="3"/>
          <c:order val="3"/>
          <c:tx>
            <c:strRef>
              <c:f>'4.2'!$A$10</c:f>
              <c:strCache>
                <c:ptCount val="1"/>
                <c:pt idx="0">
                  <c:v>Karlovarský kraj</c:v>
                </c:pt>
              </c:strCache>
            </c:strRef>
          </c:tx>
          <c:spPr>
            <a:solidFill>
              <a:schemeClr val="accent4"/>
            </a:solidFill>
          </c:spPr>
          <c:invertIfNegative val="0"/>
          <c:val>
            <c:numRef>
              <c:f>'4.2'!$B$10:$M$10</c:f>
              <c:numCache>
                <c:formatCode>#\ ##0.0</c:formatCode>
                <c:ptCount val="12"/>
                <c:pt idx="0">
                  <c:v>1049.652022</c:v>
                </c:pt>
                <c:pt idx="1">
                  <c:v>1005.8287840000002</c:v>
                </c:pt>
                <c:pt idx="2">
                  <c:v>1007.3501889999999</c:v>
                </c:pt>
                <c:pt idx="3">
                  <c:v>896.94921999999997</c:v>
                </c:pt>
                <c:pt idx="4">
                  <c:v>763.96610900000007</c:v>
                </c:pt>
                <c:pt idx="5">
                  <c:v>413.32895000000002</c:v>
                </c:pt>
                <c:pt idx="6">
                  <c:v>605.8940799999998</c:v>
                </c:pt>
                <c:pt idx="7">
                  <c:v>462.00868300000013</c:v>
                </c:pt>
                <c:pt idx="8">
                  <c:v>436.58745799999991</c:v>
                </c:pt>
                <c:pt idx="9">
                  <c:v>803.33977000000016</c:v>
                </c:pt>
                <c:pt idx="10">
                  <c:v>829.28138200000001</c:v>
                </c:pt>
                <c:pt idx="11">
                  <c:v>1031.7038109999999</c:v>
                </c:pt>
              </c:numCache>
            </c:numRef>
          </c:val>
          <c:extLst>
            <c:ext xmlns:c16="http://schemas.microsoft.com/office/drawing/2014/chart" uri="{C3380CC4-5D6E-409C-BE32-E72D297353CC}">
              <c16:uniqueId val="{00000003-136A-4182-821D-07A924959D79}"/>
            </c:ext>
          </c:extLst>
        </c:ser>
        <c:ser>
          <c:idx val="4"/>
          <c:order val="4"/>
          <c:tx>
            <c:strRef>
              <c:f>'4.2'!$A$11</c:f>
              <c:strCache>
                <c:ptCount val="1"/>
                <c:pt idx="0">
                  <c:v>Kraj Vysočina</c:v>
                </c:pt>
              </c:strCache>
            </c:strRef>
          </c:tx>
          <c:spPr>
            <a:solidFill>
              <a:schemeClr val="accent5"/>
            </a:solidFill>
          </c:spPr>
          <c:invertIfNegative val="0"/>
          <c:val>
            <c:numRef>
              <c:f>'4.2'!$B$11:$M$11</c:f>
              <c:numCache>
                <c:formatCode>#\ ##0.0</c:formatCode>
                <c:ptCount val="12"/>
                <c:pt idx="0">
                  <c:v>436.84331000000003</c:v>
                </c:pt>
                <c:pt idx="1">
                  <c:v>405.16888400000011</c:v>
                </c:pt>
                <c:pt idx="2">
                  <c:v>381.97293399999973</c:v>
                </c:pt>
                <c:pt idx="3">
                  <c:v>324.07213999999993</c:v>
                </c:pt>
                <c:pt idx="4">
                  <c:v>236.55050900000003</c:v>
                </c:pt>
                <c:pt idx="5">
                  <c:v>177.79948100000004</c:v>
                </c:pt>
                <c:pt idx="6">
                  <c:v>134.24542300000007</c:v>
                </c:pt>
                <c:pt idx="7">
                  <c:v>182.20066200000005</c:v>
                </c:pt>
                <c:pt idx="8">
                  <c:v>176.8838540000001</c:v>
                </c:pt>
                <c:pt idx="9">
                  <c:v>250.85263100000003</c:v>
                </c:pt>
                <c:pt idx="10">
                  <c:v>377.44550899999996</c:v>
                </c:pt>
                <c:pt idx="11">
                  <c:v>429.30911499999996</c:v>
                </c:pt>
              </c:numCache>
            </c:numRef>
          </c:val>
          <c:extLst>
            <c:ext xmlns:c16="http://schemas.microsoft.com/office/drawing/2014/chart" uri="{C3380CC4-5D6E-409C-BE32-E72D297353CC}">
              <c16:uniqueId val="{00000004-136A-4182-821D-07A924959D79}"/>
            </c:ext>
          </c:extLst>
        </c:ser>
        <c:ser>
          <c:idx val="5"/>
          <c:order val="5"/>
          <c:tx>
            <c:strRef>
              <c:f>'4.2'!$A$12</c:f>
              <c:strCache>
                <c:ptCount val="1"/>
                <c:pt idx="0">
                  <c:v>Královéhradecký kraj</c:v>
                </c:pt>
              </c:strCache>
            </c:strRef>
          </c:tx>
          <c:spPr>
            <a:solidFill>
              <a:schemeClr val="accent6"/>
            </a:solidFill>
          </c:spPr>
          <c:invertIfNegative val="0"/>
          <c:val>
            <c:numRef>
              <c:f>'4.2'!$B$12:$M$12</c:f>
              <c:numCache>
                <c:formatCode>#\ ##0.0</c:formatCode>
                <c:ptCount val="12"/>
                <c:pt idx="0">
                  <c:v>565.03492700000004</c:v>
                </c:pt>
                <c:pt idx="1">
                  <c:v>476.80048000000011</c:v>
                </c:pt>
                <c:pt idx="2">
                  <c:v>405.16534300000001</c:v>
                </c:pt>
                <c:pt idx="3">
                  <c:v>343.43174599999986</c:v>
                </c:pt>
                <c:pt idx="4">
                  <c:v>248.98623499999999</c:v>
                </c:pt>
                <c:pt idx="5">
                  <c:v>185.02527999999998</c:v>
                </c:pt>
                <c:pt idx="6">
                  <c:v>155.72076300000001</c:v>
                </c:pt>
                <c:pt idx="7">
                  <c:v>165.13293699999997</c:v>
                </c:pt>
                <c:pt idx="8">
                  <c:v>221.94543800000008</c:v>
                </c:pt>
                <c:pt idx="9">
                  <c:v>403.32637799999986</c:v>
                </c:pt>
                <c:pt idx="10">
                  <c:v>503.71309700000006</c:v>
                </c:pt>
                <c:pt idx="11">
                  <c:v>574.44619199999988</c:v>
                </c:pt>
              </c:numCache>
            </c:numRef>
          </c:val>
          <c:extLst>
            <c:ext xmlns:c16="http://schemas.microsoft.com/office/drawing/2014/chart" uri="{C3380CC4-5D6E-409C-BE32-E72D297353CC}">
              <c16:uniqueId val="{00000005-136A-4182-821D-07A924959D79}"/>
            </c:ext>
          </c:extLst>
        </c:ser>
        <c:ser>
          <c:idx val="6"/>
          <c:order val="6"/>
          <c:tx>
            <c:strRef>
              <c:f>'4.2'!$A$13</c:f>
              <c:strCache>
                <c:ptCount val="1"/>
                <c:pt idx="0">
                  <c:v>Liberecký kraj</c:v>
                </c:pt>
              </c:strCache>
            </c:strRef>
          </c:tx>
          <c:spPr>
            <a:solidFill>
              <a:srgbClr val="F0948F"/>
            </a:solidFill>
          </c:spPr>
          <c:invertIfNegative val="0"/>
          <c:val>
            <c:numRef>
              <c:f>'4.2'!$B$13:$M$13</c:f>
              <c:numCache>
                <c:formatCode>#\ ##0.0</c:formatCode>
                <c:ptCount val="12"/>
                <c:pt idx="0">
                  <c:v>293.97977249299197</c:v>
                </c:pt>
                <c:pt idx="1">
                  <c:v>280.34931430348803</c:v>
                </c:pt>
                <c:pt idx="2">
                  <c:v>259.74384292243195</c:v>
                </c:pt>
                <c:pt idx="3">
                  <c:v>211.32724467084796</c:v>
                </c:pt>
                <c:pt idx="4">
                  <c:v>125.95540848300803</c:v>
                </c:pt>
                <c:pt idx="5">
                  <c:v>95.548422741760021</c:v>
                </c:pt>
                <c:pt idx="6">
                  <c:v>105.86511499999999</c:v>
                </c:pt>
                <c:pt idx="7">
                  <c:v>107.620223</c:v>
                </c:pt>
                <c:pt idx="8">
                  <c:v>106.69670300000001</c:v>
                </c:pt>
                <c:pt idx="9">
                  <c:v>159.71172900000002</c:v>
                </c:pt>
                <c:pt idx="10">
                  <c:v>242.54463900000002</c:v>
                </c:pt>
                <c:pt idx="11">
                  <c:v>288.76368799999995</c:v>
                </c:pt>
              </c:numCache>
            </c:numRef>
          </c:val>
          <c:extLst>
            <c:ext xmlns:c16="http://schemas.microsoft.com/office/drawing/2014/chart" uri="{C3380CC4-5D6E-409C-BE32-E72D297353CC}">
              <c16:uniqueId val="{00000006-136A-4182-821D-07A924959D79}"/>
            </c:ext>
          </c:extLst>
        </c:ser>
        <c:ser>
          <c:idx val="7"/>
          <c:order val="7"/>
          <c:tx>
            <c:strRef>
              <c:f>'4.2'!$A$14</c:f>
              <c:strCache>
                <c:ptCount val="1"/>
                <c:pt idx="0">
                  <c:v>Moravskoslezský kraj</c:v>
                </c:pt>
              </c:strCache>
            </c:strRef>
          </c:tx>
          <c:spPr>
            <a:solidFill>
              <a:srgbClr val="F7C9C7"/>
            </a:solidFill>
          </c:spPr>
          <c:invertIfNegative val="0"/>
          <c:val>
            <c:numRef>
              <c:f>'4.2'!$B$14:$M$14</c:f>
              <c:numCache>
                <c:formatCode>#\ ##0.0</c:formatCode>
                <c:ptCount val="12"/>
                <c:pt idx="0">
                  <c:v>3167.5536190000021</c:v>
                </c:pt>
                <c:pt idx="1">
                  <c:v>2913.3922059999995</c:v>
                </c:pt>
                <c:pt idx="2">
                  <c:v>2828.7859560000015</c:v>
                </c:pt>
                <c:pt idx="3">
                  <c:v>2470.3135359999997</c:v>
                </c:pt>
                <c:pt idx="4">
                  <c:v>1935.0031060000006</c:v>
                </c:pt>
                <c:pt idx="5">
                  <c:v>1558.7635139999998</c:v>
                </c:pt>
                <c:pt idx="6">
                  <c:v>1535.1111020000008</c:v>
                </c:pt>
                <c:pt idx="7">
                  <c:v>1465.6605529999988</c:v>
                </c:pt>
                <c:pt idx="8">
                  <c:v>1461.5274609999988</c:v>
                </c:pt>
                <c:pt idx="9">
                  <c:v>1829.9357740000007</c:v>
                </c:pt>
                <c:pt idx="10">
                  <c:v>2587.3153800000014</c:v>
                </c:pt>
                <c:pt idx="11">
                  <c:v>3018.8701030000002</c:v>
                </c:pt>
              </c:numCache>
            </c:numRef>
          </c:val>
          <c:extLst>
            <c:ext xmlns:c16="http://schemas.microsoft.com/office/drawing/2014/chart" uri="{C3380CC4-5D6E-409C-BE32-E72D297353CC}">
              <c16:uniqueId val="{00000007-136A-4182-821D-07A924959D79}"/>
            </c:ext>
          </c:extLst>
        </c:ser>
        <c:ser>
          <c:idx val="8"/>
          <c:order val="8"/>
          <c:tx>
            <c:strRef>
              <c:f>'4.2'!$A$15</c:f>
              <c:strCache>
                <c:ptCount val="1"/>
                <c:pt idx="0">
                  <c:v>Olomoucký kraj</c:v>
                </c:pt>
              </c:strCache>
            </c:strRef>
          </c:tx>
          <c:spPr>
            <a:solidFill>
              <a:schemeClr val="tx1"/>
            </a:solidFill>
          </c:spPr>
          <c:invertIfNegative val="0"/>
          <c:val>
            <c:numRef>
              <c:f>'4.2'!$B$15:$M$15</c:f>
              <c:numCache>
                <c:formatCode>#\ ##0.0</c:formatCode>
                <c:ptCount val="12"/>
                <c:pt idx="0">
                  <c:v>765.55819400000007</c:v>
                </c:pt>
                <c:pt idx="1">
                  <c:v>632.4857810000002</c:v>
                </c:pt>
                <c:pt idx="2">
                  <c:v>590.5188159999999</c:v>
                </c:pt>
                <c:pt idx="3">
                  <c:v>489.6708579999999</c:v>
                </c:pt>
                <c:pt idx="4">
                  <c:v>359.89276199999989</c:v>
                </c:pt>
                <c:pt idx="5">
                  <c:v>305.49685299999993</c:v>
                </c:pt>
                <c:pt idx="6">
                  <c:v>256.03865400000001</c:v>
                </c:pt>
                <c:pt idx="7">
                  <c:v>270.11906900000002</c:v>
                </c:pt>
                <c:pt idx="8">
                  <c:v>323.61888299999993</c:v>
                </c:pt>
                <c:pt idx="9">
                  <c:v>535.03046899999981</c:v>
                </c:pt>
                <c:pt idx="10">
                  <c:v>701.5535299999998</c:v>
                </c:pt>
                <c:pt idx="11">
                  <c:v>812.47751500000015</c:v>
                </c:pt>
              </c:numCache>
            </c:numRef>
          </c:val>
          <c:extLst>
            <c:ext xmlns:c16="http://schemas.microsoft.com/office/drawing/2014/chart" uri="{C3380CC4-5D6E-409C-BE32-E72D297353CC}">
              <c16:uniqueId val="{00000008-136A-4182-821D-07A924959D79}"/>
            </c:ext>
          </c:extLst>
        </c:ser>
        <c:ser>
          <c:idx val="9"/>
          <c:order val="9"/>
          <c:tx>
            <c:strRef>
              <c:f>'4.2'!$A$16</c:f>
              <c:strCache>
                <c:ptCount val="1"/>
                <c:pt idx="0">
                  <c:v>Pardubický kraj</c:v>
                </c:pt>
              </c:strCache>
            </c:strRef>
          </c:tx>
          <c:spPr>
            <a:solidFill>
              <a:srgbClr val="646363"/>
            </a:solidFill>
          </c:spPr>
          <c:invertIfNegative val="0"/>
          <c:val>
            <c:numRef>
              <c:f>'4.2'!$B$16:$M$16</c:f>
              <c:numCache>
                <c:formatCode>#\ ##0.0</c:formatCode>
                <c:ptCount val="12"/>
                <c:pt idx="0">
                  <c:v>802.78956900000003</c:v>
                </c:pt>
                <c:pt idx="1">
                  <c:v>777.16399800000011</c:v>
                </c:pt>
                <c:pt idx="2">
                  <c:v>707.84643600000004</c:v>
                </c:pt>
                <c:pt idx="3">
                  <c:v>571.72909300000003</c:v>
                </c:pt>
                <c:pt idx="4">
                  <c:v>348.880516</c:v>
                </c:pt>
                <c:pt idx="5">
                  <c:v>239.81506900000005</c:v>
                </c:pt>
                <c:pt idx="6">
                  <c:v>219.35466099999999</c:v>
                </c:pt>
                <c:pt idx="7">
                  <c:v>211.86660299999997</c:v>
                </c:pt>
                <c:pt idx="8">
                  <c:v>236.06507400000001</c:v>
                </c:pt>
                <c:pt idx="9">
                  <c:v>410.85095799999993</c:v>
                </c:pt>
                <c:pt idx="10">
                  <c:v>663.90713700000015</c:v>
                </c:pt>
                <c:pt idx="11">
                  <c:v>813.20149399999991</c:v>
                </c:pt>
              </c:numCache>
            </c:numRef>
          </c:val>
          <c:extLst>
            <c:ext xmlns:c16="http://schemas.microsoft.com/office/drawing/2014/chart" uri="{C3380CC4-5D6E-409C-BE32-E72D297353CC}">
              <c16:uniqueId val="{00000009-136A-4182-821D-07A924959D79}"/>
            </c:ext>
          </c:extLst>
        </c:ser>
        <c:ser>
          <c:idx val="10"/>
          <c:order val="10"/>
          <c:tx>
            <c:strRef>
              <c:f>'4.2'!$A$17</c:f>
              <c:strCache>
                <c:ptCount val="1"/>
                <c:pt idx="0">
                  <c:v>Plzeňský kraj</c:v>
                </c:pt>
              </c:strCache>
            </c:strRef>
          </c:tx>
          <c:spPr>
            <a:solidFill>
              <a:srgbClr val="9D9D9C"/>
            </a:solidFill>
          </c:spPr>
          <c:invertIfNegative val="0"/>
          <c:val>
            <c:numRef>
              <c:f>'4.2'!$B$17:$M$17</c:f>
              <c:numCache>
                <c:formatCode>#\ ##0.0</c:formatCode>
                <c:ptCount val="12"/>
                <c:pt idx="0">
                  <c:v>699.2664610000005</c:v>
                </c:pt>
                <c:pt idx="1">
                  <c:v>662.57965699999988</c:v>
                </c:pt>
                <c:pt idx="2">
                  <c:v>613.58374900000035</c:v>
                </c:pt>
                <c:pt idx="3">
                  <c:v>505.70254599999998</c:v>
                </c:pt>
                <c:pt idx="4">
                  <c:v>316.23830400000026</c:v>
                </c:pt>
                <c:pt idx="5">
                  <c:v>233.50645</c:v>
                </c:pt>
                <c:pt idx="6">
                  <c:v>218.50446499999995</c:v>
                </c:pt>
                <c:pt idx="7">
                  <c:v>192.29670499999995</c:v>
                </c:pt>
                <c:pt idx="8">
                  <c:v>218.902435</c:v>
                </c:pt>
                <c:pt idx="9">
                  <c:v>375.37060100000002</c:v>
                </c:pt>
                <c:pt idx="10">
                  <c:v>587.57982899999956</c:v>
                </c:pt>
                <c:pt idx="11">
                  <c:v>711.11556900000028</c:v>
                </c:pt>
              </c:numCache>
            </c:numRef>
          </c:val>
          <c:extLst>
            <c:ext xmlns:c16="http://schemas.microsoft.com/office/drawing/2014/chart" uri="{C3380CC4-5D6E-409C-BE32-E72D297353CC}">
              <c16:uniqueId val="{0000000A-136A-4182-821D-07A924959D79}"/>
            </c:ext>
          </c:extLst>
        </c:ser>
        <c:ser>
          <c:idx val="11"/>
          <c:order val="11"/>
          <c:tx>
            <c:strRef>
              <c:f>'4.2'!$A$18</c:f>
              <c:strCache>
                <c:ptCount val="1"/>
                <c:pt idx="0">
                  <c:v>Středočeský kraj</c:v>
                </c:pt>
              </c:strCache>
            </c:strRef>
          </c:tx>
          <c:spPr>
            <a:solidFill>
              <a:srgbClr val="D0D0D0"/>
            </a:solidFill>
          </c:spPr>
          <c:invertIfNegative val="0"/>
          <c:val>
            <c:numRef>
              <c:f>'4.2'!$B$18:$M$18</c:f>
              <c:numCache>
                <c:formatCode>#\ ##0.0</c:formatCode>
                <c:ptCount val="12"/>
                <c:pt idx="0">
                  <c:v>3137.4342509999979</c:v>
                </c:pt>
                <c:pt idx="1">
                  <c:v>2799.8990698263997</c:v>
                </c:pt>
                <c:pt idx="2">
                  <c:v>2550.8600716638202</c:v>
                </c:pt>
                <c:pt idx="3">
                  <c:v>2275.894867999999</c:v>
                </c:pt>
                <c:pt idx="4">
                  <c:v>1392.5799519999994</c:v>
                </c:pt>
                <c:pt idx="5">
                  <c:v>1095.4448350000005</c:v>
                </c:pt>
                <c:pt idx="6">
                  <c:v>1063.9082130000002</c:v>
                </c:pt>
                <c:pt idx="7">
                  <c:v>1148.5180620000008</c:v>
                </c:pt>
                <c:pt idx="8">
                  <c:v>1238.8764200000001</c:v>
                </c:pt>
                <c:pt idx="9">
                  <c:v>1892.5714770000002</c:v>
                </c:pt>
                <c:pt idx="10">
                  <c:v>2626.340100999998</c:v>
                </c:pt>
                <c:pt idx="11">
                  <c:v>3073.8336129999998</c:v>
                </c:pt>
              </c:numCache>
            </c:numRef>
          </c:val>
          <c:extLst>
            <c:ext xmlns:c16="http://schemas.microsoft.com/office/drawing/2014/chart" uri="{C3380CC4-5D6E-409C-BE32-E72D297353CC}">
              <c16:uniqueId val="{0000000B-136A-4182-821D-07A924959D79}"/>
            </c:ext>
          </c:extLst>
        </c:ser>
        <c:ser>
          <c:idx val="12"/>
          <c:order val="12"/>
          <c:tx>
            <c:strRef>
              <c:f>'4.2'!$A$19</c:f>
              <c:strCache>
                <c:ptCount val="1"/>
                <c:pt idx="0">
                  <c:v>Ústecký kraj</c:v>
                </c:pt>
              </c:strCache>
            </c:strRef>
          </c:tx>
          <c:spPr>
            <a:pattFill prst="ltUpDiag">
              <a:fgClr>
                <a:schemeClr val="accent1"/>
              </a:fgClr>
              <a:bgClr>
                <a:schemeClr val="bg1"/>
              </a:bgClr>
            </a:pattFill>
          </c:spPr>
          <c:invertIfNegative val="0"/>
          <c:val>
            <c:numRef>
              <c:f>'4.2'!$B$19:$M$19</c:f>
              <c:numCache>
                <c:formatCode>#\ ##0.0</c:formatCode>
                <c:ptCount val="12"/>
                <c:pt idx="0">
                  <c:v>3132.0151920000012</c:v>
                </c:pt>
                <c:pt idx="1">
                  <c:v>2766.2162669999984</c:v>
                </c:pt>
                <c:pt idx="2">
                  <c:v>2956.152783</c:v>
                </c:pt>
                <c:pt idx="3">
                  <c:v>2586.0236270000009</c:v>
                </c:pt>
                <c:pt idx="4">
                  <c:v>2043.5958909999999</c:v>
                </c:pt>
                <c:pt idx="5">
                  <c:v>1631.2561140000005</c:v>
                </c:pt>
                <c:pt idx="6">
                  <c:v>1681.1842299999998</c:v>
                </c:pt>
                <c:pt idx="7">
                  <c:v>1752.2813959999999</c:v>
                </c:pt>
                <c:pt idx="8">
                  <c:v>1775.5892369999997</c:v>
                </c:pt>
                <c:pt idx="9">
                  <c:v>2188.6589229999981</c:v>
                </c:pt>
                <c:pt idx="10">
                  <c:v>2324.0351069999992</c:v>
                </c:pt>
                <c:pt idx="11">
                  <c:v>3092.1510599999997</c:v>
                </c:pt>
              </c:numCache>
            </c:numRef>
          </c:val>
          <c:extLst>
            <c:ext xmlns:c16="http://schemas.microsoft.com/office/drawing/2014/chart" uri="{C3380CC4-5D6E-409C-BE32-E72D297353CC}">
              <c16:uniqueId val="{0000000C-136A-4182-821D-07A924959D79}"/>
            </c:ext>
          </c:extLst>
        </c:ser>
        <c:ser>
          <c:idx val="13"/>
          <c:order val="13"/>
          <c:tx>
            <c:strRef>
              <c:f>'4.2'!$A$20</c:f>
              <c:strCache>
                <c:ptCount val="1"/>
                <c:pt idx="0">
                  <c:v>Zlínský kraj</c:v>
                </c:pt>
              </c:strCache>
            </c:strRef>
          </c:tx>
          <c:spPr>
            <a:pattFill prst="ltUpDiag">
              <a:fgClr>
                <a:schemeClr val="accent5"/>
              </a:fgClr>
              <a:bgClr>
                <a:schemeClr val="bg1"/>
              </a:bgClr>
            </a:pattFill>
          </c:spPr>
          <c:invertIfNegative val="0"/>
          <c:val>
            <c:numRef>
              <c:f>'4.2'!$B$20:$M$20</c:f>
              <c:numCache>
                <c:formatCode>#\ ##0.0</c:formatCode>
                <c:ptCount val="12"/>
                <c:pt idx="0">
                  <c:v>781.56224899999995</c:v>
                </c:pt>
                <c:pt idx="1">
                  <c:v>735.50436200000001</c:v>
                </c:pt>
                <c:pt idx="2">
                  <c:v>717.83849600000008</c:v>
                </c:pt>
                <c:pt idx="3">
                  <c:v>610.87352799999996</c:v>
                </c:pt>
                <c:pt idx="4">
                  <c:v>513.39443599999993</c:v>
                </c:pt>
                <c:pt idx="5">
                  <c:v>385.36212200000011</c:v>
                </c:pt>
                <c:pt idx="6">
                  <c:v>288.187995</c:v>
                </c:pt>
                <c:pt idx="7">
                  <c:v>369.63061400000009</c:v>
                </c:pt>
                <c:pt idx="8">
                  <c:v>395.36181800000003</c:v>
                </c:pt>
                <c:pt idx="9">
                  <c:v>463.93954199999996</c:v>
                </c:pt>
                <c:pt idx="10">
                  <c:v>665.52015300000005</c:v>
                </c:pt>
                <c:pt idx="11">
                  <c:v>774.66760700000009</c:v>
                </c:pt>
              </c:numCache>
            </c:numRef>
          </c:val>
          <c:extLst>
            <c:ext xmlns:c16="http://schemas.microsoft.com/office/drawing/2014/chart" uri="{C3380CC4-5D6E-409C-BE32-E72D297353CC}">
              <c16:uniqueId val="{0000000D-136A-4182-821D-07A924959D79}"/>
            </c:ext>
          </c:extLst>
        </c:ser>
        <c:dLbls>
          <c:showLegendKey val="0"/>
          <c:showVal val="0"/>
          <c:showCatName val="0"/>
          <c:showSerName val="0"/>
          <c:showPercent val="0"/>
          <c:showBubbleSize val="0"/>
        </c:dLbls>
        <c:gapWidth val="50"/>
        <c:overlap val="100"/>
        <c:axId val="230913536"/>
        <c:axId val="230915072"/>
      </c:barChart>
      <c:catAx>
        <c:axId val="230913536"/>
        <c:scaling>
          <c:orientation val="minMax"/>
        </c:scaling>
        <c:delete val="0"/>
        <c:axPos val="b"/>
        <c:majorTickMark val="none"/>
        <c:minorTickMark val="none"/>
        <c:tickLblPos val="nextTo"/>
        <c:txPr>
          <a:bodyPr/>
          <a:lstStyle/>
          <a:p>
            <a:pPr>
              <a:defRPr sz="900"/>
            </a:pPr>
            <a:endParaRPr lang="cs-CZ"/>
          </a:p>
        </c:txPr>
        <c:crossAx val="230915072"/>
        <c:crosses val="autoZero"/>
        <c:auto val="1"/>
        <c:lblAlgn val="ctr"/>
        <c:lblOffset val="100"/>
        <c:noMultiLvlLbl val="0"/>
      </c:catAx>
      <c:valAx>
        <c:axId val="230915072"/>
        <c:scaling>
          <c:orientation val="minMax"/>
          <c:max val="18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2309135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extLst>
            <c:ext xmlns:c16="http://schemas.microsoft.com/office/drawing/2014/chart" uri="{C3380CC4-5D6E-409C-BE32-E72D297353CC}">
              <c16:uniqueId val="{00000000-9CF2-4986-BA65-CA71F5D8D0D6}"/>
            </c:ext>
          </c:extLst>
        </c:ser>
        <c:dLbls>
          <c:showLegendKey val="0"/>
          <c:showVal val="0"/>
          <c:showCatName val="0"/>
          <c:showSerName val="0"/>
          <c:showPercent val="0"/>
          <c:showBubbleSize val="0"/>
        </c:dLbls>
        <c:gapWidth val="150"/>
        <c:axId val="239326336"/>
        <c:axId val="239327872"/>
      </c:barChart>
      <c:catAx>
        <c:axId val="239326336"/>
        <c:scaling>
          <c:orientation val="minMax"/>
        </c:scaling>
        <c:delete val="0"/>
        <c:axPos val="l"/>
        <c:numFmt formatCode="General" sourceLinked="1"/>
        <c:majorTickMark val="none"/>
        <c:minorTickMark val="none"/>
        <c:tickLblPos val="nextTo"/>
        <c:txPr>
          <a:bodyPr/>
          <a:lstStyle/>
          <a:p>
            <a:pPr>
              <a:defRPr sz="900"/>
            </a:pPr>
            <a:endParaRPr lang="cs-CZ"/>
          </a:p>
        </c:txPr>
        <c:crossAx val="239327872"/>
        <c:crosses val="autoZero"/>
        <c:auto val="1"/>
        <c:lblAlgn val="ctr"/>
        <c:lblOffset val="100"/>
        <c:noMultiLvlLbl val="0"/>
      </c:catAx>
      <c:valAx>
        <c:axId val="2393278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263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4091-431D-A8B3-D9803D311F40}"/>
              </c:ext>
            </c:extLst>
          </c:dPt>
          <c:cat>
            <c:numRef>
              <c:f>'14.9'!$J$19:$J$26</c:f>
              <c:numCache>
                <c:formatCode>General</c:formatCode>
                <c:ptCount val="8"/>
              </c:numCache>
            </c:numRef>
          </c:cat>
          <c:val>
            <c:numRef>
              <c:f>'14.9'!$K$19:$K$26</c:f>
              <c:numCache>
                <c:formatCode>General</c:formatCode>
                <c:ptCount val="8"/>
              </c:numCache>
            </c:numRef>
          </c:val>
          <c:extLst>
            <c:ext xmlns:c16="http://schemas.microsoft.com/office/drawing/2014/chart" uri="{C3380CC4-5D6E-409C-BE32-E72D297353CC}">
              <c16:uniqueId val="{00000002-4091-431D-A8B3-D9803D311F4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extLst>
            <c:ext xmlns:c16="http://schemas.microsoft.com/office/drawing/2014/chart" uri="{C3380CC4-5D6E-409C-BE32-E72D297353CC}">
              <c16:uniqueId val="{00000000-2149-4519-A948-13538D1FA8A2}"/>
            </c:ext>
          </c:extLst>
        </c:ser>
        <c:dLbls>
          <c:showLegendKey val="0"/>
          <c:showVal val="0"/>
          <c:showCatName val="0"/>
          <c:showSerName val="0"/>
          <c:showPercent val="0"/>
          <c:showBubbleSize val="0"/>
        </c:dLbls>
        <c:gapWidth val="150"/>
        <c:axId val="273689216"/>
        <c:axId val="273727872"/>
      </c:barChart>
      <c:catAx>
        <c:axId val="273689216"/>
        <c:scaling>
          <c:orientation val="maxMin"/>
        </c:scaling>
        <c:delete val="0"/>
        <c:axPos val="l"/>
        <c:numFmt formatCode="0.0" sourceLinked="1"/>
        <c:majorTickMark val="none"/>
        <c:minorTickMark val="none"/>
        <c:tickLblPos val="nextTo"/>
        <c:txPr>
          <a:bodyPr/>
          <a:lstStyle/>
          <a:p>
            <a:pPr>
              <a:defRPr sz="900"/>
            </a:pPr>
            <a:endParaRPr lang="cs-CZ"/>
          </a:p>
        </c:txPr>
        <c:crossAx val="273727872"/>
        <c:crosses val="autoZero"/>
        <c:auto val="1"/>
        <c:lblAlgn val="ctr"/>
        <c:lblOffset val="100"/>
        <c:noMultiLvlLbl val="0"/>
      </c:catAx>
      <c:valAx>
        <c:axId val="27372787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6892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extLst>
            <c:ext xmlns:c16="http://schemas.microsoft.com/office/drawing/2014/chart" uri="{C3380CC4-5D6E-409C-BE32-E72D297353CC}">
              <c16:uniqueId val="{00000000-6B65-42E2-9A82-93FAD9E4E8AF}"/>
            </c:ext>
          </c:extLst>
        </c:ser>
        <c:dLbls>
          <c:showLegendKey val="0"/>
          <c:showVal val="0"/>
          <c:showCatName val="0"/>
          <c:showSerName val="0"/>
          <c:showPercent val="0"/>
          <c:showBubbleSize val="0"/>
        </c:dLbls>
        <c:gapWidth val="150"/>
        <c:axId val="273768832"/>
        <c:axId val="273770368"/>
      </c:barChart>
      <c:catAx>
        <c:axId val="273768832"/>
        <c:scaling>
          <c:orientation val="minMax"/>
        </c:scaling>
        <c:delete val="0"/>
        <c:axPos val="l"/>
        <c:numFmt formatCode="General" sourceLinked="1"/>
        <c:majorTickMark val="none"/>
        <c:minorTickMark val="none"/>
        <c:tickLblPos val="nextTo"/>
        <c:txPr>
          <a:bodyPr/>
          <a:lstStyle/>
          <a:p>
            <a:pPr>
              <a:defRPr sz="900"/>
            </a:pPr>
            <a:endParaRPr lang="cs-CZ"/>
          </a:p>
        </c:txPr>
        <c:crossAx val="273770368"/>
        <c:crosses val="autoZero"/>
        <c:auto val="1"/>
        <c:lblAlgn val="ctr"/>
        <c:lblOffset val="100"/>
        <c:noMultiLvlLbl val="0"/>
      </c:catAx>
      <c:valAx>
        <c:axId val="2737703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7688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 ##0.0</c:formatCode>
                <c:ptCount val="3"/>
              </c:numCache>
            </c:numRef>
          </c:val>
          <c:extLst>
            <c:ext xmlns:c16="http://schemas.microsoft.com/office/drawing/2014/chart" uri="{C3380CC4-5D6E-409C-BE32-E72D297353CC}">
              <c16:uniqueId val="{00000000-4932-44E0-848B-781B20C8C87C}"/>
            </c:ext>
          </c:extLst>
        </c:ser>
        <c:ser>
          <c:idx val="1"/>
          <c:order val="1"/>
          <c:tx>
            <c:strRef>
              <c:f>'14.9'!$J$32</c:f>
              <c:strCache>
                <c:ptCount val="1"/>
              </c:strCache>
            </c:strRef>
          </c:tx>
          <c:invertIfNegative val="0"/>
          <c:cat>
            <c:numRef>
              <c:f>'14.9'!$K$30:$M$30</c:f>
              <c:numCache>
                <c:formatCode>General</c:formatCode>
                <c:ptCount val="3"/>
              </c:numCache>
            </c:numRef>
          </c:cat>
          <c:val>
            <c:numRef>
              <c:f>'14.9'!$K$32:$M$32</c:f>
              <c:numCache>
                <c:formatCode>#\ ##0.0</c:formatCode>
                <c:ptCount val="3"/>
              </c:numCache>
            </c:numRef>
          </c:val>
          <c:extLst>
            <c:ext xmlns:c16="http://schemas.microsoft.com/office/drawing/2014/chart" uri="{C3380CC4-5D6E-409C-BE32-E72D297353CC}">
              <c16:uniqueId val="{00000001-4932-44E0-848B-781B20C8C87C}"/>
            </c:ext>
          </c:extLst>
        </c:ser>
        <c:ser>
          <c:idx val="2"/>
          <c:order val="2"/>
          <c:tx>
            <c:strRef>
              <c:f>'14.9'!$J$33</c:f>
              <c:strCache>
                <c:ptCount val="1"/>
              </c:strCache>
            </c:strRef>
          </c:tx>
          <c:invertIfNegative val="0"/>
          <c:cat>
            <c:numRef>
              <c:f>'14.9'!$K$30:$M$30</c:f>
              <c:numCache>
                <c:formatCode>General</c:formatCode>
                <c:ptCount val="3"/>
              </c:numCache>
            </c:numRef>
          </c:cat>
          <c:val>
            <c:numRef>
              <c:f>'14.9'!$K$33:$M$33</c:f>
              <c:numCache>
                <c:formatCode>#\ ##0.0</c:formatCode>
                <c:ptCount val="3"/>
              </c:numCache>
            </c:numRef>
          </c:val>
          <c:extLst>
            <c:ext xmlns:c16="http://schemas.microsoft.com/office/drawing/2014/chart" uri="{C3380CC4-5D6E-409C-BE32-E72D297353CC}">
              <c16:uniqueId val="{00000002-4932-44E0-848B-781B20C8C87C}"/>
            </c:ext>
          </c:extLst>
        </c:ser>
        <c:ser>
          <c:idx val="3"/>
          <c:order val="3"/>
          <c:tx>
            <c:strRef>
              <c:f>'14.9'!$J$34</c:f>
              <c:strCache>
                <c:ptCount val="1"/>
              </c:strCache>
            </c:strRef>
          </c:tx>
          <c:invertIfNegative val="0"/>
          <c:cat>
            <c:numRef>
              <c:f>'14.9'!$K$30:$M$30</c:f>
              <c:numCache>
                <c:formatCode>General</c:formatCode>
                <c:ptCount val="3"/>
              </c:numCache>
            </c:numRef>
          </c:cat>
          <c:val>
            <c:numRef>
              <c:f>'14.9'!$K$34:$M$34</c:f>
              <c:numCache>
                <c:formatCode>#\ ##0.0</c:formatCode>
                <c:ptCount val="3"/>
              </c:numCache>
            </c:numRef>
          </c:val>
          <c:extLst>
            <c:ext xmlns:c16="http://schemas.microsoft.com/office/drawing/2014/chart" uri="{C3380CC4-5D6E-409C-BE32-E72D297353CC}">
              <c16:uniqueId val="{00000003-4932-44E0-848B-781B20C8C87C}"/>
            </c:ext>
          </c:extLst>
        </c:ser>
        <c:ser>
          <c:idx val="4"/>
          <c:order val="4"/>
          <c:tx>
            <c:strRef>
              <c:f>'14.9'!$J$35</c:f>
              <c:strCache>
                <c:ptCount val="1"/>
              </c:strCache>
            </c:strRef>
          </c:tx>
          <c:invertIfNegative val="0"/>
          <c:cat>
            <c:numRef>
              <c:f>'14.9'!$K$30:$M$30</c:f>
              <c:numCache>
                <c:formatCode>General</c:formatCode>
                <c:ptCount val="3"/>
              </c:numCache>
            </c:numRef>
          </c:cat>
          <c:val>
            <c:numRef>
              <c:f>'14.9'!$K$35:$M$35</c:f>
              <c:numCache>
                <c:formatCode>#\ ##0.0</c:formatCode>
                <c:ptCount val="3"/>
              </c:numCache>
            </c:numRef>
          </c:val>
          <c:extLst>
            <c:ext xmlns:c16="http://schemas.microsoft.com/office/drawing/2014/chart" uri="{C3380CC4-5D6E-409C-BE32-E72D297353CC}">
              <c16:uniqueId val="{00000004-4932-44E0-848B-781B20C8C87C}"/>
            </c:ext>
          </c:extLst>
        </c:ser>
        <c:ser>
          <c:idx val="5"/>
          <c:order val="5"/>
          <c:tx>
            <c:strRef>
              <c:f>'14.9'!$J$36</c:f>
              <c:strCache>
                <c:ptCount val="1"/>
              </c:strCache>
            </c:strRef>
          </c:tx>
          <c:invertIfNegative val="0"/>
          <c:cat>
            <c:numRef>
              <c:f>'14.9'!$K$30:$M$30</c:f>
              <c:numCache>
                <c:formatCode>General</c:formatCode>
                <c:ptCount val="3"/>
              </c:numCache>
            </c:numRef>
          </c:cat>
          <c:val>
            <c:numRef>
              <c:f>'14.9'!$K$36:$M$36</c:f>
              <c:numCache>
                <c:formatCode>#\ ##0.0</c:formatCode>
                <c:ptCount val="3"/>
              </c:numCache>
            </c:numRef>
          </c:val>
          <c:extLst>
            <c:ext xmlns:c16="http://schemas.microsoft.com/office/drawing/2014/chart" uri="{C3380CC4-5D6E-409C-BE32-E72D297353CC}">
              <c16:uniqueId val="{00000005-4932-44E0-848B-781B20C8C87C}"/>
            </c:ext>
          </c:extLst>
        </c:ser>
        <c:ser>
          <c:idx val="6"/>
          <c:order val="6"/>
          <c:tx>
            <c:strRef>
              <c:f>'14.9'!$J$37</c:f>
              <c:strCache>
                <c:ptCount val="1"/>
              </c:strCache>
            </c:strRef>
          </c:tx>
          <c:invertIfNegative val="0"/>
          <c:cat>
            <c:numRef>
              <c:f>'14.9'!$K$30:$M$30</c:f>
              <c:numCache>
                <c:formatCode>General</c:formatCode>
                <c:ptCount val="3"/>
              </c:numCache>
            </c:numRef>
          </c:cat>
          <c:val>
            <c:numRef>
              <c:f>'14.9'!$K$37:$M$37</c:f>
              <c:numCache>
                <c:formatCode>#\ ##0.0</c:formatCode>
                <c:ptCount val="3"/>
              </c:numCache>
            </c:numRef>
          </c:val>
          <c:extLst>
            <c:ext xmlns:c16="http://schemas.microsoft.com/office/drawing/2014/chart" uri="{C3380CC4-5D6E-409C-BE32-E72D297353CC}">
              <c16:uniqueId val="{00000006-4932-44E0-848B-781B20C8C87C}"/>
            </c:ext>
          </c:extLst>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 ##0.0</c:formatCode>
                <c:ptCount val="3"/>
              </c:numCache>
            </c:numRef>
          </c:val>
          <c:extLst>
            <c:ext xmlns:c16="http://schemas.microsoft.com/office/drawing/2014/chart" uri="{C3380CC4-5D6E-409C-BE32-E72D297353CC}">
              <c16:uniqueId val="{00000007-4932-44E0-848B-781B20C8C87C}"/>
            </c:ext>
          </c:extLst>
        </c:ser>
        <c:dLbls>
          <c:showLegendKey val="0"/>
          <c:showVal val="0"/>
          <c:showCatName val="0"/>
          <c:showSerName val="0"/>
          <c:showPercent val="0"/>
          <c:showBubbleSize val="0"/>
        </c:dLbls>
        <c:gapWidth val="150"/>
        <c:overlap val="100"/>
        <c:axId val="273877248"/>
        <c:axId val="273887232"/>
      </c:barChart>
      <c:catAx>
        <c:axId val="273877248"/>
        <c:scaling>
          <c:orientation val="minMax"/>
        </c:scaling>
        <c:delete val="0"/>
        <c:axPos val="b"/>
        <c:numFmt formatCode="General" sourceLinked="1"/>
        <c:majorTickMark val="none"/>
        <c:minorTickMark val="none"/>
        <c:tickLblPos val="nextTo"/>
        <c:txPr>
          <a:bodyPr/>
          <a:lstStyle/>
          <a:p>
            <a:pPr>
              <a:defRPr sz="900"/>
            </a:pPr>
            <a:endParaRPr lang="cs-CZ"/>
          </a:p>
        </c:txPr>
        <c:crossAx val="273887232"/>
        <c:crosses val="autoZero"/>
        <c:auto val="1"/>
        <c:lblAlgn val="ctr"/>
        <c:lblOffset val="100"/>
        <c:noMultiLvlLbl val="0"/>
      </c:catAx>
      <c:valAx>
        <c:axId val="273887232"/>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87724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extLst>
            <c:ext xmlns:c16="http://schemas.microsoft.com/office/drawing/2014/chart" uri="{C3380CC4-5D6E-409C-BE32-E72D297353CC}">
              <c16:uniqueId val="{00000000-F990-4CAA-BC17-3581B0BC59F5}"/>
            </c:ext>
          </c:extLst>
        </c:ser>
        <c:dLbls>
          <c:showLegendKey val="0"/>
          <c:showVal val="0"/>
          <c:showCatName val="0"/>
          <c:showSerName val="0"/>
          <c:showPercent val="0"/>
          <c:showBubbleSize val="0"/>
        </c:dLbls>
        <c:gapWidth val="150"/>
        <c:axId val="273928960"/>
        <c:axId val="273930496"/>
      </c:barChart>
      <c:catAx>
        <c:axId val="273928960"/>
        <c:scaling>
          <c:orientation val="minMax"/>
        </c:scaling>
        <c:delete val="0"/>
        <c:axPos val="l"/>
        <c:numFmt formatCode="General" sourceLinked="1"/>
        <c:majorTickMark val="none"/>
        <c:minorTickMark val="none"/>
        <c:tickLblPos val="nextTo"/>
        <c:txPr>
          <a:bodyPr/>
          <a:lstStyle/>
          <a:p>
            <a:pPr>
              <a:defRPr sz="900"/>
            </a:pPr>
            <a:endParaRPr lang="cs-CZ"/>
          </a:p>
        </c:txPr>
        <c:crossAx val="273930496"/>
        <c:crosses val="autoZero"/>
        <c:auto val="1"/>
        <c:lblAlgn val="ctr"/>
        <c:lblOffset val="100"/>
        <c:noMultiLvlLbl val="0"/>
      </c:catAx>
      <c:valAx>
        <c:axId val="2739304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9289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866-486B-92CE-D6F802979A99}"/>
              </c:ext>
            </c:extLst>
          </c:dPt>
          <c:cat>
            <c:numRef>
              <c:f>'14.10'!$J$19:$J$26</c:f>
              <c:numCache>
                <c:formatCode>General</c:formatCode>
                <c:ptCount val="8"/>
              </c:numCache>
            </c:numRef>
          </c:cat>
          <c:val>
            <c:numRef>
              <c:f>'14.10'!$K$19:$K$26</c:f>
              <c:numCache>
                <c:formatCode>General</c:formatCode>
                <c:ptCount val="8"/>
              </c:numCache>
            </c:numRef>
          </c:val>
          <c:extLst>
            <c:ext xmlns:c16="http://schemas.microsoft.com/office/drawing/2014/chart" uri="{C3380CC4-5D6E-409C-BE32-E72D297353CC}">
              <c16:uniqueId val="{00000002-1866-486B-92CE-D6F802979A9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extLst>
            <c:ext xmlns:c16="http://schemas.microsoft.com/office/drawing/2014/chart" uri="{C3380CC4-5D6E-409C-BE32-E72D297353CC}">
              <c16:uniqueId val="{00000000-CA2E-4F2E-9540-E0F0730E1080}"/>
            </c:ext>
          </c:extLst>
        </c:ser>
        <c:dLbls>
          <c:showLegendKey val="0"/>
          <c:showVal val="0"/>
          <c:showCatName val="0"/>
          <c:showSerName val="0"/>
          <c:showPercent val="0"/>
          <c:showBubbleSize val="0"/>
        </c:dLbls>
        <c:gapWidth val="150"/>
        <c:axId val="233446016"/>
        <c:axId val="233447808"/>
      </c:barChart>
      <c:catAx>
        <c:axId val="233446016"/>
        <c:scaling>
          <c:orientation val="maxMin"/>
        </c:scaling>
        <c:delete val="0"/>
        <c:axPos val="l"/>
        <c:numFmt formatCode="0.0" sourceLinked="1"/>
        <c:majorTickMark val="none"/>
        <c:minorTickMark val="none"/>
        <c:tickLblPos val="nextTo"/>
        <c:txPr>
          <a:bodyPr/>
          <a:lstStyle/>
          <a:p>
            <a:pPr>
              <a:defRPr sz="900"/>
            </a:pPr>
            <a:endParaRPr lang="cs-CZ"/>
          </a:p>
        </c:txPr>
        <c:crossAx val="233447808"/>
        <c:crosses val="autoZero"/>
        <c:auto val="1"/>
        <c:lblAlgn val="ctr"/>
        <c:lblOffset val="100"/>
        <c:noMultiLvlLbl val="0"/>
      </c:catAx>
      <c:valAx>
        <c:axId val="2334478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34460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extLst>
            <c:ext xmlns:c16="http://schemas.microsoft.com/office/drawing/2014/chart" uri="{C3380CC4-5D6E-409C-BE32-E72D297353CC}">
              <c16:uniqueId val="{00000000-2258-41E0-BDFA-95DDE87F2ABA}"/>
            </c:ext>
          </c:extLst>
        </c:ser>
        <c:dLbls>
          <c:showLegendKey val="0"/>
          <c:showVal val="0"/>
          <c:showCatName val="0"/>
          <c:showSerName val="0"/>
          <c:showPercent val="0"/>
          <c:showBubbleSize val="0"/>
        </c:dLbls>
        <c:gapWidth val="150"/>
        <c:axId val="233468288"/>
        <c:axId val="233469824"/>
      </c:barChart>
      <c:catAx>
        <c:axId val="233468288"/>
        <c:scaling>
          <c:orientation val="minMax"/>
        </c:scaling>
        <c:delete val="0"/>
        <c:axPos val="l"/>
        <c:numFmt formatCode="General" sourceLinked="1"/>
        <c:majorTickMark val="none"/>
        <c:minorTickMark val="none"/>
        <c:tickLblPos val="nextTo"/>
        <c:txPr>
          <a:bodyPr/>
          <a:lstStyle/>
          <a:p>
            <a:pPr>
              <a:defRPr sz="900"/>
            </a:pPr>
            <a:endParaRPr lang="cs-CZ"/>
          </a:p>
        </c:txPr>
        <c:crossAx val="233469824"/>
        <c:crosses val="autoZero"/>
        <c:auto val="1"/>
        <c:lblAlgn val="ctr"/>
        <c:lblOffset val="100"/>
        <c:noMultiLvlLbl val="0"/>
      </c:catAx>
      <c:valAx>
        <c:axId val="2334698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34682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 ##0.0</c:formatCode>
                <c:ptCount val="3"/>
              </c:numCache>
            </c:numRef>
          </c:val>
          <c:extLst>
            <c:ext xmlns:c16="http://schemas.microsoft.com/office/drawing/2014/chart" uri="{C3380CC4-5D6E-409C-BE32-E72D297353CC}">
              <c16:uniqueId val="{00000000-BA15-437A-AFEC-F67B4F4772C2}"/>
            </c:ext>
          </c:extLst>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 ##0.0</c:formatCode>
                <c:ptCount val="3"/>
              </c:numCache>
            </c:numRef>
          </c:val>
          <c:extLst>
            <c:ext xmlns:c16="http://schemas.microsoft.com/office/drawing/2014/chart" uri="{C3380CC4-5D6E-409C-BE32-E72D297353CC}">
              <c16:uniqueId val="{00000001-BA15-437A-AFEC-F67B4F4772C2}"/>
            </c:ext>
          </c:extLst>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 ##0.0</c:formatCode>
                <c:ptCount val="3"/>
              </c:numCache>
            </c:numRef>
          </c:val>
          <c:extLst>
            <c:ext xmlns:c16="http://schemas.microsoft.com/office/drawing/2014/chart" uri="{C3380CC4-5D6E-409C-BE32-E72D297353CC}">
              <c16:uniqueId val="{00000002-BA15-437A-AFEC-F67B4F4772C2}"/>
            </c:ext>
          </c:extLst>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 ##0.0</c:formatCode>
                <c:ptCount val="3"/>
              </c:numCache>
            </c:numRef>
          </c:val>
          <c:extLst>
            <c:ext xmlns:c16="http://schemas.microsoft.com/office/drawing/2014/chart" uri="{C3380CC4-5D6E-409C-BE32-E72D297353CC}">
              <c16:uniqueId val="{00000003-BA15-437A-AFEC-F67B4F4772C2}"/>
            </c:ext>
          </c:extLst>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 ##0.0</c:formatCode>
                <c:ptCount val="3"/>
              </c:numCache>
            </c:numRef>
          </c:val>
          <c:extLst>
            <c:ext xmlns:c16="http://schemas.microsoft.com/office/drawing/2014/chart" uri="{C3380CC4-5D6E-409C-BE32-E72D297353CC}">
              <c16:uniqueId val="{00000004-BA15-437A-AFEC-F67B4F4772C2}"/>
            </c:ext>
          </c:extLst>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 ##0.0</c:formatCode>
                <c:ptCount val="3"/>
              </c:numCache>
            </c:numRef>
          </c:val>
          <c:extLst>
            <c:ext xmlns:c16="http://schemas.microsoft.com/office/drawing/2014/chart" uri="{C3380CC4-5D6E-409C-BE32-E72D297353CC}">
              <c16:uniqueId val="{00000005-BA15-437A-AFEC-F67B4F4772C2}"/>
            </c:ext>
          </c:extLst>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 ##0.0</c:formatCode>
                <c:ptCount val="3"/>
              </c:numCache>
            </c:numRef>
          </c:val>
          <c:extLst>
            <c:ext xmlns:c16="http://schemas.microsoft.com/office/drawing/2014/chart" uri="{C3380CC4-5D6E-409C-BE32-E72D297353CC}">
              <c16:uniqueId val="{00000006-BA15-437A-AFEC-F67B4F4772C2}"/>
            </c:ext>
          </c:extLst>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 ##0.0</c:formatCode>
                <c:ptCount val="3"/>
              </c:numCache>
            </c:numRef>
          </c:val>
          <c:extLst>
            <c:ext xmlns:c16="http://schemas.microsoft.com/office/drawing/2014/chart" uri="{C3380CC4-5D6E-409C-BE32-E72D297353CC}">
              <c16:uniqueId val="{00000007-BA15-437A-AFEC-F67B4F4772C2}"/>
            </c:ext>
          </c:extLst>
        </c:ser>
        <c:dLbls>
          <c:showLegendKey val="0"/>
          <c:showVal val="0"/>
          <c:showCatName val="0"/>
          <c:showSerName val="0"/>
          <c:showPercent val="0"/>
          <c:showBubbleSize val="0"/>
        </c:dLbls>
        <c:gapWidth val="150"/>
        <c:overlap val="100"/>
        <c:axId val="239941888"/>
        <c:axId val="239951872"/>
      </c:barChart>
      <c:catAx>
        <c:axId val="239941888"/>
        <c:scaling>
          <c:orientation val="minMax"/>
        </c:scaling>
        <c:delete val="0"/>
        <c:axPos val="b"/>
        <c:numFmt formatCode="General" sourceLinked="1"/>
        <c:majorTickMark val="none"/>
        <c:minorTickMark val="none"/>
        <c:tickLblPos val="nextTo"/>
        <c:txPr>
          <a:bodyPr/>
          <a:lstStyle/>
          <a:p>
            <a:pPr>
              <a:defRPr sz="900"/>
            </a:pPr>
            <a:endParaRPr lang="cs-CZ"/>
          </a:p>
        </c:txPr>
        <c:crossAx val="239951872"/>
        <c:crosses val="autoZero"/>
        <c:auto val="1"/>
        <c:lblAlgn val="ctr"/>
        <c:lblOffset val="100"/>
        <c:noMultiLvlLbl val="0"/>
      </c:catAx>
      <c:valAx>
        <c:axId val="2399518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941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Výroba tepla brutto v krajích ČR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9.5246358349698951E-4"/>
          <c:y val="1.9225951097960763E-2"/>
        </c:manualLayout>
      </c:layout>
      <c:overlay val="0"/>
    </c:title>
    <c:autoTitleDeleted val="0"/>
    <c:plotArea>
      <c:layout/>
      <c:barChart>
        <c:barDir val="col"/>
        <c:grouping val="stacked"/>
        <c:varyColors val="0"/>
        <c:ser>
          <c:idx val="0"/>
          <c:order val="0"/>
          <c:tx>
            <c:strRef>
              <c:f>'4.3'!$A$5</c:f>
              <c:strCache>
                <c:ptCount val="1"/>
                <c:pt idx="0">
                  <c:v>Biomasa</c:v>
                </c:pt>
              </c:strCache>
            </c:strRef>
          </c:tx>
          <c:spPr>
            <a:solidFill>
              <a:schemeClr val="accent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 ##0.0</c:formatCode>
                <c:ptCount val="14"/>
                <c:pt idx="0">
                  <c:v>0</c:v>
                </c:pt>
                <c:pt idx="1">
                  <c:v>614.92481700000019</c:v>
                </c:pt>
                <c:pt idx="2">
                  <c:v>100.68457999999998</c:v>
                </c:pt>
                <c:pt idx="3">
                  <c:v>152.89698300000001</c:v>
                </c:pt>
                <c:pt idx="4">
                  <c:v>398.51196199999998</c:v>
                </c:pt>
                <c:pt idx="5">
                  <c:v>139.60171000000003</c:v>
                </c:pt>
                <c:pt idx="6">
                  <c:v>0</c:v>
                </c:pt>
                <c:pt idx="7">
                  <c:v>1584.4659130000005</c:v>
                </c:pt>
                <c:pt idx="8">
                  <c:v>68.818235000000016</c:v>
                </c:pt>
                <c:pt idx="9">
                  <c:v>40.687948000000006</c:v>
                </c:pt>
                <c:pt idx="10">
                  <c:v>434.58724899999993</c:v>
                </c:pt>
                <c:pt idx="11">
                  <c:v>559.68799499999989</c:v>
                </c:pt>
                <c:pt idx="12">
                  <c:v>1726.3981379999998</c:v>
                </c:pt>
                <c:pt idx="13">
                  <c:v>176.40124</c:v>
                </c:pt>
              </c:numCache>
            </c:numRef>
          </c:val>
          <c:extLst>
            <c:ext xmlns:c16="http://schemas.microsoft.com/office/drawing/2014/chart" uri="{C3380CC4-5D6E-409C-BE32-E72D297353CC}">
              <c16:uniqueId val="{00000000-EF37-4A35-B978-FEC626290C06}"/>
            </c:ext>
          </c:extLst>
        </c:ser>
        <c:ser>
          <c:idx val="1"/>
          <c:order val="1"/>
          <c:tx>
            <c:strRef>
              <c:f>'4.3'!$A$6</c:f>
              <c:strCache>
                <c:ptCount val="1"/>
                <c:pt idx="0">
                  <c:v>Bioplyn</c:v>
                </c:pt>
              </c:strCache>
            </c:strRef>
          </c:tx>
          <c:spPr>
            <a:solidFill>
              <a:schemeClr val="accent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 ##0.0</c:formatCode>
                <c:ptCount val="14"/>
                <c:pt idx="0">
                  <c:v>48.191000000000003</c:v>
                </c:pt>
                <c:pt idx="1">
                  <c:v>116.11122099999996</c:v>
                </c:pt>
                <c:pt idx="2">
                  <c:v>71.876752999999994</c:v>
                </c:pt>
                <c:pt idx="3">
                  <c:v>19.153397000000002</c:v>
                </c:pt>
                <c:pt idx="4">
                  <c:v>175.53026400000005</c:v>
                </c:pt>
                <c:pt idx="5">
                  <c:v>107.52517200000001</c:v>
                </c:pt>
                <c:pt idx="6">
                  <c:v>9.8638860000000008</c:v>
                </c:pt>
                <c:pt idx="7">
                  <c:v>94.543149</c:v>
                </c:pt>
                <c:pt idx="8">
                  <c:v>95.389323000000019</c:v>
                </c:pt>
                <c:pt idx="9">
                  <c:v>107.48373999999998</c:v>
                </c:pt>
                <c:pt idx="10">
                  <c:v>100.77639400000001</c:v>
                </c:pt>
                <c:pt idx="11">
                  <c:v>126.45642800000003</c:v>
                </c:pt>
                <c:pt idx="12">
                  <c:v>27.016984000000004</c:v>
                </c:pt>
                <c:pt idx="13">
                  <c:v>34.218224000000006</c:v>
                </c:pt>
              </c:numCache>
            </c:numRef>
          </c:val>
          <c:extLst>
            <c:ext xmlns:c16="http://schemas.microsoft.com/office/drawing/2014/chart" uri="{C3380CC4-5D6E-409C-BE32-E72D297353CC}">
              <c16:uniqueId val="{00000001-EF37-4A35-B978-FEC626290C06}"/>
            </c:ext>
          </c:extLst>
        </c:ser>
        <c:ser>
          <c:idx val="2"/>
          <c:order val="2"/>
          <c:tx>
            <c:strRef>
              <c:f>'4.3'!$A$7</c:f>
              <c:strCache>
                <c:ptCount val="1"/>
                <c:pt idx="0">
                  <c:v>Černé uhlí</c:v>
                </c:pt>
              </c:strCache>
            </c:strRef>
          </c:tx>
          <c:spPr>
            <a:solidFill>
              <a:schemeClr val="accent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 ##0.0</c:formatCode>
                <c:ptCount val="14"/>
                <c:pt idx="0">
                  <c:v>0</c:v>
                </c:pt>
                <c:pt idx="1">
                  <c:v>0</c:v>
                </c:pt>
                <c:pt idx="2">
                  <c:v>0.50147000000000008</c:v>
                </c:pt>
                <c:pt idx="3">
                  <c:v>0</c:v>
                </c:pt>
                <c:pt idx="4">
                  <c:v>0</c:v>
                </c:pt>
                <c:pt idx="5">
                  <c:v>1.2749999999999999E-2</c:v>
                </c:pt>
                <c:pt idx="6">
                  <c:v>0</c:v>
                </c:pt>
                <c:pt idx="7">
                  <c:v>3425.0876600000011</c:v>
                </c:pt>
                <c:pt idx="8">
                  <c:v>3.509477</c:v>
                </c:pt>
                <c:pt idx="9">
                  <c:v>0</c:v>
                </c:pt>
                <c:pt idx="10">
                  <c:v>0</c:v>
                </c:pt>
                <c:pt idx="11">
                  <c:v>0</c:v>
                </c:pt>
                <c:pt idx="12">
                  <c:v>1.5011099999999999</c:v>
                </c:pt>
                <c:pt idx="13">
                  <c:v>0</c:v>
                </c:pt>
              </c:numCache>
            </c:numRef>
          </c:val>
          <c:extLst>
            <c:ext xmlns:c16="http://schemas.microsoft.com/office/drawing/2014/chart" uri="{C3380CC4-5D6E-409C-BE32-E72D297353CC}">
              <c16:uniqueId val="{00000002-EF37-4A35-B978-FEC626290C06}"/>
            </c:ext>
          </c:extLst>
        </c:ser>
        <c:ser>
          <c:idx val="3"/>
          <c:order val="3"/>
          <c:tx>
            <c:strRef>
              <c:f>'4.3'!$A$8</c:f>
              <c:strCache>
                <c:ptCount val="1"/>
                <c:pt idx="0">
                  <c:v>Elektrická energie</c:v>
                </c:pt>
              </c:strCache>
            </c:strRef>
          </c:tx>
          <c:spPr>
            <a:solidFill>
              <a:schemeClr val="accent4"/>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 ##0.0</c:formatCode>
                <c:ptCount val="14"/>
                <c:pt idx="0">
                  <c:v>0</c:v>
                </c:pt>
                <c:pt idx="1">
                  <c:v>0</c:v>
                </c:pt>
                <c:pt idx="2">
                  <c:v>1.042</c:v>
                </c:pt>
                <c:pt idx="3">
                  <c:v>0</c:v>
                </c:pt>
                <c:pt idx="4">
                  <c:v>0.01</c:v>
                </c:pt>
                <c:pt idx="5">
                  <c:v>0</c:v>
                </c:pt>
                <c:pt idx="6">
                  <c:v>0.57099999999999995</c:v>
                </c:pt>
                <c:pt idx="7">
                  <c:v>5.875E-3</c:v>
                </c:pt>
                <c:pt idx="8">
                  <c:v>7.6580000000000007E-3</c:v>
                </c:pt>
                <c:pt idx="9">
                  <c:v>10.776529999999999</c:v>
                </c:pt>
                <c:pt idx="10">
                  <c:v>0.97918000000000005</c:v>
                </c:pt>
                <c:pt idx="11">
                  <c:v>12.009815999999999</c:v>
                </c:pt>
                <c:pt idx="12">
                  <c:v>0.99680999999999997</c:v>
                </c:pt>
                <c:pt idx="13">
                  <c:v>7.3000000000000001E-3</c:v>
                </c:pt>
              </c:numCache>
            </c:numRef>
          </c:val>
          <c:extLst>
            <c:ext xmlns:c16="http://schemas.microsoft.com/office/drawing/2014/chart" uri="{C3380CC4-5D6E-409C-BE32-E72D297353CC}">
              <c16:uniqueId val="{00000003-EF37-4A35-B978-FEC626290C06}"/>
            </c:ext>
          </c:extLst>
        </c:ser>
        <c:ser>
          <c:idx val="4"/>
          <c:order val="4"/>
          <c:tx>
            <c:strRef>
              <c:f>'4.3'!$A$9</c:f>
              <c:strCache>
                <c:ptCount val="1"/>
                <c:pt idx="0">
                  <c:v>Energie prostředí (tepelné čerpadlo)</c:v>
                </c:pt>
              </c:strCache>
            </c:strRef>
          </c:tx>
          <c:spPr>
            <a:solidFill>
              <a:schemeClr val="accent5"/>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 ##0.0</c:formatCode>
                <c:ptCount val="14"/>
                <c:pt idx="0">
                  <c:v>7.9058700000000002</c:v>
                </c:pt>
                <c:pt idx="1">
                  <c:v>0</c:v>
                </c:pt>
                <c:pt idx="2">
                  <c:v>8.6999999999999994E-2</c:v>
                </c:pt>
                <c:pt idx="3">
                  <c:v>1.54762</c:v>
                </c:pt>
                <c:pt idx="4">
                  <c:v>0</c:v>
                </c:pt>
                <c:pt idx="5">
                  <c:v>0</c:v>
                </c:pt>
                <c:pt idx="6">
                  <c:v>0.23400000000000001</c:v>
                </c:pt>
                <c:pt idx="7">
                  <c:v>0</c:v>
                </c:pt>
                <c:pt idx="8">
                  <c:v>0</c:v>
                </c:pt>
                <c:pt idx="9">
                  <c:v>0</c:v>
                </c:pt>
                <c:pt idx="10">
                  <c:v>0</c:v>
                </c:pt>
                <c:pt idx="11">
                  <c:v>0</c:v>
                </c:pt>
                <c:pt idx="12">
                  <c:v>14.640230960414662</c:v>
                </c:pt>
                <c:pt idx="13">
                  <c:v>3.4450000000000001E-2</c:v>
                </c:pt>
              </c:numCache>
            </c:numRef>
          </c:val>
          <c:extLst>
            <c:ext xmlns:c16="http://schemas.microsoft.com/office/drawing/2014/chart" uri="{C3380CC4-5D6E-409C-BE32-E72D297353CC}">
              <c16:uniqueId val="{00000004-EF37-4A35-B978-FEC626290C06}"/>
            </c:ext>
          </c:extLst>
        </c:ser>
        <c:ser>
          <c:idx val="5"/>
          <c:order val="5"/>
          <c:tx>
            <c:strRef>
              <c:f>'4.3'!$A$10</c:f>
              <c:strCache>
                <c:ptCount val="1"/>
                <c:pt idx="0">
                  <c:v>Energie Slunce (solární kolektor)</c:v>
                </c:pt>
              </c:strCache>
            </c:strRef>
          </c:tx>
          <c:spPr>
            <a:solidFill>
              <a:schemeClr val="accent6"/>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 ##0.0</c:formatCode>
                <c:ptCount val="14"/>
                <c:pt idx="0">
                  <c:v>0</c:v>
                </c:pt>
                <c:pt idx="1">
                  <c:v>0</c:v>
                </c:pt>
                <c:pt idx="2">
                  <c:v>2.1999999999999999E-2</c:v>
                </c:pt>
                <c:pt idx="3">
                  <c:v>1.6039999999999999E-2</c:v>
                </c:pt>
                <c:pt idx="4">
                  <c:v>1.5700000000000002E-2</c:v>
                </c:pt>
                <c:pt idx="5">
                  <c:v>7.2999999999999996E-4</c:v>
                </c:pt>
                <c:pt idx="6">
                  <c:v>0</c:v>
                </c:pt>
                <c:pt idx="7">
                  <c:v>0</c:v>
                </c:pt>
                <c:pt idx="8">
                  <c:v>0</c:v>
                </c:pt>
                <c:pt idx="9">
                  <c:v>0</c:v>
                </c:pt>
                <c:pt idx="10">
                  <c:v>0</c:v>
                </c:pt>
                <c:pt idx="11">
                  <c:v>0</c:v>
                </c:pt>
                <c:pt idx="12">
                  <c:v>6.0000000000000001E-3</c:v>
                </c:pt>
                <c:pt idx="13">
                  <c:v>0</c:v>
                </c:pt>
              </c:numCache>
            </c:numRef>
          </c:val>
          <c:extLst>
            <c:ext xmlns:c16="http://schemas.microsoft.com/office/drawing/2014/chart" uri="{C3380CC4-5D6E-409C-BE32-E72D297353CC}">
              <c16:uniqueId val="{00000005-EF37-4A35-B978-FEC626290C06}"/>
            </c:ext>
          </c:extLst>
        </c:ser>
        <c:ser>
          <c:idx val="6"/>
          <c:order val="6"/>
          <c:tx>
            <c:strRef>
              <c:f>'4.3'!$A$11</c:f>
              <c:strCache>
                <c:ptCount val="1"/>
                <c:pt idx="0">
                  <c:v>Hnědé uhlí</c:v>
                </c:pt>
              </c:strCache>
            </c:strRef>
          </c:tx>
          <c:spPr>
            <a:solidFill>
              <a:srgbClr val="F0948F"/>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 ##0.0</c:formatCode>
                <c:ptCount val="14"/>
                <c:pt idx="0">
                  <c:v>0</c:v>
                </c:pt>
                <c:pt idx="1">
                  <c:v>564.07909100000006</c:v>
                </c:pt>
                <c:pt idx="2">
                  <c:v>51.137790000000003</c:v>
                </c:pt>
                <c:pt idx="3">
                  <c:v>2183.9531470000002</c:v>
                </c:pt>
                <c:pt idx="4">
                  <c:v>113.47606900000001</c:v>
                </c:pt>
                <c:pt idx="5">
                  <c:v>806.50965000000008</c:v>
                </c:pt>
                <c:pt idx="6">
                  <c:v>3.3090000000000002</c:v>
                </c:pt>
                <c:pt idx="7">
                  <c:v>166.79117400000001</c:v>
                </c:pt>
                <c:pt idx="8">
                  <c:v>745.93705599999998</c:v>
                </c:pt>
                <c:pt idx="9">
                  <c:v>1525.8405419999999</c:v>
                </c:pt>
                <c:pt idx="10">
                  <c:v>810.53714099999991</c:v>
                </c:pt>
                <c:pt idx="11">
                  <c:v>3848.9583469999998</c:v>
                </c:pt>
                <c:pt idx="12">
                  <c:v>4871.5921609999996</c:v>
                </c:pt>
                <c:pt idx="13">
                  <c:v>732.42280099999994</c:v>
                </c:pt>
              </c:numCache>
            </c:numRef>
          </c:val>
          <c:extLst>
            <c:ext xmlns:c16="http://schemas.microsoft.com/office/drawing/2014/chart" uri="{C3380CC4-5D6E-409C-BE32-E72D297353CC}">
              <c16:uniqueId val="{00000006-EF37-4A35-B978-FEC626290C06}"/>
            </c:ext>
          </c:extLst>
        </c:ser>
        <c:ser>
          <c:idx val="7"/>
          <c:order val="7"/>
          <c:tx>
            <c:strRef>
              <c:f>'4.3'!$A$12</c:f>
              <c:strCache>
                <c:ptCount val="1"/>
                <c:pt idx="0">
                  <c:v>Jaderné palivo</c:v>
                </c:pt>
              </c:strCache>
            </c:strRef>
          </c:tx>
          <c:spPr>
            <a:solidFill>
              <a:srgbClr val="F7C9C7"/>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 ##0.0</c:formatCode>
                <c:ptCount val="14"/>
                <c:pt idx="0">
                  <c:v>0</c:v>
                </c:pt>
                <c:pt idx="1">
                  <c:v>431.726</c:v>
                </c:pt>
                <c:pt idx="2">
                  <c:v>0</c:v>
                </c:pt>
                <c:pt idx="3">
                  <c:v>0</c:v>
                </c:pt>
                <c:pt idx="4">
                  <c:v>118.964</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EF37-4A35-B978-FEC626290C06}"/>
            </c:ext>
          </c:extLst>
        </c:ser>
        <c:ser>
          <c:idx val="8"/>
          <c:order val="8"/>
          <c:tx>
            <c:strRef>
              <c:f>'4.3'!$A$13</c:f>
              <c:strCache>
                <c:ptCount val="1"/>
                <c:pt idx="0">
                  <c:v>Koks</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EF37-4A35-B978-FEC626290C06}"/>
            </c:ext>
          </c:extLst>
        </c:ser>
        <c:ser>
          <c:idx val="9"/>
          <c:order val="9"/>
          <c:tx>
            <c:strRef>
              <c:f>'4.3'!$A$14</c:f>
              <c:strCache>
                <c:ptCount val="1"/>
                <c:pt idx="0">
                  <c:v>Odpadní teplo</c:v>
                </c:pt>
              </c:strCache>
            </c:strRef>
          </c:tx>
          <c:spPr>
            <a:solidFill>
              <a:srgbClr val="64636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 ##0.0</c:formatCode>
                <c:ptCount val="14"/>
                <c:pt idx="0">
                  <c:v>0</c:v>
                </c:pt>
                <c:pt idx="1">
                  <c:v>0</c:v>
                </c:pt>
                <c:pt idx="2">
                  <c:v>14.030060000000001</c:v>
                </c:pt>
                <c:pt idx="3">
                  <c:v>3.1581000000000001</c:v>
                </c:pt>
                <c:pt idx="4">
                  <c:v>7.242</c:v>
                </c:pt>
                <c:pt idx="5">
                  <c:v>0</c:v>
                </c:pt>
                <c:pt idx="6">
                  <c:v>2.5249000000000001</c:v>
                </c:pt>
                <c:pt idx="7">
                  <c:v>405.99344000000002</c:v>
                </c:pt>
                <c:pt idx="8">
                  <c:v>172.098614</c:v>
                </c:pt>
                <c:pt idx="9">
                  <c:v>38.698</c:v>
                </c:pt>
                <c:pt idx="10">
                  <c:v>0</c:v>
                </c:pt>
                <c:pt idx="11">
                  <c:v>1000.0014200000001</c:v>
                </c:pt>
                <c:pt idx="12">
                  <c:v>382.77300000000002</c:v>
                </c:pt>
                <c:pt idx="13">
                  <c:v>74.536000000000001</c:v>
                </c:pt>
              </c:numCache>
            </c:numRef>
          </c:val>
          <c:extLst>
            <c:ext xmlns:c16="http://schemas.microsoft.com/office/drawing/2014/chart" uri="{C3380CC4-5D6E-409C-BE32-E72D297353CC}">
              <c16:uniqueId val="{00000009-EF37-4A35-B978-FEC626290C06}"/>
            </c:ext>
          </c:extLst>
        </c:ser>
        <c:ser>
          <c:idx val="10"/>
          <c:order val="10"/>
          <c:tx>
            <c:strRef>
              <c:f>'4.3'!$A$15</c:f>
              <c:strCache>
                <c:ptCount val="1"/>
                <c:pt idx="0">
                  <c:v>Ostatní kapalná paliva</c:v>
                </c:pt>
              </c:strCache>
            </c:strRef>
          </c:tx>
          <c:spPr>
            <a:solidFill>
              <a:srgbClr val="9D9D9C"/>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 ##0.0</c:formatCode>
                <c:ptCount val="14"/>
                <c:pt idx="0">
                  <c:v>0</c:v>
                </c:pt>
                <c:pt idx="1">
                  <c:v>0</c:v>
                </c:pt>
                <c:pt idx="2">
                  <c:v>0</c:v>
                </c:pt>
                <c:pt idx="3">
                  <c:v>0</c:v>
                </c:pt>
                <c:pt idx="4">
                  <c:v>0</c:v>
                </c:pt>
                <c:pt idx="5">
                  <c:v>0</c:v>
                </c:pt>
                <c:pt idx="6">
                  <c:v>0</c:v>
                </c:pt>
                <c:pt idx="7">
                  <c:v>0</c:v>
                </c:pt>
                <c:pt idx="8">
                  <c:v>0</c:v>
                </c:pt>
                <c:pt idx="9">
                  <c:v>0</c:v>
                </c:pt>
                <c:pt idx="10">
                  <c:v>0</c:v>
                </c:pt>
                <c:pt idx="11">
                  <c:v>5.862298</c:v>
                </c:pt>
                <c:pt idx="12">
                  <c:v>0</c:v>
                </c:pt>
                <c:pt idx="13">
                  <c:v>70.650000000000006</c:v>
                </c:pt>
              </c:numCache>
            </c:numRef>
          </c:val>
          <c:extLst>
            <c:ext xmlns:c16="http://schemas.microsoft.com/office/drawing/2014/chart" uri="{C3380CC4-5D6E-409C-BE32-E72D297353CC}">
              <c16:uniqueId val="{0000000A-EF37-4A35-B978-FEC626290C06}"/>
            </c:ext>
          </c:extLst>
        </c:ser>
        <c:ser>
          <c:idx val="11"/>
          <c:order val="11"/>
          <c:tx>
            <c:strRef>
              <c:f>'4.3'!$A$16</c:f>
              <c:strCache>
                <c:ptCount val="1"/>
                <c:pt idx="0">
                  <c:v>Ostatní pevná paliva</c:v>
                </c:pt>
              </c:strCache>
            </c:strRef>
          </c:tx>
          <c:spPr>
            <a:solidFill>
              <a:srgbClr val="D0D0D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 ##0.0</c:formatCode>
                <c:ptCount val="14"/>
                <c:pt idx="0">
                  <c:v>285.82528000000002</c:v>
                </c:pt>
                <c:pt idx="1">
                  <c:v>1.7299</c:v>
                </c:pt>
                <c:pt idx="2">
                  <c:v>434.27499999999998</c:v>
                </c:pt>
                <c:pt idx="3">
                  <c:v>0</c:v>
                </c:pt>
                <c:pt idx="4">
                  <c:v>3.1574800000000001</c:v>
                </c:pt>
                <c:pt idx="5">
                  <c:v>0</c:v>
                </c:pt>
                <c:pt idx="6">
                  <c:v>208.20500000000001</c:v>
                </c:pt>
                <c:pt idx="7">
                  <c:v>11.38016</c:v>
                </c:pt>
                <c:pt idx="8">
                  <c:v>106.549482</c:v>
                </c:pt>
                <c:pt idx="9">
                  <c:v>0</c:v>
                </c:pt>
                <c:pt idx="10">
                  <c:v>92.25867199999999</c:v>
                </c:pt>
                <c:pt idx="11">
                  <c:v>16.127437763336189</c:v>
                </c:pt>
                <c:pt idx="12">
                  <c:v>13.032439999999999</c:v>
                </c:pt>
                <c:pt idx="13">
                  <c:v>22.456800000000001</c:v>
                </c:pt>
              </c:numCache>
            </c:numRef>
          </c:val>
          <c:extLst>
            <c:ext xmlns:c16="http://schemas.microsoft.com/office/drawing/2014/chart" uri="{C3380CC4-5D6E-409C-BE32-E72D297353CC}">
              <c16:uniqueId val="{0000000B-EF37-4A35-B978-FEC626290C06}"/>
            </c:ext>
          </c:extLst>
        </c:ser>
        <c:ser>
          <c:idx val="12"/>
          <c:order val="12"/>
          <c:tx>
            <c:strRef>
              <c:f>'4.3'!$A$17</c:f>
              <c:strCache>
                <c:ptCount val="1"/>
                <c:pt idx="0">
                  <c:v>Ostatní plyny</c:v>
                </c:pt>
              </c:strCache>
            </c:strRef>
          </c:tx>
          <c:spPr>
            <a:pattFill prst="ltUpDiag">
              <a:fgClr>
                <a:schemeClr val="accent1"/>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 ##0.0</c:formatCode>
                <c:ptCount val="14"/>
                <c:pt idx="0">
                  <c:v>0</c:v>
                </c:pt>
                <c:pt idx="1">
                  <c:v>0.242509</c:v>
                </c:pt>
                <c:pt idx="2">
                  <c:v>0</c:v>
                </c:pt>
                <c:pt idx="3">
                  <c:v>12.565379999999999</c:v>
                </c:pt>
                <c:pt idx="4">
                  <c:v>0</c:v>
                </c:pt>
                <c:pt idx="5">
                  <c:v>0</c:v>
                </c:pt>
                <c:pt idx="6">
                  <c:v>0</c:v>
                </c:pt>
                <c:pt idx="7">
                  <c:v>892.45153699999992</c:v>
                </c:pt>
                <c:pt idx="8">
                  <c:v>0</c:v>
                </c:pt>
                <c:pt idx="9">
                  <c:v>0</c:v>
                </c:pt>
                <c:pt idx="10">
                  <c:v>0.13900000000000001</c:v>
                </c:pt>
                <c:pt idx="11">
                  <c:v>258.45933000000002</c:v>
                </c:pt>
                <c:pt idx="12">
                  <c:v>235.31299999999999</c:v>
                </c:pt>
                <c:pt idx="13">
                  <c:v>375.98269199999987</c:v>
                </c:pt>
              </c:numCache>
            </c:numRef>
          </c:val>
          <c:extLst>
            <c:ext xmlns:c16="http://schemas.microsoft.com/office/drawing/2014/chart" uri="{C3380CC4-5D6E-409C-BE32-E72D297353CC}">
              <c16:uniqueId val="{0000000C-EF37-4A35-B978-FEC626290C06}"/>
            </c:ext>
          </c:extLst>
        </c:ser>
        <c:ser>
          <c:idx val="13"/>
          <c:order val="13"/>
          <c:tx>
            <c:strRef>
              <c:f>'4.3'!$A$18</c:f>
              <c:strCache>
                <c:ptCount val="1"/>
                <c:pt idx="0">
                  <c:v>Ostatní</c:v>
                </c:pt>
              </c:strCache>
            </c:strRef>
          </c:tx>
          <c:spPr>
            <a:pattFill prst="ltUpDiag">
              <a:fgClr>
                <a:schemeClr val="accent5"/>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EF37-4A35-B978-FEC626290C06}"/>
            </c:ext>
          </c:extLst>
        </c:ser>
        <c:ser>
          <c:idx val="14"/>
          <c:order val="14"/>
          <c:tx>
            <c:strRef>
              <c:f>'4.3'!$A$19</c:f>
              <c:strCache>
                <c:ptCount val="1"/>
                <c:pt idx="0">
                  <c:v>Topné oleje</c:v>
                </c:pt>
              </c:strCache>
            </c:strRef>
          </c:tx>
          <c:spPr>
            <a:pattFill prst="ltUpDiag">
              <a:fgClr>
                <a:schemeClr val="accent2"/>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 ##0.0</c:formatCode>
                <c:ptCount val="14"/>
                <c:pt idx="0">
                  <c:v>0</c:v>
                </c:pt>
                <c:pt idx="1">
                  <c:v>34.339317999999999</c:v>
                </c:pt>
                <c:pt idx="2">
                  <c:v>0.85654100000000011</c:v>
                </c:pt>
                <c:pt idx="3">
                  <c:v>0.57941999999999994</c:v>
                </c:pt>
                <c:pt idx="4">
                  <c:v>0.80763300000000005</c:v>
                </c:pt>
                <c:pt idx="5">
                  <c:v>2.8431919999999997</c:v>
                </c:pt>
                <c:pt idx="6">
                  <c:v>0.69890000000000008</c:v>
                </c:pt>
                <c:pt idx="7">
                  <c:v>11.317831</c:v>
                </c:pt>
                <c:pt idx="8">
                  <c:v>61.125870000000006</c:v>
                </c:pt>
                <c:pt idx="9">
                  <c:v>0.70587100000000014</c:v>
                </c:pt>
                <c:pt idx="10">
                  <c:v>1.663268</c:v>
                </c:pt>
                <c:pt idx="11">
                  <c:v>5.4590709999999989</c:v>
                </c:pt>
                <c:pt idx="12">
                  <c:v>1.4018600000000001</c:v>
                </c:pt>
                <c:pt idx="13">
                  <c:v>0.55993999999999999</c:v>
                </c:pt>
              </c:numCache>
            </c:numRef>
          </c:val>
          <c:extLst>
            <c:ext xmlns:c16="http://schemas.microsoft.com/office/drawing/2014/chart" uri="{C3380CC4-5D6E-409C-BE32-E72D297353CC}">
              <c16:uniqueId val="{0000000E-EF37-4A35-B978-FEC626290C06}"/>
            </c:ext>
          </c:extLst>
        </c:ser>
        <c:ser>
          <c:idx val="15"/>
          <c:order val="15"/>
          <c:tx>
            <c:strRef>
              <c:f>'4.3'!$A$20</c:f>
              <c:strCache>
                <c:ptCount val="1"/>
                <c:pt idx="0">
                  <c:v>Zemní plyn</c:v>
                </c:pt>
              </c:strCache>
            </c:strRef>
          </c:tx>
          <c:spPr>
            <a:pattFill prst="ltUpDiag">
              <a:fgClr>
                <a:schemeClr val="accent6"/>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 ##0.0</c:formatCode>
                <c:ptCount val="14"/>
                <c:pt idx="0">
                  <c:v>1061.1926609999998</c:v>
                </c:pt>
                <c:pt idx="1">
                  <c:v>271.74838300000005</c:v>
                </c:pt>
                <c:pt idx="2">
                  <c:v>1652.4731859999999</c:v>
                </c:pt>
                <c:pt idx="3">
                  <c:v>290.45487600000001</c:v>
                </c:pt>
                <c:pt idx="4">
                  <c:v>239.89214699999994</c:v>
                </c:pt>
                <c:pt idx="5">
                  <c:v>424.99246299999993</c:v>
                </c:pt>
                <c:pt idx="6">
                  <c:v>465.61336999999997</c:v>
                </c:pt>
                <c:pt idx="7">
                  <c:v>844.08451800000012</c:v>
                </c:pt>
                <c:pt idx="8">
                  <c:v>795.62579900000014</c:v>
                </c:pt>
                <c:pt idx="9">
                  <c:v>163.76695800000005</c:v>
                </c:pt>
                <c:pt idx="10">
                  <c:v>233.12509499999993</c:v>
                </c:pt>
                <c:pt idx="11">
                  <c:v>1759.7192142366639</c:v>
                </c:pt>
                <c:pt idx="12">
                  <c:v>330.17335603958543</c:v>
                </c:pt>
                <c:pt idx="13">
                  <c:v>416.85785499999992</c:v>
                </c:pt>
              </c:numCache>
            </c:numRef>
          </c:val>
          <c:extLst>
            <c:ext xmlns:c16="http://schemas.microsoft.com/office/drawing/2014/chart" uri="{C3380CC4-5D6E-409C-BE32-E72D297353CC}">
              <c16:uniqueId val="{0000000F-EF37-4A35-B978-FEC626290C06}"/>
            </c:ext>
          </c:extLst>
        </c:ser>
        <c:dLbls>
          <c:showLegendKey val="0"/>
          <c:showVal val="0"/>
          <c:showCatName val="0"/>
          <c:showSerName val="0"/>
          <c:showPercent val="0"/>
          <c:showBubbleSize val="0"/>
        </c:dLbls>
        <c:gapWidth val="50"/>
        <c:overlap val="100"/>
        <c:axId val="231081856"/>
        <c:axId val="231083392"/>
      </c:barChart>
      <c:catAx>
        <c:axId val="231081856"/>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1083392"/>
        <c:crosses val="autoZero"/>
        <c:auto val="1"/>
        <c:lblAlgn val="ctr"/>
        <c:lblOffset val="100"/>
        <c:noMultiLvlLbl val="0"/>
      </c:catAx>
      <c:valAx>
        <c:axId val="231083392"/>
        <c:scaling>
          <c:orientation val="minMax"/>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10818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extLst>
            <c:ext xmlns:c16="http://schemas.microsoft.com/office/drawing/2014/chart" uri="{C3380CC4-5D6E-409C-BE32-E72D297353CC}">
              <c16:uniqueId val="{00000000-23D2-4185-9911-1AA78E8AE87D}"/>
            </c:ext>
          </c:extLst>
        </c:ser>
        <c:dLbls>
          <c:showLegendKey val="0"/>
          <c:showVal val="0"/>
          <c:showCatName val="0"/>
          <c:showSerName val="0"/>
          <c:showPercent val="0"/>
          <c:showBubbleSize val="0"/>
        </c:dLbls>
        <c:gapWidth val="150"/>
        <c:axId val="239985408"/>
        <c:axId val="239986944"/>
      </c:barChart>
      <c:catAx>
        <c:axId val="239985408"/>
        <c:scaling>
          <c:orientation val="minMax"/>
        </c:scaling>
        <c:delete val="0"/>
        <c:axPos val="l"/>
        <c:numFmt formatCode="General" sourceLinked="1"/>
        <c:majorTickMark val="none"/>
        <c:minorTickMark val="none"/>
        <c:tickLblPos val="nextTo"/>
        <c:txPr>
          <a:bodyPr/>
          <a:lstStyle/>
          <a:p>
            <a:pPr>
              <a:defRPr sz="900"/>
            </a:pPr>
            <a:endParaRPr lang="cs-CZ"/>
          </a:p>
        </c:txPr>
        <c:crossAx val="239986944"/>
        <c:crosses val="autoZero"/>
        <c:auto val="1"/>
        <c:lblAlgn val="ctr"/>
        <c:lblOffset val="100"/>
        <c:noMultiLvlLbl val="0"/>
      </c:catAx>
      <c:valAx>
        <c:axId val="239986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985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38CE-44D1-85D7-94C1CC5A2F72}"/>
              </c:ext>
            </c:extLst>
          </c:dPt>
          <c:cat>
            <c:numRef>
              <c:f>'14.11'!$J$19:$J$26</c:f>
              <c:numCache>
                <c:formatCode>General</c:formatCode>
                <c:ptCount val="8"/>
              </c:numCache>
            </c:numRef>
          </c:cat>
          <c:val>
            <c:numRef>
              <c:f>'14.11'!$K$19:$K$26</c:f>
              <c:numCache>
                <c:formatCode>General</c:formatCode>
                <c:ptCount val="8"/>
              </c:numCache>
            </c:numRef>
          </c:val>
          <c:extLst>
            <c:ext xmlns:c16="http://schemas.microsoft.com/office/drawing/2014/chart" uri="{C3380CC4-5D6E-409C-BE32-E72D297353CC}">
              <c16:uniqueId val="{00000002-38CE-44D1-85D7-94C1CC5A2F72}"/>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extLst>
            <c:ext xmlns:c16="http://schemas.microsoft.com/office/drawing/2014/chart" uri="{C3380CC4-5D6E-409C-BE32-E72D297353CC}">
              <c16:uniqueId val="{00000000-8067-45B0-B91B-8BE079E260DC}"/>
            </c:ext>
          </c:extLst>
        </c:ser>
        <c:dLbls>
          <c:showLegendKey val="0"/>
          <c:showVal val="0"/>
          <c:showCatName val="0"/>
          <c:showSerName val="0"/>
          <c:showPercent val="0"/>
          <c:showBubbleSize val="0"/>
        </c:dLbls>
        <c:gapWidth val="150"/>
        <c:axId val="282414080"/>
        <c:axId val="282444544"/>
      </c:barChart>
      <c:catAx>
        <c:axId val="282414080"/>
        <c:scaling>
          <c:orientation val="maxMin"/>
        </c:scaling>
        <c:delete val="0"/>
        <c:axPos val="l"/>
        <c:numFmt formatCode="0.0" sourceLinked="1"/>
        <c:majorTickMark val="none"/>
        <c:minorTickMark val="none"/>
        <c:tickLblPos val="nextTo"/>
        <c:txPr>
          <a:bodyPr/>
          <a:lstStyle/>
          <a:p>
            <a:pPr>
              <a:defRPr sz="900"/>
            </a:pPr>
            <a:endParaRPr lang="cs-CZ"/>
          </a:p>
        </c:txPr>
        <c:crossAx val="282444544"/>
        <c:crosses val="autoZero"/>
        <c:auto val="1"/>
        <c:lblAlgn val="ctr"/>
        <c:lblOffset val="100"/>
        <c:noMultiLvlLbl val="0"/>
      </c:catAx>
      <c:valAx>
        <c:axId val="2824445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24140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extLst>
            <c:ext xmlns:c16="http://schemas.microsoft.com/office/drawing/2014/chart" uri="{C3380CC4-5D6E-409C-BE32-E72D297353CC}">
              <c16:uniqueId val="{00000000-B9A4-4520-8A93-B59E49D15D68}"/>
            </c:ext>
          </c:extLst>
        </c:ser>
        <c:dLbls>
          <c:showLegendKey val="0"/>
          <c:showVal val="0"/>
          <c:showCatName val="0"/>
          <c:showSerName val="0"/>
          <c:showPercent val="0"/>
          <c:showBubbleSize val="0"/>
        </c:dLbls>
        <c:gapWidth val="150"/>
        <c:axId val="282469120"/>
        <c:axId val="282470656"/>
      </c:barChart>
      <c:catAx>
        <c:axId val="282469120"/>
        <c:scaling>
          <c:orientation val="minMax"/>
        </c:scaling>
        <c:delete val="0"/>
        <c:axPos val="l"/>
        <c:numFmt formatCode="General" sourceLinked="1"/>
        <c:majorTickMark val="none"/>
        <c:minorTickMark val="none"/>
        <c:tickLblPos val="nextTo"/>
        <c:txPr>
          <a:bodyPr/>
          <a:lstStyle/>
          <a:p>
            <a:pPr>
              <a:defRPr sz="900"/>
            </a:pPr>
            <a:endParaRPr lang="cs-CZ"/>
          </a:p>
        </c:txPr>
        <c:crossAx val="282470656"/>
        <c:crosses val="autoZero"/>
        <c:auto val="1"/>
        <c:lblAlgn val="ctr"/>
        <c:lblOffset val="100"/>
        <c:noMultiLvlLbl val="0"/>
      </c:catAx>
      <c:valAx>
        <c:axId val="282470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2469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 ##0.0</c:formatCode>
                <c:ptCount val="3"/>
              </c:numCache>
            </c:numRef>
          </c:val>
          <c:extLst>
            <c:ext xmlns:c16="http://schemas.microsoft.com/office/drawing/2014/chart" uri="{C3380CC4-5D6E-409C-BE32-E72D297353CC}">
              <c16:uniqueId val="{00000000-D8D9-4205-8FFE-D75120B2EB3F}"/>
            </c:ext>
          </c:extLst>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 ##0.0</c:formatCode>
                <c:ptCount val="3"/>
              </c:numCache>
            </c:numRef>
          </c:val>
          <c:extLst>
            <c:ext xmlns:c16="http://schemas.microsoft.com/office/drawing/2014/chart" uri="{C3380CC4-5D6E-409C-BE32-E72D297353CC}">
              <c16:uniqueId val="{00000001-D8D9-4205-8FFE-D75120B2EB3F}"/>
            </c:ext>
          </c:extLst>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 ##0.0</c:formatCode>
                <c:ptCount val="3"/>
              </c:numCache>
            </c:numRef>
          </c:val>
          <c:extLst>
            <c:ext xmlns:c16="http://schemas.microsoft.com/office/drawing/2014/chart" uri="{C3380CC4-5D6E-409C-BE32-E72D297353CC}">
              <c16:uniqueId val="{00000002-D8D9-4205-8FFE-D75120B2EB3F}"/>
            </c:ext>
          </c:extLst>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 ##0.0</c:formatCode>
                <c:ptCount val="3"/>
              </c:numCache>
            </c:numRef>
          </c:val>
          <c:extLst>
            <c:ext xmlns:c16="http://schemas.microsoft.com/office/drawing/2014/chart" uri="{C3380CC4-5D6E-409C-BE32-E72D297353CC}">
              <c16:uniqueId val="{00000003-D8D9-4205-8FFE-D75120B2EB3F}"/>
            </c:ext>
          </c:extLst>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 ##0.0</c:formatCode>
                <c:ptCount val="3"/>
              </c:numCache>
            </c:numRef>
          </c:val>
          <c:extLst>
            <c:ext xmlns:c16="http://schemas.microsoft.com/office/drawing/2014/chart" uri="{C3380CC4-5D6E-409C-BE32-E72D297353CC}">
              <c16:uniqueId val="{00000004-D8D9-4205-8FFE-D75120B2EB3F}"/>
            </c:ext>
          </c:extLst>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 ##0.0</c:formatCode>
                <c:ptCount val="3"/>
              </c:numCache>
            </c:numRef>
          </c:val>
          <c:extLst>
            <c:ext xmlns:c16="http://schemas.microsoft.com/office/drawing/2014/chart" uri="{C3380CC4-5D6E-409C-BE32-E72D297353CC}">
              <c16:uniqueId val="{00000005-D8D9-4205-8FFE-D75120B2EB3F}"/>
            </c:ext>
          </c:extLst>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 ##0.0</c:formatCode>
                <c:ptCount val="3"/>
              </c:numCache>
            </c:numRef>
          </c:val>
          <c:extLst>
            <c:ext xmlns:c16="http://schemas.microsoft.com/office/drawing/2014/chart" uri="{C3380CC4-5D6E-409C-BE32-E72D297353CC}">
              <c16:uniqueId val="{00000006-D8D9-4205-8FFE-D75120B2EB3F}"/>
            </c:ext>
          </c:extLst>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 ##0.0</c:formatCode>
                <c:ptCount val="3"/>
              </c:numCache>
            </c:numRef>
          </c:val>
          <c:extLst>
            <c:ext xmlns:c16="http://schemas.microsoft.com/office/drawing/2014/chart" uri="{C3380CC4-5D6E-409C-BE32-E72D297353CC}">
              <c16:uniqueId val="{00000007-D8D9-4205-8FFE-D75120B2EB3F}"/>
            </c:ext>
          </c:extLst>
        </c:ser>
        <c:dLbls>
          <c:showLegendKey val="0"/>
          <c:showVal val="0"/>
          <c:showCatName val="0"/>
          <c:showSerName val="0"/>
          <c:showPercent val="0"/>
          <c:showBubbleSize val="0"/>
        </c:dLbls>
        <c:gapWidth val="150"/>
        <c:overlap val="100"/>
        <c:axId val="282520192"/>
        <c:axId val="284635520"/>
      </c:barChart>
      <c:catAx>
        <c:axId val="282520192"/>
        <c:scaling>
          <c:orientation val="minMax"/>
        </c:scaling>
        <c:delete val="0"/>
        <c:axPos val="b"/>
        <c:numFmt formatCode="General" sourceLinked="1"/>
        <c:majorTickMark val="none"/>
        <c:minorTickMark val="none"/>
        <c:tickLblPos val="nextTo"/>
        <c:txPr>
          <a:bodyPr/>
          <a:lstStyle/>
          <a:p>
            <a:pPr>
              <a:defRPr sz="900"/>
            </a:pPr>
            <a:endParaRPr lang="cs-CZ"/>
          </a:p>
        </c:txPr>
        <c:crossAx val="284635520"/>
        <c:crosses val="autoZero"/>
        <c:auto val="1"/>
        <c:lblAlgn val="ctr"/>
        <c:lblOffset val="100"/>
        <c:noMultiLvlLbl val="0"/>
      </c:catAx>
      <c:valAx>
        <c:axId val="284635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252019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extLst>
            <c:ext xmlns:c16="http://schemas.microsoft.com/office/drawing/2014/chart" uri="{C3380CC4-5D6E-409C-BE32-E72D297353CC}">
              <c16:uniqueId val="{00000000-284D-48C2-8EA4-9AF7E6CF9D65}"/>
            </c:ext>
          </c:extLst>
        </c:ser>
        <c:dLbls>
          <c:showLegendKey val="0"/>
          <c:showVal val="0"/>
          <c:showCatName val="0"/>
          <c:showSerName val="0"/>
          <c:showPercent val="0"/>
          <c:showBubbleSize val="0"/>
        </c:dLbls>
        <c:gapWidth val="150"/>
        <c:axId val="284660864"/>
        <c:axId val="284662400"/>
      </c:barChart>
      <c:catAx>
        <c:axId val="284660864"/>
        <c:scaling>
          <c:orientation val="minMax"/>
        </c:scaling>
        <c:delete val="0"/>
        <c:axPos val="l"/>
        <c:numFmt formatCode="General" sourceLinked="1"/>
        <c:majorTickMark val="none"/>
        <c:minorTickMark val="none"/>
        <c:tickLblPos val="nextTo"/>
        <c:txPr>
          <a:bodyPr/>
          <a:lstStyle/>
          <a:p>
            <a:pPr>
              <a:defRPr sz="900"/>
            </a:pPr>
            <a:endParaRPr lang="cs-CZ"/>
          </a:p>
        </c:txPr>
        <c:crossAx val="284662400"/>
        <c:crosses val="autoZero"/>
        <c:auto val="1"/>
        <c:lblAlgn val="ctr"/>
        <c:lblOffset val="100"/>
        <c:noMultiLvlLbl val="0"/>
      </c:catAx>
      <c:valAx>
        <c:axId val="2846624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6608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B811-48CA-9688-34DCE695C456}"/>
              </c:ext>
            </c:extLst>
          </c:dPt>
          <c:cat>
            <c:numRef>
              <c:f>'14.12'!$J$19:$J$26</c:f>
              <c:numCache>
                <c:formatCode>General</c:formatCode>
                <c:ptCount val="8"/>
              </c:numCache>
            </c:numRef>
          </c:cat>
          <c:val>
            <c:numRef>
              <c:f>'14.12'!$K$19:$K$26</c:f>
              <c:numCache>
                <c:formatCode>General</c:formatCode>
                <c:ptCount val="8"/>
              </c:numCache>
            </c:numRef>
          </c:val>
          <c:extLst>
            <c:ext xmlns:c16="http://schemas.microsoft.com/office/drawing/2014/chart" uri="{C3380CC4-5D6E-409C-BE32-E72D297353CC}">
              <c16:uniqueId val="{00000002-B811-48CA-9688-34DCE695C45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extLst>
            <c:ext xmlns:c16="http://schemas.microsoft.com/office/drawing/2014/chart" uri="{C3380CC4-5D6E-409C-BE32-E72D297353CC}">
              <c16:uniqueId val="{00000000-D62E-46B3-B390-D4ABEDCE35D4}"/>
            </c:ext>
          </c:extLst>
        </c:ser>
        <c:dLbls>
          <c:showLegendKey val="0"/>
          <c:showVal val="0"/>
          <c:showCatName val="0"/>
          <c:showSerName val="0"/>
          <c:showPercent val="0"/>
          <c:showBubbleSize val="0"/>
        </c:dLbls>
        <c:gapWidth val="150"/>
        <c:axId val="284748416"/>
        <c:axId val="284758400"/>
      </c:barChart>
      <c:catAx>
        <c:axId val="284748416"/>
        <c:scaling>
          <c:orientation val="maxMin"/>
        </c:scaling>
        <c:delete val="0"/>
        <c:axPos val="l"/>
        <c:numFmt formatCode="0.0" sourceLinked="1"/>
        <c:majorTickMark val="none"/>
        <c:minorTickMark val="none"/>
        <c:tickLblPos val="nextTo"/>
        <c:txPr>
          <a:bodyPr/>
          <a:lstStyle/>
          <a:p>
            <a:pPr>
              <a:defRPr sz="900"/>
            </a:pPr>
            <a:endParaRPr lang="cs-CZ"/>
          </a:p>
        </c:txPr>
        <c:crossAx val="284758400"/>
        <c:crosses val="autoZero"/>
        <c:auto val="1"/>
        <c:lblAlgn val="ctr"/>
        <c:lblOffset val="100"/>
        <c:noMultiLvlLbl val="0"/>
      </c:catAx>
      <c:valAx>
        <c:axId val="2847584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47484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extLst>
            <c:ext xmlns:c16="http://schemas.microsoft.com/office/drawing/2014/chart" uri="{C3380CC4-5D6E-409C-BE32-E72D297353CC}">
              <c16:uniqueId val="{00000000-F2A0-451B-B7CC-C92BF36CB4F8}"/>
            </c:ext>
          </c:extLst>
        </c:ser>
        <c:dLbls>
          <c:showLegendKey val="0"/>
          <c:showVal val="0"/>
          <c:showCatName val="0"/>
          <c:showSerName val="0"/>
          <c:showPercent val="0"/>
          <c:showBubbleSize val="0"/>
        </c:dLbls>
        <c:gapWidth val="150"/>
        <c:axId val="284787072"/>
        <c:axId val="284788608"/>
      </c:barChart>
      <c:catAx>
        <c:axId val="284787072"/>
        <c:scaling>
          <c:orientation val="minMax"/>
        </c:scaling>
        <c:delete val="0"/>
        <c:axPos val="l"/>
        <c:numFmt formatCode="General" sourceLinked="1"/>
        <c:majorTickMark val="none"/>
        <c:minorTickMark val="none"/>
        <c:tickLblPos val="nextTo"/>
        <c:txPr>
          <a:bodyPr/>
          <a:lstStyle/>
          <a:p>
            <a:pPr>
              <a:defRPr sz="900"/>
            </a:pPr>
            <a:endParaRPr lang="cs-CZ"/>
          </a:p>
        </c:txPr>
        <c:crossAx val="284788608"/>
        <c:crosses val="autoZero"/>
        <c:auto val="1"/>
        <c:lblAlgn val="ctr"/>
        <c:lblOffset val="100"/>
        <c:noMultiLvlLbl val="0"/>
      </c:catAx>
      <c:valAx>
        <c:axId val="2847886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7870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 ##0.0</c:formatCode>
                <c:ptCount val="3"/>
              </c:numCache>
            </c:numRef>
          </c:val>
          <c:extLst>
            <c:ext xmlns:c16="http://schemas.microsoft.com/office/drawing/2014/chart" uri="{C3380CC4-5D6E-409C-BE32-E72D297353CC}">
              <c16:uniqueId val="{00000000-F83F-4CFE-81BF-ADCF32E0E5EC}"/>
            </c:ext>
          </c:extLst>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 ##0.0</c:formatCode>
                <c:ptCount val="3"/>
              </c:numCache>
            </c:numRef>
          </c:val>
          <c:extLst>
            <c:ext xmlns:c16="http://schemas.microsoft.com/office/drawing/2014/chart" uri="{C3380CC4-5D6E-409C-BE32-E72D297353CC}">
              <c16:uniqueId val="{00000001-F83F-4CFE-81BF-ADCF32E0E5EC}"/>
            </c:ext>
          </c:extLst>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 ##0.0</c:formatCode>
                <c:ptCount val="3"/>
              </c:numCache>
            </c:numRef>
          </c:val>
          <c:extLst>
            <c:ext xmlns:c16="http://schemas.microsoft.com/office/drawing/2014/chart" uri="{C3380CC4-5D6E-409C-BE32-E72D297353CC}">
              <c16:uniqueId val="{00000002-F83F-4CFE-81BF-ADCF32E0E5EC}"/>
            </c:ext>
          </c:extLst>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 ##0.0</c:formatCode>
                <c:ptCount val="3"/>
              </c:numCache>
            </c:numRef>
          </c:val>
          <c:extLst>
            <c:ext xmlns:c16="http://schemas.microsoft.com/office/drawing/2014/chart" uri="{C3380CC4-5D6E-409C-BE32-E72D297353CC}">
              <c16:uniqueId val="{00000003-F83F-4CFE-81BF-ADCF32E0E5EC}"/>
            </c:ext>
          </c:extLst>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 ##0.0</c:formatCode>
                <c:ptCount val="3"/>
              </c:numCache>
            </c:numRef>
          </c:val>
          <c:extLst>
            <c:ext xmlns:c16="http://schemas.microsoft.com/office/drawing/2014/chart" uri="{C3380CC4-5D6E-409C-BE32-E72D297353CC}">
              <c16:uniqueId val="{00000004-F83F-4CFE-81BF-ADCF32E0E5EC}"/>
            </c:ext>
          </c:extLst>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 ##0.0</c:formatCode>
                <c:ptCount val="3"/>
              </c:numCache>
            </c:numRef>
          </c:val>
          <c:extLst>
            <c:ext xmlns:c16="http://schemas.microsoft.com/office/drawing/2014/chart" uri="{C3380CC4-5D6E-409C-BE32-E72D297353CC}">
              <c16:uniqueId val="{00000005-F83F-4CFE-81BF-ADCF32E0E5EC}"/>
            </c:ext>
          </c:extLst>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 ##0.0</c:formatCode>
                <c:ptCount val="3"/>
              </c:numCache>
            </c:numRef>
          </c:val>
          <c:extLst>
            <c:ext xmlns:c16="http://schemas.microsoft.com/office/drawing/2014/chart" uri="{C3380CC4-5D6E-409C-BE32-E72D297353CC}">
              <c16:uniqueId val="{00000006-F83F-4CFE-81BF-ADCF32E0E5EC}"/>
            </c:ext>
          </c:extLst>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 ##0.0</c:formatCode>
                <c:ptCount val="3"/>
              </c:numCache>
            </c:numRef>
          </c:val>
          <c:extLst>
            <c:ext xmlns:c16="http://schemas.microsoft.com/office/drawing/2014/chart" uri="{C3380CC4-5D6E-409C-BE32-E72D297353CC}">
              <c16:uniqueId val="{00000007-F83F-4CFE-81BF-ADCF32E0E5EC}"/>
            </c:ext>
          </c:extLst>
        </c:ser>
        <c:dLbls>
          <c:showLegendKey val="0"/>
          <c:showVal val="0"/>
          <c:showCatName val="0"/>
          <c:showSerName val="0"/>
          <c:showPercent val="0"/>
          <c:showBubbleSize val="0"/>
        </c:dLbls>
        <c:gapWidth val="150"/>
        <c:overlap val="100"/>
        <c:axId val="285219072"/>
        <c:axId val="285237248"/>
      </c:barChart>
      <c:catAx>
        <c:axId val="285219072"/>
        <c:scaling>
          <c:orientation val="minMax"/>
        </c:scaling>
        <c:delete val="0"/>
        <c:axPos val="b"/>
        <c:numFmt formatCode="General" sourceLinked="1"/>
        <c:majorTickMark val="none"/>
        <c:minorTickMark val="none"/>
        <c:tickLblPos val="nextTo"/>
        <c:txPr>
          <a:bodyPr/>
          <a:lstStyle/>
          <a:p>
            <a:pPr>
              <a:defRPr sz="900"/>
            </a:pPr>
            <a:endParaRPr lang="cs-CZ"/>
          </a:p>
        </c:txPr>
        <c:crossAx val="285237248"/>
        <c:crosses val="autoZero"/>
        <c:auto val="1"/>
        <c:lblAlgn val="ctr"/>
        <c:lblOffset val="100"/>
        <c:noMultiLvlLbl val="0"/>
      </c:catAx>
      <c:valAx>
        <c:axId val="2852372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2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0.xml"/><Relationship Id="rId5" Type="http://schemas.openxmlformats.org/officeDocument/2006/relationships/image" Target="../media/image4.png"/><Relationship Id="rId4" Type="http://schemas.openxmlformats.org/officeDocument/2006/relationships/chart" Target="../charts/chart3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chart" Target="../charts/chart45.xml"/><Relationship Id="rId5" Type="http://schemas.openxmlformats.org/officeDocument/2006/relationships/chart" Target="../charts/chart44.xml"/><Relationship Id="rId4" Type="http://schemas.openxmlformats.org/officeDocument/2006/relationships/image" Target="../media/image5.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46.xml"/><Relationship Id="rId7" Type="http://schemas.openxmlformats.org/officeDocument/2006/relationships/chart" Target="../charts/chart50.xml"/><Relationship Id="rId2" Type="http://schemas.microsoft.com/office/2007/relationships/hdphoto" Target="../media/hdphoto1.wdp"/><Relationship Id="rId1" Type="http://schemas.openxmlformats.org/officeDocument/2006/relationships/image" Target="../media/image6.png"/><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1.xml"/><Relationship Id="rId7" Type="http://schemas.openxmlformats.org/officeDocument/2006/relationships/chart" Target="../charts/chart55.xml"/><Relationship Id="rId2" Type="http://schemas.microsoft.com/office/2007/relationships/hdphoto" Target="../media/hdphoto2.wdp"/><Relationship Id="rId1" Type="http://schemas.openxmlformats.org/officeDocument/2006/relationships/image" Target="../media/image7.png"/><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6.xml"/><Relationship Id="rId7" Type="http://schemas.openxmlformats.org/officeDocument/2006/relationships/chart" Target="../charts/chart60.xml"/><Relationship Id="rId2" Type="http://schemas.microsoft.com/office/2007/relationships/hdphoto" Target="../media/hdphoto3.wdp"/><Relationship Id="rId1" Type="http://schemas.openxmlformats.org/officeDocument/2006/relationships/image" Target="../media/image8.png"/><Relationship Id="rId6" Type="http://schemas.openxmlformats.org/officeDocument/2006/relationships/chart" Target="../charts/chart59.xml"/><Relationship Id="rId5" Type="http://schemas.openxmlformats.org/officeDocument/2006/relationships/chart" Target="../charts/chart58.xml"/><Relationship Id="rId4" Type="http://schemas.openxmlformats.org/officeDocument/2006/relationships/chart" Target="../charts/chart57.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1.xml"/><Relationship Id="rId7" Type="http://schemas.openxmlformats.org/officeDocument/2006/relationships/chart" Target="../charts/chart65.xml"/><Relationship Id="rId2" Type="http://schemas.microsoft.com/office/2007/relationships/hdphoto" Target="../media/hdphoto4.wdp"/><Relationship Id="rId1" Type="http://schemas.openxmlformats.org/officeDocument/2006/relationships/image" Target="../media/image9.png"/><Relationship Id="rId6" Type="http://schemas.openxmlformats.org/officeDocument/2006/relationships/chart" Target="../charts/chart64.xml"/><Relationship Id="rId5" Type="http://schemas.openxmlformats.org/officeDocument/2006/relationships/chart" Target="../charts/chart63.xml"/><Relationship Id="rId4" Type="http://schemas.openxmlformats.org/officeDocument/2006/relationships/chart" Target="../charts/chart6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chart" Target="../charts/chart70.xml"/><Relationship Id="rId2" Type="http://schemas.microsoft.com/office/2007/relationships/hdphoto" Target="../media/hdphoto5.wdp"/><Relationship Id="rId1" Type="http://schemas.openxmlformats.org/officeDocument/2006/relationships/image" Target="../media/image10.png"/><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8" Type="http://schemas.openxmlformats.org/officeDocument/2006/relationships/chart" Target="../charts/chart74.xml"/><Relationship Id="rId3" Type="http://schemas.openxmlformats.org/officeDocument/2006/relationships/image" Target="../media/image12.png"/><Relationship Id="rId7" Type="http://schemas.openxmlformats.org/officeDocument/2006/relationships/chart" Target="../charts/chart73.xml"/><Relationship Id="rId2" Type="http://schemas.microsoft.com/office/2007/relationships/hdphoto" Target="../media/hdphoto6.wdp"/><Relationship Id="rId1" Type="http://schemas.openxmlformats.org/officeDocument/2006/relationships/image" Target="../media/image11.png"/><Relationship Id="rId6" Type="http://schemas.openxmlformats.org/officeDocument/2006/relationships/chart" Target="../charts/chart72.xml"/><Relationship Id="rId5" Type="http://schemas.openxmlformats.org/officeDocument/2006/relationships/chart" Target="../charts/chart71.xml"/><Relationship Id="rId4" Type="http://schemas.microsoft.com/office/2007/relationships/hdphoto" Target="../media/hdphoto7.wdp"/><Relationship Id="rId9" Type="http://schemas.openxmlformats.org/officeDocument/2006/relationships/chart" Target="../charts/chart75.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6.xml"/><Relationship Id="rId7" Type="http://schemas.openxmlformats.org/officeDocument/2006/relationships/chart" Target="../charts/chart80.xml"/><Relationship Id="rId2" Type="http://schemas.microsoft.com/office/2007/relationships/hdphoto" Target="../media/hdphoto8.wdp"/><Relationship Id="rId1" Type="http://schemas.openxmlformats.org/officeDocument/2006/relationships/image" Target="../media/image13.png"/><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84.xml"/><Relationship Id="rId3" Type="http://schemas.openxmlformats.org/officeDocument/2006/relationships/image" Target="../media/image15.png"/><Relationship Id="rId7" Type="http://schemas.openxmlformats.org/officeDocument/2006/relationships/chart" Target="../charts/chart83.xml"/><Relationship Id="rId2" Type="http://schemas.microsoft.com/office/2007/relationships/hdphoto" Target="../media/hdphoto9.wdp"/><Relationship Id="rId1" Type="http://schemas.openxmlformats.org/officeDocument/2006/relationships/image" Target="../media/image14.png"/><Relationship Id="rId6" Type="http://schemas.openxmlformats.org/officeDocument/2006/relationships/chart" Target="../charts/chart82.xml"/><Relationship Id="rId5" Type="http://schemas.openxmlformats.org/officeDocument/2006/relationships/chart" Target="../charts/chart81.xml"/><Relationship Id="rId4" Type="http://schemas.microsoft.com/office/2007/relationships/hdphoto" Target="../media/hdphoto10.wdp"/><Relationship Id="rId9" Type="http://schemas.openxmlformats.org/officeDocument/2006/relationships/chart" Target="../charts/chart85.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9.xml"/><Relationship Id="rId3" Type="http://schemas.openxmlformats.org/officeDocument/2006/relationships/image" Target="../media/image17.png"/><Relationship Id="rId7" Type="http://schemas.openxmlformats.org/officeDocument/2006/relationships/chart" Target="../charts/chart88.xml"/><Relationship Id="rId2" Type="http://schemas.microsoft.com/office/2007/relationships/hdphoto" Target="../media/hdphoto11.wdp"/><Relationship Id="rId1" Type="http://schemas.openxmlformats.org/officeDocument/2006/relationships/image" Target="../media/image16.png"/><Relationship Id="rId6" Type="http://schemas.openxmlformats.org/officeDocument/2006/relationships/chart" Target="../charts/chart87.xml"/><Relationship Id="rId5" Type="http://schemas.openxmlformats.org/officeDocument/2006/relationships/chart" Target="../charts/chart86.xml"/><Relationship Id="rId4" Type="http://schemas.microsoft.com/office/2007/relationships/hdphoto" Target="../media/hdphoto12.wdp"/><Relationship Id="rId9" Type="http://schemas.openxmlformats.org/officeDocument/2006/relationships/chart" Target="../charts/chart90.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4.xml"/><Relationship Id="rId3" Type="http://schemas.openxmlformats.org/officeDocument/2006/relationships/image" Target="../media/image19.png"/><Relationship Id="rId7" Type="http://schemas.openxmlformats.org/officeDocument/2006/relationships/chart" Target="../charts/chart93.xml"/><Relationship Id="rId2" Type="http://schemas.microsoft.com/office/2007/relationships/hdphoto" Target="../media/hdphoto13.wdp"/><Relationship Id="rId1" Type="http://schemas.openxmlformats.org/officeDocument/2006/relationships/image" Target="../media/image18.png"/><Relationship Id="rId6" Type="http://schemas.openxmlformats.org/officeDocument/2006/relationships/chart" Target="../charts/chart92.xml"/><Relationship Id="rId5" Type="http://schemas.openxmlformats.org/officeDocument/2006/relationships/chart" Target="../charts/chart91.xml"/><Relationship Id="rId4" Type="http://schemas.microsoft.com/office/2007/relationships/hdphoto" Target="../media/hdphoto14.wdp"/><Relationship Id="rId9" Type="http://schemas.openxmlformats.org/officeDocument/2006/relationships/chart" Target="../charts/chart95.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21.png"/><Relationship Id="rId7" Type="http://schemas.openxmlformats.org/officeDocument/2006/relationships/chart" Target="../charts/chart98.xml"/><Relationship Id="rId2" Type="http://schemas.microsoft.com/office/2007/relationships/hdphoto" Target="../media/hdphoto15.wdp"/><Relationship Id="rId1" Type="http://schemas.openxmlformats.org/officeDocument/2006/relationships/image" Target="../media/image20.png"/><Relationship Id="rId6" Type="http://schemas.openxmlformats.org/officeDocument/2006/relationships/chart" Target="../charts/chart97.xml"/><Relationship Id="rId5" Type="http://schemas.openxmlformats.org/officeDocument/2006/relationships/chart" Target="../charts/chart96.xml"/><Relationship Id="rId4" Type="http://schemas.microsoft.com/office/2007/relationships/hdphoto" Target="../media/hdphoto16.wdp"/><Relationship Id="rId9" Type="http://schemas.openxmlformats.org/officeDocument/2006/relationships/chart" Target="../charts/chart100.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1.xml"/><Relationship Id="rId7" Type="http://schemas.openxmlformats.org/officeDocument/2006/relationships/chart" Target="../charts/chart105.xml"/><Relationship Id="rId2" Type="http://schemas.microsoft.com/office/2007/relationships/hdphoto" Target="../media/hdphoto17.wdp"/><Relationship Id="rId1" Type="http://schemas.openxmlformats.org/officeDocument/2006/relationships/image" Target="../media/image22.png"/><Relationship Id="rId6" Type="http://schemas.openxmlformats.org/officeDocument/2006/relationships/chart" Target="../charts/chart104.xml"/><Relationship Id="rId5" Type="http://schemas.openxmlformats.org/officeDocument/2006/relationships/chart" Target="../charts/chart103.xml"/><Relationship Id="rId4" Type="http://schemas.openxmlformats.org/officeDocument/2006/relationships/chart" Target="../charts/chart10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6.xml"/><Relationship Id="rId7" Type="http://schemas.openxmlformats.org/officeDocument/2006/relationships/chart" Target="../charts/chart110.xml"/><Relationship Id="rId2" Type="http://schemas.microsoft.com/office/2007/relationships/hdphoto" Target="../media/hdphoto18.wdp"/><Relationship Id="rId1" Type="http://schemas.openxmlformats.org/officeDocument/2006/relationships/image" Target="../media/image23.png"/><Relationship Id="rId6" Type="http://schemas.openxmlformats.org/officeDocument/2006/relationships/chart" Target="../charts/chart109.xml"/><Relationship Id="rId5" Type="http://schemas.openxmlformats.org/officeDocument/2006/relationships/chart" Target="../charts/chart108.xml"/><Relationship Id="rId4" Type="http://schemas.openxmlformats.org/officeDocument/2006/relationships/chart" Target="../charts/chart107.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13.xml"/><Relationship Id="rId2" Type="http://schemas.openxmlformats.org/officeDocument/2006/relationships/chart" Target="../charts/chart112.xml"/><Relationship Id="rId1" Type="http://schemas.openxmlformats.org/officeDocument/2006/relationships/chart" Target="../charts/chart111.xml"/><Relationship Id="rId6" Type="http://schemas.openxmlformats.org/officeDocument/2006/relationships/chart" Target="../charts/chart115.xml"/><Relationship Id="rId5" Type="http://schemas.openxmlformats.org/officeDocument/2006/relationships/image" Target="../media/image24.png"/><Relationship Id="rId4" Type="http://schemas.openxmlformats.org/officeDocument/2006/relationships/chart" Target="../charts/chart114.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18.xml"/><Relationship Id="rId2" Type="http://schemas.openxmlformats.org/officeDocument/2006/relationships/chart" Target="../charts/chart117.xml"/><Relationship Id="rId1" Type="http://schemas.openxmlformats.org/officeDocument/2006/relationships/chart" Target="../charts/chart116.xml"/><Relationship Id="rId6" Type="http://schemas.openxmlformats.org/officeDocument/2006/relationships/chart" Target="../charts/chart120.xml"/><Relationship Id="rId5" Type="http://schemas.openxmlformats.org/officeDocument/2006/relationships/image" Target="../media/image25.png"/><Relationship Id="rId4" Type="http://schemas.openxmlformats.org/officeDocument/2006/relationships/chart" Target="../charts/chart11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23.xml"/><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chart" Target="../charts/chart125.xml"/><Relationship Id="rId5" Type="http://schemas.openxmlformats.org/officeDocument/2006/relationships/image" Target="../media/image26.png"/><Relationship Id="rId4" Type="http://schemas.openxmlformats.org/officeDocument/2006/relationships/chart" Target="../charts/chart124.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28.xml"/><Relationship Id="rId2" Type="http://schemas.openxmlformats.org/officeDocument/2006/relationships/chart" Target="../charts/chart127.xml"/><Relationship Id="rId1" Type="http://schemas.openxmlformats.org/officeDocument/2006/relationships/chart" Target="../charts/chart126.xml"/><Relationship Id="rId6" Type="http://schemas.openxmlformats.org/officeDocument/2006/relationships/chart" Target="../charts/chart130.xml"/><Relationship Id="rId5" Type="http://schemas.openxmlformats.org/officeDocument/2006/relationships/chart" Target="../charts/chart129.xml"/><Relationship Id="rId4" Type="http://schemas.openxmlformats.org/officeDocument/2006/relationships/image" Target="../media/image27.png"/></Relationships>
</file>

<file path=xl/drawings/_rels/drawing32.xml.rels><?xml version="1.0" encoding="UTF-8" standalone="yes"?>
<Relationships xmlns="http://schemas.openxmlformats.org/package/2006/relationships"><Relationship Id="rId3" Type="http://schemas.openxmlformats.org/officeDocument/2006/relationships/chart" Target="../charts/chart133.xml"/><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chart" Target="../charts/chart135.xml"/><Relationship Id="rId5" Type="http://schemas.openxmlformats.org/officeDocument/2006/relationships/chart" Target="../charts/chart134.xml"/><Relationship Id="rId4" Type="http://schemas.openxmlformats.org/officeDocument/2006/relationships/image" Target="../media/image28.png"/></Relationships>
</file>

<file path=xl/drawings/_rels/drawing33.xml.rels><?xml version="1.0" encoding="UTF-8" standalone="yes"?>
<Relationships xmlns="http://schemas.openxmlformats.org/package/2006/relationships"><Relationship Id="rId3" Type="http://schemas.openxmlformats.org/officeDocument/2006/relationships/chart" Target="../charts/chart138.xml"/><Relationship Id="rId2" Type="http://schemas.openxmlformats.org/officeDocument/2006/relationships/chart" Target="../charts/chart137.xml"/><Relationship Id="rId1" Type="http://schemas.openxmlformats.org/officeDocument/2006/relationships/chart" Target="../charts/chart136.xml"/><Relationship Id="rId6" Type="http://schemas.openxmlformats.org/officeDocument/2006/relationships/chart" Target="../charts/chart140.xml"/><Relationship Id="rId5" Type="http://schemas.openxmlformats.org/officeDocument/2006/relationships/chart" Target="../charts/chart139.xml"/><Relationship Id="rId4" Type="http://schemas.openxmlformats.org/officeDocument/2006/relationships/image" Target="../media/image29.png"/></Relationships>
</file>

<file path=xl/drawings/_rels/drawing34.xml.rels><?xml version="1.0" encoding="UTF-8" standalone="yes"?>
<Relationships xmlns="http://schemas.openxmlformats.org/package/2006/relationships"><Relationship Id="rId3" Type="http://schemas.openxmlformats.org/officeDocument/2006/relationships/chart" Target="../charts/chart143.xml"/><Relationship Id="rId2" Type="http://schemas.openxmlformats.org/officeDocument/2006/relationships/chart" Target="../charts/chart142.xml"/><Relationship Id="rId1" Type="http://schemas.openxmlformats.org/officeDocument/2006/relationships/chart" Target="../charts/chart141.xml"/><Relationship Id="rId6" Type="http://schemas.openxmlformats.org/officeDocument/2006/relationships/chart" Target="../charts/chart145.xml"/><Relationship Id="rId5" Type="http://schemas.openxmlformats.org/officeDocument/2006/relationships/chart" Target="../charts/chart144.xml"/><Relationship Id="rId4" Type="http://schemas.openxmlformats.org/officeDocument/2006/relationships/image" Target="../media/image30.png"/></Relationships>
</file>

<file path=xl/drawings/_rels/drawing35.xml.rels><?xml version="1.0" encoding="UTF-8" standalone="yes"?>
<Relationships xmlns="http://schemas.openxmlformats.org/package/2006/relationships"><Relationship Id="rId3" Type="http://schemas.openxmlformats.org/officeDocument/2006/relationships/chart" Target="../charts/chart148.xml"/><Relationship Id="rId2" Type="http://schemas.openxmlformats.org/officeDocument/2006/relationships/chart" Target="../charts/chart147.xml"/><Relationship Id="rId1" Type="http://schemas.openxmlformats.org/officeDocument/2006/relationships/chart" Target="../charts/chart146.xml"/><Relationship Id="rId6" Type="http://schemas.openxmlformats.org/officeDocument/2006/relationships/chart" Target="../charts/chart150.xml"/><Relationship Id="rId5" Type="http://schemas.openxmlformats.org/officeDocument/2006/relationships/chart" Target="../charts/chart149.xml"/><Relationship Id="rId4" Type="http://schemas.openxmlformats.org/officeDocument/2006/relationships/image" Target="../media/image31.png"/></Relationships>
</file>

<file path=xl/drawings/_rels/drawing36.xml.rels><?xml version="1.0" encoding="UTF-8" standalone="yes"?>
<Relationships xmlns="http://schemas.openxmlformats.org/package/2006/relationships"><Relationship Id="rId3" Type="http://schemas.openxmlformats.org/officeDocument/2006/relationships/chart" Target="../charts/chart153.xml"/><Relationship Id="rId2" Type="http://schemas.openxmlformats.org/officeDocument/2006/relationships/chart" Target="../charts/chart152.xml"/><Relationship Id="rId1" Type="http://schemas.openxmlformats.org/officeDocument/2006/relationships/chart" Target="../charts/chart151.xml"/><Relationship Id="rId6" Type="http://schemas.openxmlformats.org/officeDocument/2006/relationships/chart" Target="../charts/chart155.xml"/><Relationship Id="rId5" Type="http://schemas.openxmlformats.org/officeDocument/2006/relationships/chart" Target="../charts/chart154.xml"/><Relationship Id="rId4" Type="http://schemas.openxmlformats.org/officeDocument/2006/relationships/image" Target="../media/image32.png"/></Relationships>
</file>

<file path=xl/drawings/_rels/drawing37.xml.rels><?xml version="1.0" encoding="UTF-8" standalone="yes"?>
<Relationships xmlns="http://schemas.openxmlformats.org/package/2006/relationships"><Relationship Id="rId3" Type="http://schemas.openxmlformats.org/officeDocument/2006/relationships/chart" Target="../charts/chart158.xml"/><Relationship Id="rId2" Type="http://schemas.openxmlformats.org/officeDocument/2006/relationships/chart" Target="../charts/chart157.xml"/><Relationship Id="rId1" Type="http://schemas.openxmlformats.org/officeDocument/2006/relationships/chart" Target="../charts/chart156.xml"/><Relationship Id="rId6" Type="http://schemas.openxmlformats.org/officeDocument/2006/relationships/chart" Target="../charts/chart160.xml"/><Relationship Id="rId5" Type="http://schemas.openxmlformats.org/officeDocument/2006/relationships/chart" Target="../charts/chart159.xml"/><Relationship Id="rId4" Type="http://schemas.openxmlformats.org/officeDocument/2006/relationships/image" Target="../media/image33.png"/></Relationships>
</file>

<file path=xl/drawings/_rels/drawing38.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chart" Target="../charts/chart165.xml"/><Relationship Id="rId5" Type="http://schemas.openxmlformats.org/officeDocument/2006/relationships/chart" Target="../charts/chart164.xml"/><Relationship Id="rId4" Type="http://schemas.openxmlformats.org/officeDocument/2006/relationships/image" Target="../media/image34.png"/></Relationships>
</file>

<file path=xl/drawings/_rels/drawing39.xml.rels><?xml version="1.0" encoding="UTF-8" standalone="yes"?>
<Relationships xmlns="http://schemas.openxmlformats.org/package/2006/relationships"><Relationship Id="rId3" Type="http://schemas.openxmlformats.org/officeDocument/2006/relationships/chart" Target="../charts/chart168.xml"/><Relationship Id="rId2" Type="http://schemas.openxmlformats.org/officeDocument/2006/relationships/chart" Target="../charts/chart167.xml"/><Relationship Id="rId1" Type="http://schemas.openxmlformats.org/officeDocument/2006/relationships/chart" Target="../charts/chart166.xml"/><Relationship Id="rId6" Type="http://schemas.openxmlformats.org/officeDocument/2006/relationships/chart" Target="../charts/chart170.xml"/><Relationship Id="rId5" Type="http://schemas.openxmlformats.org/officeDocument/2006/relationships/chart" Target="../charts/chart169.xml"/><Relationship Id="rId4" Type="http://schemas.openxmlformats.org/officeDocument/2006/relationships/image" Target="../media/image35.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173.xml"/><Relationship Id="rId2" Type="http://schemas.openxmlformats.org/officeDocument/2006/relationships/chart" Target="../charts/chart172.xml"/><Relationship Id="rId1" Type="http://schemas.openxmlformats.org/officeDocument/2006/relationships/chart" Target="../charts/chart171.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75.xml"/><Relationship Id="rId1" Type="http://schemas.openxmlformats.org/officeDocument/2006/relationships/chart" Target="../charts/chart174.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178.xml"/><Relationship Id="rId2" Type="http://schemas.openxmlformats.org/officeDocument/2006/relationships/chart" Target="../charts/chart177.xml"/><Relationship Id="rId1" Type="http://schemas.openxmlformats.org/officeDocument/2006/relationships/chart" Target="../charts/chart176.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181.xml"/><Relationship Id="rId2" Type="http://schemas.openxmlformats.org/officeDocument/2006/relationships/chart" Target="../charts/chart180.xml"/><Relationship Id="rId1" Type="http://schemas.openxmlformats.org/officeDocument/2006/relationships/chart" Target="../charts/chart179.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182.xml"/></Relationships>
</file>

<file path=xl/drawings/_rels/drawing45.xml.rels><?xml version="1.0" encoding="UTF-8" standalone="yes"?>
<Relationships xmlns="http://schemas.openxmlformats.org/package/2006/relationships"><Relationship Id="rId1" Type="http://schemas.openxmlformats.org/officeDocument/2006/relationships/image" Target="../media/image36.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1800000</xdr:colOff>
      <xdr:row>0</xdr:row>
      <xdr:rowOff>597114</xdr:rowOff>
    </xdr:to>
    <xdr:pic>
      <xdr:nvPicPr>
        <xdr:cNvPr id="2" name="Obrázek 1">
          <a:extLst>
            <a:ext uri="{FF2B5EF4-FFF2-40B4-BE49-F238E27FC236}">
              <a16:creationId xmlns:a16="http://schemas.microsoft.com/office/drawing/2014/main" id="{563043C4-EEC5-45B2-A463-C0B915EF37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800000" cy="597113"/>
        </a:xfrm>
        <a:prstGeom prst="rect">
          <a:avLst/>
        </a:prstGeom>
      </xdr:spPr>
    </xdr:pic>
    <xdr:clientData/>
  </xdr:twoCellAnchor>
  <xdr:twoCellAnchor editAs="oneCell">
    <xdr:from>
      <xdr:col>0</xdr:col>
      <xdr:colOff>0</xdr:colOff>
      <xdr:row>0</xdr:row>
      <xdr:rowOff>3056372</xdr:rowOff>
    </xdr:from>
    <xdr:to>
      <xdr:col>2</xdr:col>
      <xdr:colOff>368119</xdr:colOff>
      <xdr:row>1</xdr:row>
      <xdr:rowOff>4485848</xdr:rowOff>
    </xdr:to>
    <xdr:pic>
      <xdr:nvPicPr>
        <xdr:cNvPr id="3" name="Obrázek 2">
          <a:extLst>
            <a:ext uri="{FF2B5EF4-FFF2-40B4-BE49-F238E27FC236}">
              <a16:creationId xmlns:a16="http://schemas.microsoft.com/office/drawing/2014/main" id="{850FAA24-15F5-43B1-9C2B-A0E106997C2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056372"/>
          <a:ext cx="6677479" cy="6504396"/>
        </a:xfrm>
        <a:prstGeom prst="rect">
          <a:avLst/>
        </a:prstGeom>
      </xdr:spPr>
    </xdr:pic>
    <xdr:clientData/>
  </xdr:twoCellAnchor>
  <xdr:twoCellAnchor editAs="oneCell">
    <xdr:from>
      <xdr:col>1</xdr:col>
      <xdr:colOff>2250645</xdr:colOff>
      <xdr:row>1</xdr:row>
      <xdr:rowOff>4372248</xdr:rowOff>
    </xdr:from>
    <xdr:to>
      <xdr:col>2</xdr:col>
      <xdr:colOff>33531</xdr:colOff>
      <xdr:row>2</xdr:row>
      <xdr:rowOff>97864</xdr:rowOff>
    </xdr:to>
    <xdr:pic>
      <xdr:nvPicPr>
        <xdr:cNvPr id="4" name="Obrázek 3">
          <a:extLst>
            <a:ext uri="{FF2B5EF4-FFF2-40B4-BE49-F238E27FC236}">
              <a16:creationId xmlns:a16="http://schemas.microsoft.com/office/drawing/2014/main" id="{8BD73B86-89FF-492F-8703-7137D53BEFA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00525" y="9447168"/>
          <a:ext cx="1242366" cy="8081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131082</xdr:colOff>
      <xdr:row>20</xdr:row>
      <xdr:rowOff>82096</xdr:rowOff>
    </xdr:from>
    <xdr:to>
      <xdr:col>12</xdr:col>
      <xdr:colOff>628317</xdr:colOff>
      <xdr:row>44</xdr:row>
      <xdr:rowOff>9071</xdr:rowOff>
    </xdr:to>
    <xdr:graphicFrame macro="">
      <xdr:nvGraphicFramePr>
        <xdr:cNvPr id="2" name="Graf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124732</xdr:colOff>
      <xdr:row>20</xdr:row>
      <xdr:rowOff>82096</xdr:rowOff>
    </xdr:from>
    <xdr:to>
      <xdr:col>7</xdr:col>
      <xdr:colOff>131081</xdr:colOff>
      <xdr:row>34</xdr:row>
      <xdr:rowOff>37193</xdr:rowOff>
    </xdr:to>
    <xdr:graphicFrame macro="">
      <xdr:nvGraphicFramePr>
        <xdr:cNvPr id="4" name="Graf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124732</xdr:colOff>
      <xdr:row>30</xdr:row>
      <xdr:rowOff>140607</xdr:rowOff>
    </xdr:from>
    <xdr:to>
      <xdr:col>7</xdr:col>
      <xdr:colOff>236309</xdr:colOff>
      <xdr:row>45</xdr:row>
      <xdr:rowOff>45356</xdr:rowOff>
    </xdr:to>
    <xdr:graphicFrame macro="">
      <xdr:nvGraphicFramePr>
        <xdr:cNvPr id="3" name="Graf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16</xdr:row>
      <xdr:rowOff>81643</xdr:rowOff>
    </xdr:from>
    <xdr:to>
      <xdr:col>13</xdr:col>
      <xdr:colOff>609600</xdr:colOff>
      <xdr:row>41</xdr:row>
      <xdr:rowOff>139065</xdr:rowOff>
    </xdr:to>
    <xdr:graphicFrame macro="">
      <xdr:nvGraphicFramePr>
        <xdr:cNvPr id="3" name="Graf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4761</xdr:rowOff>
    </xdr:from>
    <xdr:to>
      <xdr:col>0</xdr:col>
      <xdr:colOff>142875</xdr:colOff>
      <xdr:row>15</xdr:row>
      <xdr:rowOff>0</xdr:rowOff>
    </xdr:to>
    <xdr:graphicFrame macro="">
      <xdr:nvGraphicFramePr>
        <xdr:cNvPr id="2" name="Graf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8282</xdr:colOff>
      <xdr:row>18</xdr:row>
      <xdr:rowOff>130629</xdr:rowOff>
    </xdr:from>
    <xdr:to>
      <xdr:col>9</xdr:col>
      <xdr:colOff>911679</xdr:colOff>
      <xdr:row>43</xdr:row>
      <xdr:rowOff>142875</xdr:rowOff>
    </xdr:to>
    <xdr:graphicFrame macro="">
      <xdr:nvGraphicFramePr>
        <xdr:cNvPr id="3" name="Graf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30480</xdr:colOff>
      <xdr:row>19</xdr:row>
      <xdr:rowOff>6804</xdr:rowOff>
    </xdr:from>
    <xdr:to>
      <xdr:col>9</xdr:col>
      <xdr:colOff>906531</xdr:colOff>
      <xdr:row>42</xdr:row>
      <xdr:rowOff>44241</xdr:rowOff>
    </xdr:to>
    <xdr:graphicFrame macro="">
      <xdr:nvGraphicFramePr>
        <xdr:cNvPr id="2" name="Graf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266514</xdr:colOff>
      <xdr:row>36</xdr:row>
      <xdr:rowOff>2489</xdr:rowOff>
    </xdr:from>
    <xdr:to>
      <xdr:col>8</xdr:col>
      <xdr:colOff>594284</xdr:colOff>
      <xdr:row>44</xdr:row>
      <xdr:rowOff>131979</xdr:rowOff>
    </xdr:to>
    <xdr:graphicFrame macro="">
      <xdr:nvGraphicFramePr>
        <xdr:cNvPr id="4" name="Graf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331134</xdr:colOff>
      <xdr:row>36</xdr:row>
      <xdr:rowOff>2489</xdr:rowOff>
    </xdr:from>
    <xdr:to>
      <xdr:col>8</xdr:col>
      <xdr:colOff>876238</xdr:colOff>
      <xdr:row>44</xdr:row>
      <xdr:rowOff>63501</xdr:rowOff>
    </xdr:to>
    <xdr:graphicFrame macro="">
      <xdr:nvGraphicFramePr>
        <xdr:cNvPr id="2" name="Graf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61008</xdr:colOff>
      <xdr:row>36</xdr:row>
      <xdr:rowOff>2489</xdr:rowOff>
    </xdr:from>
    <xdr:to>
      <xdr:col>2</xdr:col>
      <xdr:colOff>281327</xdr:colOff>
      <xdr:row>44</xdr:row>
      <xdr:rowOff>75951</xdr:rowOff>
    </xdr:to>
    <xdr:graphicFrame macro="">
      <xdr:nvGraphicFramePr>
        <xdr:cNvPr id="3" name="Graf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xdr:row>
      <xdr:rowOff>212187</xdr:rowOff>
    </xdr:from>
    <xdr:to>
      <xdr:col>0</xdr:col>
      <xdr:colOff>1082829</xdr:colOff>
      <xdr:row>6</xdr:row>
      <xdr:rowOff>2222</xdr:rowOff>
    </xdr:to>
    <xdr:pic>
      <xdr:nvPicPr>
        <xdr:cNvPr id="8" name="Obrázek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9389" b="9389"/>
        <a:stretch/>
      </xdr:blipFill>
      <xdr:spPr>
        <a:xfrm>
          <a:off x="1" y="469362"/>
          <a:ext cx="1082828" cy="637760"/>
        </a:xfrm>
        <a:prstGeom prst="rect">
          <a:avLst/>
        </a:prstGeom>
      </xdr:spPr>
    </xdr:pic>
    <xdr:clientData/>
  </xdr:twoCellAnchor>
  <xdr:twoCellAnchor>
    <xdr:from>
      <xdr:col>0</xdr:col>
      <xdr:colOff>0</xdr:colOff>
      <xdr:row>9</xdr:row>
      <xdr:rowOff>9238</xdr:rowOff>
    </xdr:from>
    <xdr:to>
      <xdr:col>0</xdr:col>
      <xdr:colOff>123825</xdr:colOff>
      <xdr:row>25</xdr:row>
      <xdr:rowOff>89546</xdr:rowOff>
    </xdr:to>
    <xdr:graphicFrame macro="">
      <xdr:nvGraphicFramePr>
        <xdr:cNvPr id="9" name="Graf 8">
          <a:extLst>
            <a:ext uri="{FF2B5EF4-FFF2-40B4-BE49-F238E27FC236}">
              <a16:creationId xmlns:a16="http://schemas.microsoft.com/office/drawing/2014/main" id="{910DCF15-5149-40B8-BD1A-522A42BD48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600079</xdr:colOff>
      <xdr:row>35</xdr:row>
      <xdr:rowOff>19050</xdr:rowOff>
    </xdr:from>
    <xdr:to>
      <xdr:col>8</xdr:col>
      <xdr:colOff>78922</xdr:colOff>
      <xdr:row>45</xdr:row>
      <xdr:rowOff>95249</xdr:rowOff>
    </xdr:to>
    <xdr:graphicFrame macro="">
      <xdr:nvGraphicFramePr>
        <xdr:cNvPr id="2" name="Graf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643889</xdr:colOff>
      <xdr:row>35</xdr:row>
      <xdr:rowOff>47625</xdr:rowOff>
    </xdr:from>
    <xdr:to>
      <xdr:col>8</xdr:col>
      <xdr:colOff>866774</xdr:colOff>
      <xdr:row>45</xdr:row>
      <xdr:rowOff>9525</xdr:rowOff>
    </xdr:to>
    <xdr:graphicFrame macro="">
      <xdr:nvGraphicFramePr>
        <xdr:cNvPr id="3" name="Graf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60960</xdr:colOff>
      <xdr:row>1</xdr:row>
      <xdr:rowOff>9525</xdr:rowOff>
    </xdr:from>
    <xdr:to>
      <xdr:col>0</xdr:col>
      <xdr:colOff>1027464</xdr:colOff>
      <xdr:row>6</xdr:row>
      <xdr:rowOff>60616</xdr:rowOff>
    </xdr:to>
    <xdr:pic>
      <xdr:nvPicPr>
        <xdr:cNvPr id="9" name="Obrázek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0960" y="240846"/>
          <a:ext cx="966504" cy="677020"/>
        </a:xfrm>
        <a:prstGeom prst="rect">
          <a:avLst/>
        </a:prstGeom>
      </xdr:spPr>
    </xdr:pic>
    <xdr:clientData/>
  </xdr:twoCellAnchor>
  <xdr:twoCellAnchor>
    <xdr:from>
      <xdr:col>0</xdr:col>
      <xdr:colOff>0</xdr:colOff>
      <xdr:row>9</xdr:row>
      <xdr:rowOff>17478</xdr:rowOff>
    </xdr:from>
    <xdr:to>
      <xdr:col>0</xdr:col>
      <xdr:colOff>123825</xdr:colOff>
      <xdr:row>24</xdr:row>
      <xdr:rowOff>132826</xdr:rowOff>
    </xdr:to>
    <xdr:graphicFrame macro="">
      <xdr:nvGraphicFramePr>
        <xdr:cNvPr id="8" name="Graf 7">
          <a:extLst>
            <a:ext uri="{FF2B5EF4-FFF2-40B4-BE49-F238E27FC236}">
              <a16:creationId xmlns:a16="http://schemas.microsoft.com/office/drawing/2014/main" id="{FBF72DEA-1AB1-404D-BA51-763C18E82A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38100</xdr:colOff>
      <xdr:row>35</xdr:row>
      <xdr:rowOff>19050</xdr:rowOff>
    </xdr:from>
    <xdr:to>
      <xdr:col>2</xdr:col>
      <xdr:colOff>600075</xdr:colOff>
      <xdr:row>45</xdr:row>
      <xdr:rowOff>38100</xdr:rowOff>
    </xdr:to>
    <xdr:graphicFrame macro="">
      <xdr:nvGraphicFramePr>
        <xdr:cNvPr id="10" name="Graf 9">
          <a:extLst>
            <a:ext uri="{FF2B5EF4-FFF2-40B4-BE49-F238E27FC236}">
              <a16:creationId xmlns:a16="http://schemas.microsoft.com/office/drawing/2014/main" id="{3C1E1CDE-38B5-417B-8608-45C630C81D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a:extLst>
            <a:ext uri="{FF2B5EF4-FFF2-40B4-BE49-F238E27FC236}">
              <a16:creationId xmlns:a16="http://schemas.microsoft.com/office/drawing/2014/main" id="{00000000-0008-0000-1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a:extLst>
            <a:ext uri="{FF2B5EF4-FFF2-40B4-BE49-F238E27FC236}">
              <a16:creationId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a:extLst>
            <a:ext uri="{FF2B5EF4-FFF2-40B4-BE49-F238E27FC236}">
              <a16:creationId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a:extLst>
            <a:ext uri="{FF2B5EF4-FFF2-40B4-BE49-F238E27FC236}">
              <a16:creationId xmlns:a16="http://schemas.microsoft.com/office/drawing/2014/main" id="{00000000-0008-0000-1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a:extLst>
            <a:ext uri="{FF2B5EF4-FFF2-40B4-BE49-F238E27FC236}">
              <a16:creationId xmlns:a16="http://schemas.microsoft.com/office/drawing/2014/main" id="{00000000-0008-0000-1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a:extLst>
            <a:ext uri="{FF2B5EF4-FFF2-40B4-BE49-F238E27FC236}">
              <a16:creationId xmlns:a16="http://schemas.microsoft.com/office/drawing/2014/main" id="{00000000-0008-0000-1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a:extLst>
            <a:ext uri="{FF2B5EF4-FFF2-40B4-BE49-F238E27FC236}">
              <a16:creationId xmlns:a16="http://schemas.microsoft.com/office/drawing/2014/main" id="{00000000-0008-0000-1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C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19152</xdr:rowOff>
    </xdr:to>
    <xdr:pic>
      <xdr:nvPicPr>
        <xdr:cNvPr id="3" name="Obrázek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a:extLst>
            <a:ext uri="{FF2B5EF4-FFF2-40B4-BE49-F238E27FC236}">
              <a16:creationId xmlns:a16="http://schemas.microsoft.com/office/drawing/2014/main" id="{00000000-0008-0000-1E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2</xdr:col>
      <xdr:colOff>436792</xdr:colOff>
      <xdr:row>35</xdr:row>
      <xdr:rowOff>9526</xdr:rowOff>
    </xdr:from>
    <xdr:to>
      <xdr:col>7</xdr:col>
      <xdr:colOff>610961</xdr:colOff>
      <xdr:row>45</xdr:row>
      <xdr:rowOff>19051</xdr:rowOff>
    </xdr:to>
    <xdr:graphicFrame macro="">
      <xdr:nvGraphicFramePr>
        <xdr:cNvPr id="2" name="Graf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579664</xdr:colOff>
      <xdr:row>34</xdr:row>
      <xdr:rowOff>142876</xdr:rowOff>
    </xdr:from>
    <xdr:to>
      <xdr:col>8</xdr:col>
      <xdr:colOff>866775</xdr:colOff>
      <xdr:row>45</xdr:row>
      <xdr:rowOff>123825</xdr:rowOff>
    </xdr:to>
    <xdr:graphicFrame macro="">
      <xdr:nvGraphicFramePr>
        <xdr:cNvPr id="3" name="Graf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9526</xdr:rowOff>
    </xdr:from>
    <xdr:to>
      <xdr:col>2</xdr:col>
      <xdr:colOff>457200</xdr:colOff>
      <xdr:row>45</xdr:row>
      <xdr:rowOff>43545</xdr:rowOff>
    </xdr:to>
    <xdr:graphicFrame macro="">
      <xdr:nvGraphicFramePr>
        <xdr:cNvPr id="4" name="Graf 3">
          <a:extLst>
            <a:ext uri="{FF2B5EF4-FFF2-40B4-BE49-F238E27FC236}">
              <a16:creationId xmlns:a16="http://schemas.microsoft.com/office/drawing/2014/main"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127991</xdr:colOff>
      <xdr:row>1</xdr:row>
      <xdr:rowOff>0</xdr:rowOff>
    </xdr:from>
    <xdr:to>
      <xdr:col>0</xdr:col>
      <xdr:colOff>1038472</xdr:colOff>
      <xdr:row>6</xdr:row>
      <xdr:rowOff>11271</xdr:rowOff>
    </xdr:to>
    <xdr:pic>
      <xdr:nvPicPr>
        <xdr:cNvPr id="7" name="Obrázek 6">
          <a:extLst>
            <a:ext uri="{FF2B5EF4-FFF2-40B4-BE49-F238E27FC236}">
              <a16:creationId xmlns:a16="http://schemas.microsoft.com/office/drawing/2014/main" id="{00000000-0008-0000-1F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27991" y="231321"/>
          <a:ext cx="910481" cy="637200"/>
        </a:xfrm>
        <a:prstGeom prst="rect">
          <a:avLst/>
        </a:prstGeom>
      </xdr:spPr>
    </xdr:pic>
    <xdr:clientData/>
  </xdr:twoCellAnchor>
  <xdr:twoCellAnchor>
    <xdr:from>
      <xdr:col>0</xdr:col>
      <xdr:colOff>0</xdr:colOff>
      <xdr:row>8</xdr:row>
      <xdr:rowOff>152400</xdr:rowOff>
    </xdr:from>
    <xdr:to>
      <xdr:col>0</xdr:col>
      <xdr:colOff>123825</xdr:colOff>
      <xdr:row>24</xdr:row>
      <xdr:rowOff>135775</xdr:rowOff>
    </xdr:to>
    <xdr:graphicFrame macro="">
      <xdr:nvGraphicFramePr>
        <xdr:cNvPr id="8" name="Graf 7">
          <a:extLst>
            <a:ext uri="{FF2B5EF4-FFF2-40B4-BE49-F238E27FC236}">
              <a16:creationId xmlns:a16="http://schemas.microsoft.com/office/drawing/2014/main" id="{096DF24D-1E95-42D8-AEE1-39F6213EB8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2</xdr:col>
      <xdr:colOff>511631</xdr:colOff>
      <xdr:row>35</xdr:row>
      <xdr:rowOff>9525</xdr:rowOff>
    </xdr:from>
    <xdr:to>
      <xdr:col>7</xdr:col>
      <xdr:colOff>666751</xdr:colOff>
      <xdr:row>45</xdr:row>
      <xdr:rowOff>80282</xdr:rowOff>
    </xdr:to>
    <xdr:graphicFrame macro="">
      <xdr:nvGraphicFramePr>
        <xdr:cNvPr id="2" name="Graf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704850</xdr:colOff>
      <xdr:row>35</xdr:row>
      <xdr:rowOff>9524</xdr:rowOff>
    </xdr:from>
    <xdr:to>
      <xdr:col>8</xdr:col>
      <xdr:colOff>876299</xdr:colOff>
      <xdr:row>45</xdr:row>
      <xdr:rowOff>76199</xdr:rowOff>
    </xdr:to>
    <xdr:graphicFrame macro="">
      <xdr:nvGraphicFramePr>
        <xdr:cNvPr id="3" name="Graf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9525</xdr:rowOff>
    </xdr:from>
    <xdr:to>
      <xdr:col>2</xdr:col>
      <xdr:colOff>523874</xdr:colOff>
      <xdr:row>45</xdr:row>
      <xdr:rowOff>66676</xdr:rowOff>
    </xdr:to>
    <xdr:graphicFrame macro="">
      <xdr:nvGraphicFramePr>
        <xdr:cNvPr id="4" name="Graf 3">
          <a:extLst>
            <a:ext uri="{FF2B5EF4-FFF2-40B4-BE49-F238E27FC236}">
              <a16:creationId xmlns:a16="http://schemas.microsoft.com/office/drawing/2014/main" id="{00000000-0008-0000-2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17145</xdr:rowOff>
    </xdr:from>
    <xdr:to>
      <xdr:col>0</xdr:col>
      <xdr:colOff>123825</xdr:colOff>
      <xdr:row>34</xdr:row>
      <xdr:rowOff>7620</xdr:rowOff>
    </xdr:to>
    <xdr:graphicFrame macro="">
      <xdr:nvGraphicFramePr>
        <xdr:cNvPr id="6" name="Graf 5">
          <a:extLst>
            <a:ext uri="{FF2B5EF4-FFF2-40B4-BE49-F238E27FC236}">
              <a16:creationId xmlns:a16="http://schemas.microsoft.com/office/drawing/2014/main" id="{00000000-0008-0000-2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99497</xdr:colOff>
      <xdr:row>1</xdr:row>
      <xdr:rowOff>0</xdr:rowOff>
    </xdr:from>
    <xdr:to>
      <xdr:col>0</xdr:col>
      <xdr:colOff>1005217</xdr:colOff>
      <xdr:row>6</xdr:row>
      <xdr:rowOff>7920</xdr:rowOff>
    </xdr:to>
    <xdr:pic>
      <xdr:nvPicPr>
        <xdr:cNvPr id="7" name="Obrázek 6">
          <a:extLst>
            <a:ext uri="{FF2B5EF4-FFF2-40B4-BE49-F238E27FC236}">
              <a16:creationId xmlns:a16="http://schemas.microsoft.com/office/drawing/2014/main" id="{00000000-0008-0000-20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97" y="231321"/>
          <a:ext cx="905720" cy="633849"/>
        </a:xfrm>
        <a:prstGeom prst="rect">
          <a:avLst/>
        </a:prstGeom>
      </xdr:spPr>
    </xdr:pic>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C4DD86EF-FA02-40B0-8531-C831EA6D6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23</xdr:row>
      <xdr:rowOff>38100</xdr:rowOff>
    </xdr:from>
    <xdr:to>
      <xdr:col>7</xdr:col>
      <xdr:colOff>266700</xdr:colOff>
      <xdr:row>45</xdr:row>
      <xdr:rowOff>66675</xdr:rowOff>
    </xdr:to>
    <xdr:graphicFrame macro="">
      <xdr:nvGraphicFramePr>
        <xdr:cNvPr id="2" name="Graf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9524</xdr:rowOff>
    </xdr:from>
    <xdr:to>
      <xdr:col>0</xdr:col>
      <xdr:colOff>123825</xdr:colOff>
      <xdr:row>23</xdr:row>
      <xdr:rowOff>85724</xdr:rowOff>
    </xdr:to>
    <xdr:graphicFrame macro="">
      <xdr:nvGraphicFramePr>
        <xdr:cNvPr id="5" name="Graf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352425</xdr:colOff>
      <xdr:row>23</xdr:row>
      <xdr:rowOff>38100</xdr:rowOff>
    </xdr:from>
    <xdr:to>
      <xdr:col>13</xdr:col>
      <xdr:colOff>672192</xdr:colOff>
      <xdr:row>45</xdr:row>
      <xdr:rowOff>57150</xdr:rowOff>
    </xdr:to>
    <xdr:graphicFrame macro="">
      <xdr:nvGraphicFramePr>
        <xdr:cNvPr id="3" name="Graf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2</xdr:col>
      <xdr:colOff>492580</xdr:colOff>
      <xdr:row>34</xdr:row>
      <xdr:rowOff>133350</xdr:rowOff>
    </xdr:from>
    <xdr:to>
      <xdr:col>8</xdr:col>
      <xdr:colOff>121103</xdr:colOff>
      <xdr:row>45</xdr:row>
      <xdr:rowOff>66675</xdr:rowOff>
    </xdr:to>
    <xdr:graphicFrame macro="">
      <xdr:nvGraphicFramePr>
        <xdr:cNvPr id="2" name="Graf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683080</xdr:colOff>
      <xdr:row>34</xdr:row>
      <xdr:rowOff>133350</xdr:rowOff>
    </xdr:from>
    <xdr:to>
      <xdr:col>8</xdr:col>
      <xdr:colOff>866776</xdr:colOff>
      <xdr:row>44</xdr:row>
      <xdr:rowOff>76199</xdr:rowOff>
    </xdr:to>
    <xdr:graphicFrame macro="">
      <xdr:nvGraphicFramePr>
        <xdr:cNvPr id="3" name="Graf 2">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34</xdr:row>
      <xdr:rowOff>133350</xdr:rowOff>
    </xdr:from>
    <xdr:to>
      <xdr:col>2</xdr:col>
      <xdr:colOff>514349</xdr:colOff>
      <xdr:row>45</xdr:row>
      <xdr:rowOff>47625</xdr:rowOff>
    </xdr:to>
    <xdr:graphicFrame macro="">
      <xdr:nvGraphicFramePr>
        <xdr:cNvPr id="4" name="Graf 3">
          <a:extLst>
            <a:ext uri="{FF2B5EF4-FFF2-40B4-BE49-F238E27FC236}">
              <a16:creationId xmlns:a16="http://schemas.microsoft.com/office/drawing/2014/main"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99416</xdr:colOff>
      <xdr:row>1</xdr:row>
      <xdr:rowOff>0</xdr:rowOff>
    </xdr:from>
    <xdr:to>
      <xdr:col>0</xdr:col>
      <xdr:colOff>1007831</xdr:colOff>
      <xdr:row>6</xdr:row>
      <xdr:rowOff>9825</xdr:rowOff>
    </xdr:to>
    <xdr:pic>
      <xdr:nvPicPr>
        <xdr:cNvPr id="7" name="Obrázek 6">
          <a:extLst>
            <a:ext uri="{FF2B5EF4-FFF2-40B4-BE49-F238E27FC236}">
              <a16:creationId xmlns:a16="http://schemas.microsoft.com/office/drawing/2014/main" id="{00000000-0008-0000-21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16" y="231321"/>
          <a:ext cx="908415" cy="635754"/>
        </a:xfrm>
        <a:prstGeom prst="rect">
          <a:avLst/>
        </a:prstGeom>
      </xdr:spPr>
    </xdr:pic>
    <xdr:clientData/>
  </xdr:twoCellAnchor>
  <xdr:twoCellAnchor>
    <xdr:from>
      <xdr:col>0</xdr:col>
      <xdr:colOff>0</xdr:colOff>
      <xdr:row>8</xdr:row>
      <xdr:rowOff>153184</xdr:rowOff>
    </xdr:from>
    <xdr:to>
      <xdr:col>0</xdr:col>
      <xdr:colOff>123825</xdr:colOff>
      <xdr:row>24</xdr:row>
      <xdr:rowOff>137473</xdr:rowOff>
    </xdr:to>
    <xdr:graphicFrame macro="">
      <xdr:nvGraphicFramePr>
        <xdr:cNvPr id="8" name="Graf 7">
          <a:extLst>
            <a:ext uri="{FF2B5EF4-FFF2-40B4-BE49-F238E27FC236}">
              <a16:creationId xmlns:a16="http://schemas.microsoft.com/office/drawing/2014/main" id="{6304CCAA-DB51-4089-802D-516A2B7B6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2</xdr:col>
      <xdr:colOff>542928</xdr:colOff>
      <xdr:row>36</xdr:row>
      <xdr:rowOff>9525</xdr:rowOff>
    </xdr:from>
    <xdr:to>
      <xdr:col>8</xdr:col>
      <xdr:colOff>295275</xdr:colOff>
      <xdr:row>45</xdr:row>
      <xdr:rowOff>76200</xdr:rowOff>
    </xdr:to>
    <xdr:graphicFrame macro="">
      <xdr:nvGraphicFramePr>
        <xdr:cNvPr id="2" name="Graf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666748</xdr:colOff>
      <xdr:row>36</xdr:row>
      <xdr:rowOff>9525</xdr:rowOff>
    </xdr:from>
    <xdr:to>
      <xdr:col>8</xdr:col>
      <xdr:colOff>857250</xdr:colOff>
      <xdr:row>45</xdr:row>
      <xdr:rowOff>66675</xdr:rowOff>
    </xdr:to>
    <xdr:graphicFrame macro="">
      <xdr:nvGraphicFramePr>
        <xdr:cNvPr id="3" name="Graf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36</xdr:row>
      <xdr:rowOff>9525</xdr:rowOff>
    </xdr:from>
    <xdr:to>
      <xdr:col>2</xdr:col>
      <xdr:colOff>533399</xdr:colOff>
      <xdr:row>45</xdr:row>
      <xdr:rowOff>76200</xdr:rowOff>
    </xdr:to>
    <xdr:graphicFrame macro="">
      <xdr:nvGraphicFramePr>
        <xdr:cNvPr id="4" name="Graf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2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27</xdr:row>
      <xdr:rowOff>15240</xdr:rowOff>
    </xdr:from>
    <xdr:to>
      <xdr:col>0</xdr:col>
      <xdr:colOff>123825</xdr:colOff>
      <xdr:row>35</xdr:row>
      <xdr:rowOff>5715</xdr:rowOff>
    </xdr:to>
    <xdr:graphicFrame macro="">
      <xdr:nvGraphicFramePr>
        <xdr:cNvPr id="12" name="Graf 11">
          <a:extLst>
            <a:ext uri="{FF2B5EF4-FFF2-40B4-BE49-F238E27FC236}">
              <a16:creationId xmlns:a16="http://schemas.microsoft.com/office/drawing/2014/main" id="{94F3ED56-E3EB-43F6-A387-8AD04590EE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FB8D3B56-B169-4526-9032-BB8A1F48B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2</xdr:col>
      <xdr:colOff>526597</xdr:colOff>
      <xdr:row>34</xdr:row>
      <xdr:rowOff>152399</xdr:rowOff>
    </xdr:from>
    <xdr:to>
      <xdr:col>7</xdr:col>
      <xdr:colOff>809625</xdr:colOff>
      <xdr:row>45</xdr:row>
      <xdr:rowOff>66674</xdr:rowOff>
    </xdr:to>
    <xdr:graphicFrame macro="">
      <xdr:nvGraphicFramePr>
        <xdr:cNvPr id="2" name="Graf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800100</xdr:colOff>
      <xdr:row>34</xdr:row>
      <xdr:rowOff>152399</xdr:rowOff>
    </xdr:from>
    <xdr:to>
      <xdr:col>8</xdr:col>
      <xdr:colOff>847725</xdr:colOff>
      <xdr:row>45</xdr:row>
      <xdr:rowOff>76199</xdr:rowOff>
    </xdr:to>
    <xdr:graphicFrame macro="">
      <xdr:nvGraphicFramePr>
        <xdr:cNvPr id="3" name="Graf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34</xdr:row>
      <xdr:rowOff>152399</xdr:rowOff>
    </xdr:from>
    <xdr:to>
      <xdr:col>2</xdr:col>
      <xdr:colOff>514349</xdr:colOff>
      <xdr:row>45</xdr:row>
      <xdr:rowOff>76199</xdr:rowOff>
    </xdr:to>
    <xdr:graphicFrame macro="">
      <xdr:nvGraphicFramePr>
        <xdr:cNvPr id="4" name="Graf 3">
          <a:extLst>
            <a:ext uri="{FF2B5EF4-FFF2-40B4-BE49-F238E27FC236}">
              <a16:creationId xmlns:a16="http://schemas.microsoft.com/office/drawing/2014/main" id="{00000000-0008-0000-2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101507</xdr:colOff>
      <xdr:row>1</xdr:row>
      <xdr:rowOff>0</xdr:rowOff>
    </xdr:from>
    <xdr:to>
      <xdr:col>0</xdr:col>
      <xdr:colOff>1007227</xdr:colOff>
      <xdr:row>6</xdr:row>
      <xdr:rowOff>7920</xdr:rowOff>
    </xdr:to>
    <xdr:pic>
      <xdr:nvPicPr>
        <xdr:cNvPr id="7" name="Obrázek 6">
          <a:extLst>
            <a:ext uri="{FF2B5EF4-FFF2-40B4-BE49-F238E27FC236}">
              <a16:creationId xmlns:a16="http://schemas.microsoft.com/office/drawing/2014/main" id="{00000000-0008-0000-23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1507" y="231321"/>
          <a:ext cx="905720" cy="633849"/>
        </a:xfrm>
        <a:prstGeom prst="rect">
          <a:avLst/>
        </a:prstGeom>
      </xdr:spPr>
    </xdr:pic>
    <xdr:clientData/>
  </xdr:twoCellAnchor>
  <xdr:twoCellAnchor>
    <xdr:from>
      <xdr:col>0</xdr:col>
      <xdr:colOff>0</xdr:colOff>
      <xdr:row>26</xdr:row>
      <xdr:rowOff>16420</xdr:rowOff>
    </xdr:from>
    <xdr:to>
      <xdr:col>0</xdr:col>
      <xdr:colOff>123825</xdr:colOff>
      <xdr:row>34</xdr:row>
      <xdr:rowOff>7158</xdr:rowOff>
    </xdr:to>
    <xdr:graphicFrame macro="">
      <xdr:nvGraphicFramePr>
        <xdr:cNvPr id="8" name="Graf 7">
          <a:extLst>
            <a:ext uri="{FF2B5EF4-FFF2-40B4-BE49-F238E27FC236}">
              <a16:creationId xmlns:a16="http://schemas.microsoft.com/office/drawing/2014/main" id="{BCD5DB2B-8A6C-4AF1-A626-535F43689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140918</xdr:rowOff>
    </xdr:to>
    <xdr:graphicFrame macro="">
      <xdr:nvGraphicFramePr>
        <xdr:cNvPr id="9" name="Graf 8">
          <a:extLst>
            <a:ext uri="{FF2B5EF4-FFF2-40B4-BE49-F238E27FC236}">
              <a16:creationId xmlns:a16="http://schemas.microsoft.com/office/drawing/2014/main" id="{E9472A4B-ED45-4371-85C3-FDFF7289D7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2</xdr:col>
      <xdr:colOff>534762</xdr:colOff>
      <xdr:row>35</xdr:row>
      <xdr:rowOff>9525</xdr:rowOff>
    </xdr:from>
    <xdr:to>
      <xdr:col>7</xdr:col>
      <xdr:colOff>845003</xdr:colOff>
      <xdr:row>45</xdr:row>
      <xdr:rowOff>57150</xdr:rowOff>
    </xdr:to>
    <xdr:graphicFrame macro="">
      <xdr:nvGraphicFramePr>
        <xdr:cNvPr id="2" name="Graf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790575</xdr:colOff>
      <xdr:row>35</xdr:row>
      <xdr:rowOff>9525</xdr:rowOff>
    </xdr:from>
    <xdr:to>
      <xdr:col>8</xdr:col>
      <xdr:colOff>819150</xdr:colOff>
      <xdr:row>45</xdr:row>
      <xdr:rowOff>47625</xdr:rowOff>
    </xdr:to>
    <xdr:graphicFrame macro="">
      <xdr:nvGraphicFramePr>
        <xdr:cNvPr id="3" name="Graf 2">
          <a:extLst>
            <a:ext uri="{FF2B5EF4-FFF2-40B4-BE49-F238E27FC236}">
              <a16:creationId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35</xdr:row>
      <xdr:rowOff>9525</xdr:rowOff>
    </xdr:from>
    <xdr:to>
      <xdr:col>2</xdr:col>
      <xdr:colOff>542924</xdr:colOff>
      <xdr:row>45</xdr:row>
      <xdr:rowOff>85725</xdr:rowOff>
    </xdr:to>
    <xdr:graphicFrame macro="">
      <xdr:nvGraphicFramePr>
        <xdr:cNvPr id="4" name="Graf 3">
          <a:extLst>
            <a:ext uri="{FF2B5EF4-FFF2-40B4-BE49-F238E27FC236}">
              <a16:creationId xmlns:a16="http://schemas.microsoft.com/office/drawing/2014/main"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102379</xdr:colOff>
      <xdr:row>0</xdr:row>
      <xdr:rowOff>180975</xdr:rowOff>
    </xdr:from>
    <xdr:to>
      <xdr:col>0</xdr:col>
      <xdr:colOff>1007841</xdr:colOff>
      <xdr:row>5</xdr:row>
      <xdr:rowOff>120315</xdr:rowOff>
    </xdr:to>
    <xdr:pic>
      <xdr:nvPicPr>
        <xdr:cNvPr id="7" name="Obrázek 6">
          <a:extLst>
            <a:ext uri="{FF2B5EF4-FFF2-40B4-BE49-F238E27FC236}">
              <a16:creationId xmlns:a16="http://schemas.microsoft.com/office/drawing/2014/main" id="{00000000-0008-0000-24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2379" y="180975"/>
          <a:ext cx="905462" cy="646911"/>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36580DBB-EF74-4F3B-A9A4-D94C1AD6E0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134470</xdr:rowOff>
    </xdr:to>
    <xdr:graphicFrame macro="">
      <xdr:nvGraphicFramePr>
        <xdr:cNvPr id="9" name="Graf 8">
          <a:extLst>
            <a:ext uri="{FF2B5EF4-FFF2-40B4-BE49-F238E27FC236}">
              <a16:creationId xmlns:a16="http://schemas.microsoft.com/office/drawing/2014/main" id="{D0606D90-58F3-43B1-BF1C-A159513CDB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2</xdr:col>
      <xdr:colOff>530681</xdr:colOff>
      <xdr:row>35</xdr:row>
      <xdr:rowOff>38100</xdr:rowOff>
    </xdr:from>
    <xdr:to>
      <xdr:col>8</xdr:col>
      <xdr:colOff>257175</xdr:colOff>
      <xdr:row>45</xdr:row>
      <xdr:rowOff>54429</xdr:rowOff>
    </xdr:to>
    <xdr:graphicFrame macro="">
      <xdr:nvGraphicFramePr>
        <xdr:cNvPr id="2" name="Graf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790576</xdr:colOff>
      <xdr:row>35</xdr:row>
      <xdr:rowOff>38100</xdr:rowOff>
    </xdr:from>
    <xdr:to>
      <xdr:col>8</xdr:col>
      <xdr:colOff>847726</xdr:colOff>
      <xdr:row>45</xdr:row>
      <xdr:rowOff>65315</xdr:rowOff>
    </xdr:to>
    <xdr:graphicFrame macro="">
      <xdr:nvGraphicFramePr>
        <xdr:cNvPr id="3" name="Graf 2">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35</xdr:row>
      <xdr:rowOff>38100</xdr:rowOff>
    </xdr:from>
    <xdr:to>
      <xdr:col>2</xdr:col>
      <xdr:colOff>533399</xdr:colOff>
      <xdr:row>45</xdr:row>
      <xdr:rowOff>61365</xdr:rowOff>
    </xdr:to>
    <xdr:graphicFrame macro="">
      <xdr:nvGraphicFramePr>
        <xdr:cNvPr id="4" name="Graf 3">
          <a:extLst>
            <a:ext uri="{FF2B5EF4-FFF2-40B4-BE49-F238E27FC236}">
              <a16:creationId xmlns:a16="http://schemas.microsoft.com/office/drawing/2014/main"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9826</xdr:rowOff>
    </xdr:to>
    <xdr:pic>
      <xdr:nvPicPr>
        <xdr:cNvPr id="7" name="Obrázek 6">
          <a:extLst>
            <a:ext uri="{FF2B5EF4-FFF2-40B4-BE49-F238E27FC236}">
              <a16:creationId xmlns:a16="http://schemas.microsoft.com/office/drawing/2014/main" id="{00000000-0008-0000-2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5"/>
        </a:xfrm>
        <a:prstGeom prst="rect">
          <a:avLst/>
        </a:prstGeom>
      </xdr:spPr>
    </xdr:pic>
    <xdr:clientData/>
  </xdr:twoCellAnchor>
  <xdr:twoCellAnchor>
    <xdr:from>
      <xdr:col>0</xdr:col>
      <xdr:colOff>0</xdr:colOff>
      <xdr:row>26</xdr:row>
      <xdr:rowOff>38100</xdr:rowOff>
    </xdr:from>
    <xdr:to>
      <xdr:col>0</xdr:col>
      <xdr:colOff>123825</xdr:colOff>
      <xdr:row>34</xdr:row>
      <xdr:rowOff>2334</xdr:rowOff>
    </xdr:to>
    <xdr:graphicFrame macro="">
      <xdr:nvGraphicFramePr>
        <xdr:cNvPr id="8" name="Graf 7">
          <a:extLst>
            <a:ext uri="{FF2B5EF4-FFF2-40B4-BE49-F238E27FC236}">
              <a16:creationId xmlns:a16="http://schemas.microsoft.com/office/drawing/2014/main" id="{517443B8-E25E-44CD-9663-4B9DC7E46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xdr:row>
      <xdr:rowOff>153830</xdr:rowOff>
    </xdr:from>
    <xdr:to>
      <xdr:col>0</xdr:col>
      <xdr:colOff>123825</xdr:colOff>
      <xdr:row>25</xdr:row>
      <xdr:rowOff>3577</xdr:rowOff>
    </xdr:to>
    <xdr:graphicFrame macro="">
      <xdr:nvGraphicFramePr>
        <xdr:cNvPr id="9" name="Graf 8">
          <a:extLst>
            <a:ext uri="{FF2B5EF4-FFF2-40B4-BE49-F238E27FC236}">
              <a16:creationId xmlns:a16="http://schemas.microsoft.com/office/drawing/2014/main" id="{F386EF36-9787-4364-BDFE-207F5DCCEF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2</xdr:col>
      <xdr:colOff>576945</xdr:colOff>
      <xdr:row>36</xdr:row>
      <xdr:rowOff>19050</xdr:rowOff>
    </xdr:from>
    <xdr:to>
      <xdr:col>8</xdr:col>
      <xdr:colOff>205468</xdr:colOff>
      <xdr:row>45</xdr:row>
      <xdr:rowOff>104775</xdr:rowOff>
    </xdr:to>
    <xdr:graphicFrame macro="">
      <xdr:nvGraphicFramePr>
        <xdr:cNvPr id="2" name="Graf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752475</xdr:colOff>
      <xdr:row>36</xdr:row>
      <xdr:rowOff>19050</xdr:rowOff>
    </xdr:from>
    <xdr:to>
      <xdr:col>8</xdr:col>
      <xdr:colOff>857250</xdr:colOff>
      <xdr:row>45</xdr:row>
      <xdr:rowOff>76200</xdr:rowOff>
    </xdr:to>
    <xdr:graphicFrame macro="">
      <xdr:nvGraphicFramePr>
        <xdr:cNvPr id="3" name="Graf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36</xdr:row>
      <xdr:rowOff>19050</xdr:rowOff>
    </xdr:from>
    <xdr:to>
      <xdr:col>2</xdr:col>
      <xdr:colOff>523874</xdr:colOff>
      <xdr:row>45</xdr:row>
      <xdr:rowOff>95923</xdr:rowOff>
    </xdr:to>
    <xdr:graphicFrame macro="">
      <xdr:nvGraphicFramePr>
        <xdr:cNvPr id="4" name="Graf 3">
          <a:extLst>
            <a:ext uri="{FF2B5EF4-FFF2-40B4-BE49-F238E27FC236}">
              <a16:creationId xmlns:a16="http://schemas.microsoft.com/office/drawing/2014/main" id="{00000000-0008-0000-2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27</xdr:row>
      <xdr:rowOff>38100</xdr:rowOff>
    </xdr:from>
    <xdr:to>
      <xdr:col>0</xdr:col>
      <xdr:colOff>123825</xdr:colOff>
      <xdr:row>35</xdr:row>
      <xdr:rowOff>2334</xdr:rowOff>
    </xdr:to>
    <xdr:graphicFrame macro="">
      <xdr:nvGraphicFramePr>
        <xdr:cNvPr id="8" name="Graf 7">
          <a:extLst>
            <a:ext uri="{FF2B5EF4-FFF2-40B4-BE49-F238E27FC236}">
              <a16:creationId xmlns:a16="http://schemas.microsoft.com/office/drawing/2014/main" id="{5B623BC1-622C-4C63-8DB4-1A30FCD59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9" name="Graf 8">
          <a:extLst>
            <a:ext uri="{FF2B5EF4-FFF2-40B4-BE49-F238E27FC236}">
              <a16:creationId xmlns:a16="http://schemas.microsoft.com/office/drawing/2014/main" id="{66CA93C6-0911-4301-B89D-4F3F7E0B60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2</xdr:col>
      <xdr:colOff>503466</xdr:colOff>
      <xdr:row>34</xdr:row>
      <xdr:rowOff>145598</xdr:rowOff>
    </xdr:from>
    <xdr:to>
      <xdr:col>8</xdr:col>
      <xdr:colOff>352425</xdr:colOff>
      <xdr:row>45</xdr:row>
      <xdr:rowOff>9527</xdr:rowOff>
    </xdr:to>
    <xdr:graphicFrame macro="">
      <xdr:nvGraphicFramePr>
        <xdr:cNvPr id="2" name="Graf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681720</xdr:colOff>
      <xdr:row>34</xdr:row>
      <xdr:rowOff>145598</xdr:rowOff>
    </xdr:from>
    <xdr:to>
      <xdr:col>8</xdr:col>
      <xdr:colOff>828676</xdr:colOff>
      <xdr:row>45</xdr:row>
      <xdr:rowOff>38100</xdr:rowOff>
    </xdr:to>
    <xdr:graphicFrame macro="">
      <xdr:nvGraphicFramePr>
        <xdr:cNvPr id="3" name="Graf 2">
          <a:extLst>
            <a:ext uri="{FF2B5EF4-FFF2-40B4-BE49-F238E27FC236}">
              <a16:creationId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34</xdr:row>
      <xdr:rowOff>145598</xdr:rowOff>
    </xdr:from>
    <xdr:to>
      <xdr:col>2</xdr:col>
      <xdr:colOff>523874</xdr:colOff>
      <xdr:row>45</xdr:row>
      <xdr:rowOff>35083</xdr:rowOff>
    </xdr:to>
    <xdr:graphicFrame macro="">
      <xdr:nvGraphicFramePr>
        <xdr:cNvPr id="4" name="Graf 3">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7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E1F86573-63EA-4010-85AC-915FC8F73D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5404</xdr:rowOff>
    </xdr:from>
    <xdr:to>
      <xdr:col>0</xdr:col>
      <xdr:colOff>123825</xdr:colOff>
      <xdr:row>24</xdr:row>
      <xdr:rowOff>140510</xdr:rowOff>
    </xdr:to>
    <xdr:graphicFrame macro="">
      <xdr:nvGraphicFramePr>
        <xdr:cNvPr id="9" name="Graf 8">
          <a:extLst>
            <a:ext uri="{FF2B5EF4-FFF2-40B4-BE49-F238E27FC236}">
              <a16:creationId xmlns:a16="http://schemas.microsoft.com/office/drawing/2014/main" id="{208F2EA3-54E5-4DBF-B5D7-0E5A9FF29A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2</xdr:col>
      <xdr:colOff>538845</xdr:colOff>
      <xdr:row>35</xdr:row>
      <xdr:rowOff>134471</xdr:rowOff>
    </xdr:from>
    <xdr:to>
      <xdr:col>8</xdr:col>
      <xdr:colOff>496661</xdr:colOff>
      <xdr:row>45</xdr:row>
      <xdr:rowOff>85725</xdr:rowOff>
    </xdr:to>
    <xdr:graphicFrame macro="">
      <xdr:nvGraphicFramePr>
        <xdr:cNvPr id="2" name="Graf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744311</xdr:colOff>
      <xdr:row>35</xdr:row>
      <xdr:rowOff>134471</xdr:rowOff>
    </xdr:from>
    <xdr:to>
      <xdr:col>8</xdr:col>
      <xdr:colOff>857250</xdr:colOff>
      <xdr:row>45</xdr:row>
      <xdr:rowOff>66676</xdr:rowOff>
    </xdr:to>
    <xdr:graphicFrame macro="">
      <xdr:nvGraphicFramePr>
        <xdr:cNvPr id="3" name="Graf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134471</xdr:rowOff>
    </xdr:from>
    <xdr:to>
      <xdr:col>2</xdr:col>
      <xdr:colOff>523874</xdr:colOff>
      <xdr:row>45</xdr:row>
      <xdr:rowOff>66811</xdr:rowOff>
    </xdr:to>
    <xdr:graphicFrame macro="">
      <xdr:nvGraphicFramePr>
        <xdr:cNvPr id="4" name="Graf 3">
          <a:extLst>
            <a:ext uri="{FF2B5EF4-FFF2-40B4-BE49-F238E27FC236}">
              <a16:creationId xmlns:a16="http://schemas.microsoft.com/office/drawing/2014/main"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98199</xdr:colOff>
      <xdr:row>0</xdr:row>
      <xdr:rowOff>171450</xdr:rowOff>
    </xdr:from>
    <xdr:to>
      <xdr:col>0</xdr:col>
      <xdr:colOff>1009048</xdr:colOff>
      <xdr:row>5</xdr:row>
      <xdr:rowOff>119727</xdr:rowOff>
    </xdr:to>
    <xdr:pic>
      <xdr:nvPicPr>
        <xdr:cNvPr id="7" name="Obrázek 6">
          <a:extLst>
            <a:ext uri="{FF2B5EF4-FFF2-40B4-BE49-F238E27FC236}">
              <a16:creationId xmlns:a16="http://schemas.microsoft.com/office/drawing/2014/main" id="{00000000-0008-0000-28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8199" y="171450"/>
          <a:ext cx="910849" cy="661291"/>
        </a:xfrm>
        <a:prstGeom prst="rect">
          <a:avLst/>
        </a:prstGeom>
      </xdr:spPr>
    </xdr:pic>
    <xdr:clientData/>
  </xdr:twoCellAnchor>
  <xdr:twoCellAnchor>
    <xdr:from>
      <xdr:col>0</xdr:col>
      <xdr:colOff>0</xdr:colOff>
      <xdr:row>27</xdr:row>
      <xdr:rowOff>30480</xdr:rowOff>
    </xdr:from>
    <xdr:to>
      <xdr:col>0</xdr:col>
      <xdr:colOff>123825</xdr:colOff>
      <xdr:row>34</xdr:row>
      <xdr:rowOff>139494</xdr:rowOff>
    </xdr:to>
    <xdr:graphicFrame macro="">
      <xdr:nvGraphicFramePr>
        <xdr:cNvPr id="8" name="Graf 7">
          <a:extLst>
            <a:ext uri="{FF2B5EF4-FFF2-40B4-BE49-F238E27FC236}">
              <a16:creationId xmlns:a16="http://schemas.microsoft.com/office/drawing/2014/main" id="{BE8834E3-5086-4A31-805F-92B7131191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135106</xdr:rowOff>
    </xdr:to>
    <xdr:graphicFrame macro="">
      <xdr:nvGraphicFramePr>
        <xdr:cNvPr id="9" name="Graf 8">
          <a:extLst>
            <a:ext uri="{FF2B5EF4-FFF2-40B4-BE49-F238E27FC236}">
              <a16:creationId xmlns:a16="http://schemas.microsoft.com/office/drawing/2014/main" id="{C40968FB-EB07-42E7-BD4E-CAD2D764D6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2</xdr:col>
      <xdr:colOff>515712</xdr:colOff>
      <xdr:row>34</xdr:row>
      <xdr:rowOff>133350</xdr:rowOff>
    </xdr:from>
    <xdr:to>
      <xdr:col>8</xdr:col>
      <xdr:colOff>664028</xdr:colOff>
      <xdr:row>45</xdr:row>
      <xdr:rowOff>28576</xdr:rowOff>
    </xdr:to>
    <xdr:graphicFrame macro="">
      <xdr:nvGraphicFramePr>
        <xdr:cNvPr id="2" name="Graf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752475</xdr:colOff>
      <xdr:row>35</xdr:row>
      <xdr:rowOff>9525</xdr:rowOff>
    </xdr:from>
    <xdr:to>
      <xdr:col>8</xdr:col>
      <xdr:colOff>838201</xdr:colOff>
      <xdr:row>45</xdr:row>
      <xdr:rowOff>40548</xdr:rowOff>
    </xdr:to>
    <xdr:graphicFrame macro="">
      <xdr:nvGraphicFramePr>
        <xdr:cNvPr id="3" name="Graf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34</xdr:row>
      <xdr:rowOff>133350</xdr:rowOff>
    </xdr:from>
    <xdr:to>
      <xdr:col>2</xdr:col>
      <xdr:colOff>523874</xdr:colOff>
      <xdr:row>45</xdr:row>
      <xdr:rowOff>68969</xdr:rowOff>
    </xdr:to>
    <xdr:graphicFrame macro="">
      <xdr:nvGraphicFramePr>
        <xdr:cNvPr id="4" name="Graf 3">
          <a:extLst>
            <a:ext uri="{FF2B5EF4-FFF2-40B4-BE49-F238E27FC236}">
              <a16:creationId xmlns:a16="http://schemas.microsoft.com/office/drawing/2014/main" id="{00000000-0008-0000-2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9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70BED603-2297-4AEF-A435-6CC97E0E4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53849A05-50EE-45A9-80AE-3993F80ED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2</xdr:col>
      <xdr:colOff>521156</xdr:colOff>
      <xdr:row>35</xdr:row>
      <xdr:rowOff>9525</xdr:rowOff>
    </xdr:from>
    <xdr:to>
      <xdr:col>8</xdr:col>
      <xdr:colOff>329293</xdr:colOff>
      <xdr:row>45</xdr:row>
      <xdr:rowOff>57150</xdr:rowOff>
    </xdr:to>
    <xdr:graphicFrame macro="">
      <xdr:nvGraphicFramePr>
        <xdr:cNvPr id="2" name="Graf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733425</xdr:colOff>
      <xdr:row>35</xdr:row>
      <xdr:rowOff>9525</xdr:rowOff>
    </xdr:from>
    <xdr:to>
      <xdr:col>8</xdr:col>
      <xdr:colOff>838200</xdr:colOff>
      <xdr:row>44</xdr:row>
      <xdr:rowOff>97729</xdr:rowOff>
    </xdr:to>
    <xdr:graphicFrame macro="">
      <xdr:nvGraphicFramePr>
        <xdr:cNvPr id="3" name="Graf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9525</xdr:rowOff>
    </xdr:from>
    <xdr:to>
      <xdr:col>2</xdr:col>
      <xdr:colOff>523874</xdr:colOff>
      <xdr:row>45</xdr:row>
      <xdr:rowOff>43544</xdr:rowOff>
    </xdr:to>
    <xdr:graphicFrame macro="">
      <xdr:nvGraphicFramePr>
        <xdr:cNvPr id="4" name="Graf 3">
          <a:extLst>
            <a:ext uri="{FF2B5EF4-FFF2-40B4-BE49-F238E27FC236}">
              <a16:creationId xmlns:a16="http://schemas.microsoft.com/office/drawing/2014/main" id="{00000000-0008-0000-2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A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386DDBA9-DA4C-4BD3-90DE-5888CBC50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1BA2B9B9-5977-44A7-A600-1CABAD4A1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533400</xdr:colOff>
      <xdr:row>20</xdr:row>
      <xdr:rowOff>47755</xdr:rowOff>
    </xdr:from>
    <xdr:to>
      <xdr:col>13</xdr:col>
      <xdr:colOff>675035</xdr:colOff>
      <xdr:row>45</xdr:row>
      <xdr:rowOff>61231</xdr:rowOff>
    </xdr:to>
    <xdr:graphicFrame macro="">
      <xdr:nvGraphicFramePr>
        <xdr:cNvPr id="2" name="Graf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1</xdr:rowOff>
    </xdr:from>
    <xdr:to>
      <xdr:col>0</xdr:col>
      <xdr:colOff>123825</xdr:colOff>
      <xdr:row>20</xdr:row>
      <xdr:rowOff>28576</xdr:rowOff>
    </xdr:to>
    <xdr:graphicFrame macro="">
      <xdr:nvGraphicFramePr>
        <xdr:cNvPr id="4" name="Graf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38101</xdr:colOff>
      <xdr:row>20</xdr:row>
      <xdr:rowOff>47625</xdr:rowOff>
    </xdr:from>
    <xdr:to>
      <xdr:col>7</xdr:col>
      <xdr:colOff>571501</xdr:colOff>
      <xdr:row>45</xdr:row>
      <xdr:rowOff>66674</xdr:rowOff>
    </xdr:to>
    <xdr:graphicFrame macro="">
      <xdr:nvGraphicFramePr>
        <xdr:cNvPr id="5" name="Graf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104776</xdr:colOff>
      <xdr:row>21</xdr:row>
      <xdr:rowOff>100965</xdr:rowOff>
    </xdr:from>
    <xdr:to>
      <xdr:col>6</xdr:col>
      <xdr:colOff>247650</xdr:colOff>
      <xdr:row>42</xdr:row>
      <xdr:rowOff>34018</xdr:rowOff>
    </xdr:to>
    <xdr:graphicFrame macro="">
      <xdr:nvGraphicFramePr>
        <xdr:cNvPr id="3" name="Graf 2">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152400</xdr:colOff>
      <xdr:row>21</xdr:row>
      <xdr:rowOff>100965</xdr:rowOff>
    </xdr:from>
    <xdr:to>
      <xdr:col>13</xdr:col>
      <xdr:colOff>590550</xdr:colOff>
      <xdr:row>42</xdr:row>
      <xdr:rowOff>3356</xdr:rowOff>
    </xdr:to>
    <xdr:graphicFrame macro="">
      <xdr:nvGraphicFramePr>
        <xdr:cNvPr id="4" name="Graf 3">
          <a:extLst>
            <a:ext uri="{FF2B5EF4-FFF2-40B4-BE49-F238E27FC236}">
              <a16:creationId xmlns:a16="http://schemas.microsoft.com/office/drawing/2014/main" id="{00000000-0008-0000-2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xdr:row>
      <xdr:rowOff>22860</xdr:rowOff>
    </xdr:from>
    <xdr:to>
      <xdr:col>0</xdr:col>
      <xdr:colOff>123825</xdr:colOff>
      <xdr:row>21</xdr:row>
      <xdr:rowOff>0</xdr:rowOff>
    </xdr:to>
    <xdr:graphicFrame macro="">
      <xdr:nvGraphicFramePr>
        <xdr:cNvPr id="5" name="Graf 4">
          <a:extLst>
            <a:ext uri="{FF2B5EF4-FFF2-40B4-BE49-F238E27FC236}">
              <a16:creationId xmlns:a16="http://schemas.microsoft.com/office/drawing/2014/main" id="{A73097D4-7B68-4348-9B10-744401EDC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25</xdr:row>
      <xdr:rowOff>2198</xdr:rowOff>
    </xdr:from>
    <xdr:to>
      <xdr:col>4</xdr:col>
      <xdr:colOff>161925</xdr:colOff>
      <xdr:row>39</xdr:row>
      <xdr:rowOff>84470</xdr:rowOff>
    </xdr:to>
    <xdr:graphicFrame macro="">
      <xdr:nvGraphicFramePr>
        <xdr:cNvPr id="3" name="Graf 2">
          <a:extLst>
            <a:ext uri="{FF2B5EF4-FFF2-40B4-BE49-F238E27FC236}">
              <a16:creationId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236220</xdr:colOff>
      <xdr:row>25</xdr:row>
      <xdr:rowOff>2198</xdr:rowOff>
    </xdr:from>
    <xdr:to>
      <xdr:col>11</xdr:col>
      <xdr:colOff>361950</xdr:colOff>
      <xdr:row>39</xdr:row>
      <xdr:rowOff>92126</xdr:rowOff>
    </xdr:to>
    <xdr:graphicFrame macro="">
      <xdr:nvGraphicFramePr>
        <xdr:cNvPr id="4" name="Graf 3">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xdr:col>
      <xdr:colOff>470535</xdr:colOff>
      <xdr:row>33</xdr:row>
      <xdr:rowOff>273</xdr:rowOff>
    </xdr:from>
    <xdr:to>
      <xdr:col>9</xdr:col>
      <xdr:colOff>485502</xdr:colOff>
      <xdr:row>44</xdr:row>
      <xdr:rowOff>43816</xdr:rowOff>
    </xdr:to>
    <xdr:graphicFrame macro="">
      <xdr:nvGraphicFramePr>
        <xdr:cNvPr id="3" name="Graf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16137</xdr:colOff>
      <xdr:row>21</xdr:row>
      <xdr:rowOff>29246</xdr:rowOff>
    </xdr:from>
    <xdr:to>
      <xdr:col>5</xdr:col>
      <xdr:colOff>273872</xdr:colOff>
      <xdr:row>32</xdr:row>
      <xdr:rowOff>136391</xdr:rowOff>
    </xdr:to>
    <xdr:graphicFrame macro="">
      <xdr:nvGraphicFramePr>
        <xdr:cNvPr id="4" name="Graf 3">
          <a:extLst>
            <a:ext uri="{FF2B5EF4-FFF2-40B4-BE49-F238E27FC236}">
              <a16:creationId xmlns:a16="http://schemas.microsoft.com/office/drawing/2014/main" id="{F07A03DE-5E96-4C53-B088-FF5116C797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370802</xdr:colOff>
      <xdr:row>21</xdr:row>
      <xdr:rowOff>38212</xdr:rowOff>
    </xdr:from>
    <xdr:to>
      <xdr:col>13</xdr:col>
      <xdr:colOff>191508</xdr:colOff>
      <xdr:row>33</xdr:row>
      <xdr:rowOff>10543</xdr:rowOff>
    </xdr:to>
    <xdr:graphicFrame macro="">
      <xdr:nvGraphicFramePr>
        <xdr:cNvPr id="5" name="Graf 4">
          <a:extLst>
            <a:ext uri="{FF2B5EF4-FFF2-40B4-BE49-F238E27FC236}">
              <a16:creationId xmlns:a16="http://schemas.microsoft.com/office/drawing/2014/main" id="{54D24689-812E-4502-BE4D-3CF4182819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6</xdr:col>
      <xdr:colOff>11206</xdr:colOff>
      <xdr:row>1</xdr:row>
      <xdr:rowOff>445</xdr:rowOff>
    </xdr:from>
    <xdr:to>
      <xdr:col>11</xdr:col>
      <xdr:colOff>541244</xdr:colOff>
      <xdr:row>12</xdr:row>
      <xdr:rowOff>134471</xdr:rowOff>
    </xdr:to>
    <xdr:graphicFrame macro="">
      <xdr:nvGraphicFramePr>
        <xdr:cNvPr id="2" name="Graf 1">
          <a:extLst>
            <a:ext uri="{FF2B5EF4-FFF2-40B4-BE49-F238E27FC236}">
              <a16:creationId xmlns:a16="http://schemas.microsoft.com/office/drawing/2014/main" id="{00000000-0008-0000-3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11206</xdr:colOff>
      <xdr:row>13</xdr:row>
      <xdr:rowOff>44822</xdr:rowOff>
    </xdr:from>
    <xdr:to>
      <xdr:col>11</xdr:col>
      <xdr:colOff>541244</xdr:colOff>
      <xdr:row>24</xdr:row>
      <xdr:rowOff>89200</xdr:rowOff>
    </xdr:to>
    <xdr:graphicFrame macro="">
      <xdr:nvGraphicFramePr>
        <xdr:cNvPr id="5" name="Graf 4">
          <a:extLst>
            <a:ext uri="{FF2B5EF4-FFF2-40B4-BE49-F238E27FC236}">
              <a16:creationId xmlns:a16="http://schemas.microsoft.com/office/drawing/2014/main" id="{77039F21-A2DD-43F6-90C0-806B2E34470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11206</xdr:colOff>
      <xdr:row>25</xdr:row>
      <xdr:rowOff>11204</xdr:rowOff>
    </xdr:from>
    <xdr:to>
      <xdr:col>11</xdr:col>
      <xdr:colOff>605118</xdr:colOff>
      <xdr:row>36</xdr:row>
      <xdr:rowOff>55582</xdr:rowOff>
    </xdr:to>
    <xdr:graphicFrame macro="">
      <xdr:nvGraphicFramePr>
        <xdr:cNvPr id="6" name="Graf 5">
          <a:extLst>
            <a:ext uri="{FF2B5EF4-FFF2-40B4-BE49-F238E27FC236}">
              <a16:creationId xmlns:a16="http://schemas.microsoft.com/office/drawing/2014/main" id="{549FDC03-BAAB-4FCC-A6FC-ED1EC6269D3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4</xdr:row>
      <xdr:rowOff>7620</xdr:rowOff>
    </xdr:from>
    <xdr:to>
      <xdr:col>0</xdr:col>
      <xdr:colOff>123825</xdr:colOff>
      <xdr:row>20</xdr:row>
      <xdr:rowOff>7620</xdr:rowOff>
    </xdr:to>
    <xdr:graphicFrame macro="">
      <xdr:nvGraphicFramePr>
        <xdr:cNvPr id="5" name="Graf 4">
          <a:extLst>
            <a:ext uri="{FF2B5EF4-FFF2-40B4-BE49-F238E27FC236}">
              <a16:creationId xmlns:a16="http://schemas.microsoft.com/office/drawing/2014/main" id="{1399D390-B4A3-48B7-B840-598E0BC58F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51</xdr:row>
      <xdr:rowOff>149680</xdr:rowOff>
    </xdr:from>
    <xdr:to>
      <xdr:col>5</xdr:col>
      <xdr:colOff>285104</xdr:colOff>
      <xdr:row>57</xdr:row>
      <xdr:rowOff>148376</xdr:rowOff>
    </xdr:to>
    <xdr:pic>
      <xdr:nvPicPr>
        <xdr:cNvPr id="3" name="Obrázek 2">
          <a:extLst>
            <a:ext uri="{FF2B5EF4-FFF2-40B4-BE49-F238E27FC236}">
              <a16:creationId xmlns:a16="http://schemas.microsoft.com/office/drawing/2014/main" id="{92DEFC92-8594-4704-9713-B94428FD20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31680"/>
          <a:ext cx="3346711" cy="9784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20</xdr:row>
      <xdr:rowOff>100853</xdr:rowOff>
    </xdr:from>
    <xdr:to>
      <xdr:col>15</xdr:col>
      <xdr:colOff>523875</xdr:colOff>
      <xdr:row>44</xdr:row>
      <xdr:rowOff>9253</xdr:rowOff>
    </xdr:to>
    <xdr:graphicFrame macro="">
      <xdr:nvGraphicFramePr>
        <xdr:cNvPr id="2" name="Graf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22860</xdr:rowOff>
    </xdr:from>
    <xdr:to>
      <xdr:col>0</xdr:col>
      <xdr:colOff>123825</xdr:colOff>
      <xdr:row>19</xdr:row>
      <xdr:rowOff>149350</xdr:rowOff>
    </xdr:to>
    <xdr:graphicFrame macro="">
      <xdr:nvGraphicFramePr>
        <xdr:cNvPr id="4" name="Graf 3">
          <a:extLst>
            <a:ext uri="{FF2B5EF4-FFF2-40B4-BE49-F238E27FC236}">
              <a16:creationId xmlns:a16="http://schemas.microsoft.com/office/drawing/2014/main" id="{E2F870E0-36A3-405D-A9F2-B0A3CE48A1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23</xdr:row>
      <xdr:rowOff>38100</xdr:rowOff>
    </xdr:from>
    <xdr:to>
      <xdr:col>7</xdr:col>
      <xdr:colOff>148650</xdr:colOff>
      <xdr:row>41</xdr:row>
      <xdr:rowOff>111126</xdr:rowOff>
    </xdr:to>
    <xdr:graphicFrame macro="">
      <xdr:nvGraphicFramePr>
        <xdr:cNvPr id="5" name="Graf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487363</xdr:colOff>
      <xdr:row>23</xdr:row>
      <xdr:rowOff>28575</xdr:rowOff>
    </xdr:from>
    <xdr:to>
      <xdr:col>13</xdr:col>
      <xdr:colOff>621847</xdr:colOff>
      <xdr:row>41</xdr:row>
      <xdr:rowOff>133350</xdr:rowOff>
    </xdr:to>
    <xdr:graphicFrame macro="">
      <xdr:nvGraphicFramePr>
        <xdr:cNvPr id="2" name="Graf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xdr:row>
      <xdr:rowOff>0</xdr:rowOff>
    </xdr:from>
    <xdr:to>
      <xdr:col>0</xdr:col>
      <xdr:colOff>123825</xdr:colOff>
      <xdr:row>22</xdr:row>
      <xdr:rowOff>150302</xdr:rowOff>
    </xdr:to>
    <xdr:graphicFrame macro="">
      <xdr:nvGraphicFramePr>
        <xdr:cNvPr id="6" name="Graf 5">
          <a:extLst>
            <a:ext uri="{FF2B5EF4-FFF2-40B4-BE49-F238E27FC236}">
              <a16:creationId xmlns:a16="http://schemas.microsoft.com/office/drawing/2014/main" id="{06150D10-98E5-4533-B7EB-9D3C8B265B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8</xdr:col>
      <xdr:colOff>219075</xdr:colOff>
      <xdr:row>20</xdr:row>
      <xdr:rowOff>9525</xdr:rowOff>
    </xdr:from>
    <xdr:to>
      <xdr:col>13</xdr:col>
      <xdr:colOff>672194</xdr:colOff>
      <xdr:row>44</xdr:row>
      <xdr:rowOff>100693</xdr:rowOff>
    </xdr:to>
    <xdr:graphicFrame macro="">
      <xdr:nvGraphicFramePr>
        <xdr:cNvPr id="2" name="Graf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28575</xdr:colOff>
      <xdr:row>20</xdr:row>
      <xdr:rowOff>9525</xdr:rowOff>
    </xdr:from>
    <xdr:to>
      <xdr:col>8</xdr:col>
      <xdr:colOff>226695</xdr:colOff>
      <xdr:row>43</xdr:row>
      <xdr:rowOff>9525</xdr:rowOff>
    </xdr:to>
    <xdr:graphicFrame macro="">
      <xdr:nvGraphicFramePr>
        <xdr:cNvPr id="3" name="Graf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76200</xdr:rowOff>
    </xdr:to>
    <xdr:graphicFrame macro="">
      <xdr:nvGraphicFramePr>
        <xdr:cNvPr id="4" name="Graf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20</xdr:row>
      <xdr:rowOff>79375</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19050</xdr:rowOff>
    </xdr:from>
    <xdr:to>
      <xdr:col>0</xdr:col>
      <xdr:colOff>123825</xdr:colOff>
      <xdr:row>19</xdr:row>
      <xdr:rowOff>145540</xdr:rowOff>
    </xdr:to>
    <xdr:graphicFrame macro="">
      <xdr:nvGraphicFramePr>
        <xdr:cNvPr id="5" name="Graf 4">
          <a:extLst>
            <a:ext uri="{FF2B5EF4-FFF2-40B4-BE49-F238E27FC236}">
              <a16:creationId xmlns:a16="http://schemas.microsoft.com/office/drawing/2014/main" id="{AA90C2FA-292E-418A-9BC0-FB1AB36AF3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508000</xdr:colOff>
      <xdr:row>1</xdr:row>
      <xdr:rowOff>6892</xdr:rowOff>
    </xdr:from>
    <xdr:to>
      <xdr:col>11</xdr:col>
      <xdr:colOff>508000</xdr:colOff>
      <xdr:row>14</xdr:row>
      <xdr:rowOff>111125</xdr:rowOff>
    </xdr:to>
    <xdr:graphicFrame macro="">
      <xdr:nvGraphicFramePr>
        <xdr:cNvPr id="2" name="Graf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111125</xdr:colOff>
      <xdr:row>1</xdr:row>
      <xdr:rowOff>6892</xdr:rowOff>
    </xdr:from>
    <xdr:to>
      <xdr:col>8</xdr:col>
      <xdr:colOff>498750</xdr:colOff>
      <xdr:row>16</xdr:row>
      <xdr:rowOff>32021</xdr:rowOff>
    </xdr:to>
    <xdr:graphicFrame macro="">
      <xdr:nvGraphicFramePr>
        <xdr:cNvPr id="3" name="Graf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508000</xdr:colOff>
      <xdr:row>16</xdr:row>
      <xdr:rowOff>86266</xdr:rowOff>
    </xdr:from>
    <xdr:to>
      <xdr:col>11</xdr:col>
      <xdr:colOff>523874</xdr:colOff>
      <xdr:row>28</xdr:row>
      <xdr:rowOff>79375</xdr:rowOff>
    </xdr:to>
    <xdr:graphicFrame macro="">
      <xdr:nvGraphicFramePr>
        <xdr:cNvPr id="4" name="Graf 3">
          <a:extLst>
            <a:ext uri="{FF2B5EF4-FFF2-40B4-BE49-F238E27FC236}">
              <a16:creationId xmlns:a16="http://schemas.microsoft.com/office/drawing/2014/main" id="{00000000-0008-0000-0C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111125</xdr:colOff>
      <xdr:row>16</xdr:row>
      <xdr:rowOff>86266</xdr:rowOff>
    </xdr:from>
    <xdr:to>
      <xdr:col>8</xdr:col>
      <xdr:colOff>484189</xdr:colOff>
      <xdr:row>28</xdr:row>
      <xdr:rowOff>149766</xdr:rowOff>
    </xdr:to>
    <xdr:graphicFrame macro="">
      <xdr:nvGraphicFramePr>
        <xdr:cNvPr id="5" name="Graf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508000</xdr:colOff>
      <xdr:row>30</xdr:row>
      <xdr:rowOff>38641</xdr:rowOff>
    </xdr:from>
    <xdr:to>
      <xdr:col>11</xdr:col>
      <xdr:colOff>539750</xdr:colOff>
      <xdr:row>40</xdr:row>
      <xdr:rowOff>50255</xdr:rowOff>
    </xdr:to>
    <xdr:graphicFrame macro="">
      <xdr:nvGraphicFramePr>
        <xdr:cNvPr id="6" name="Graf 5">
          <a:extLst>
            <a:ext uri="{FF2B5EF4-FFF2-40B4-BE49-F238E27FC236}">
              <a16:creationId xmlns:a16="http://schemas.microsoft.com/office/drawing/2014/main" id="{00000000-0008-0000-0C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111125</xdr:colOff>
      <xdr:row>30</xdr:row>
      <xdr:rowOff>38641</xdr:rowOff>
    </xdr:from>
    <xdr:to>
      <xdr:col>8</xdr:col>
      <xdr:colOff>571500</xdr:colOff>
      <xdr:row>39</xdr:row>
      <xdr:rowOff>116112</xdr:rowOff>
    </xdr:to>
    <xdr:graphicFrame macro="">
      <xdr:nvGraphicFramePr>
        <xdr:cNvPr id="7" name="Graf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21</xdr:row>
      <xdr:rowOff>14287</xdr:rowOff>
    </xdr:from>
    <xdr:to>
      <xdr:col>0</xdr:col>
      <xdr:colOff>152400</xdr:colOff>
      <xdr:row>27</xdr:row>
      <xdr:rowOff>152400</xdr:rowOff>
    </xdr:to>
    <xdr:graphicFrame macro="">
      <xdr:nvGraphicFramePr>
        <xdr:cNvPr id="8" name="Graf 7">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35</xdr:row>
      <xdr:rowOff>14286</xdr:rowOff>
    </xdr:from>
    <xdr:to>
      <xdr:col>0</xdr:col>
      <xdr:colOff>114300</xdr:colOff>
      <xdr:row>38</xdr:row>
      <xdr:rowOff>9524</xdr:rowOff>
    </xdr:to>
    <xdr:graphicFrame macro="">
      <xdr:nvGraphicFramePr>
        <xdr:cNvPr id="9" name="Graf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0</xdr:rowOff>
    </xdr:to>
    <xdr:graphicFrame macro="">
      <xdr:nvGraphicFramePr>
        <xdr:cNvPr id="10" name="Graf 9">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Motiv_ERU_2206">
  <a:themeElements>
    <a:clrScheme name="ERU">
      <a:dk1>
        <a:srgbClr val="262626"/>
      </a:dk1>
      <a:lt1>
        <a:sysClr val="window" lastClr="FFFFFF"/>
      </a:lt1>
      <a:dk2>
        <a:srgbClr val="233060"/>
      </a:dk2>
      <a:lt2>
        <a:srgbClr val="D0D0D0"/>
      </a:lt2>
      <a:accent1>
        <a:srgbClr val="233060"/>
      </a:accent1>
      <a:accent2>
        <a:srgbClr val="5A6588"/>
      </a:accent2>
      <a:accent3>
        <a:srgbClr val="9198B0"/>
      </a:accent3>
      <a:accent4>
        <a:srgbClr val="C8CBD7"/>
      </a:accent4>
      <a:accent5>
        <a:srgbClr val="DF2B20"/>
      </a:accent5>
      <a:accent6>
        <a:srgbClr val="E86158"/>
      </a:accent6>
      <a:hlink>
        <a:srgbClr val="0563C1"/>
      </a:hlink>
      <a:folHlink>
        <a:srgbClr val="DF2B20"/>
      </a:folHlink>
    </a:clrScheme>
    <a:fontScheme name="Výchozí">
      <a:majorFont>
        <a:latin typeface="Arial"/>
        <a:ea typeface=""/>
        <a:cs typeface=""/>
      </a:majorFont>
      <a:minorFont>
        <a:latin typeface="Arial"/>
        <a:ea typeface=""/>
        <a:cs typeface=""/>
      </a:minorFont>
    </a:fontScheme>
    <a:fmtScheme name="Motiv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otiv_ERU" id="{9FFB561D-4E9C-47DD-93C1-073C5FD388E9}" vid="{664F4A23-A473-446F-B730-8F377D84977F}"/>
    </a:ext>
  </a:ext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printerSettings" Target="../printerSettings/printerSettings50.bin"/><Relationship Id="rId1" Type="http://schemas.openxmlformats.org/officeDocument/2006/relationships/hyperlink" Target="mailto:teplo.statistika@eru.gov.cz"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B83BD-AAE7-447C-83EA-804F7FED2370}">
  <sheetPr>
    <tabColor rgb="FF92D050"/>
  </sheetPr>
  <dimension ref="A1:K50"/>
  <sheetViews>
    <sheetView showGridLines="0" tabSelected="1" showWhiteSpace="0" zoomScaleNormal="100" zoomScaleSheetLayoutView="55" zoomScalePageLayoutView="70" workbookViewId="0">
      <selection activeCell="A3" sqref="A3"/>
    </sheetView>
  </sheetViews>
  <sheetFormatPr defaultColWidth="9.140625" defaultRowHeight="12.75"/>
  <cols>
    <col min="1" max="1" width="41.5703125" style="248" customWidth="1"/>
    <col min="2" max="2" width="50.42578125" style="248" customWidth="1"/>
    <col min="3" max="9" width="9.85546875" style="248" customWidth="1"/>
    <col min="10" max="10" width="10.28515625" style="248" customWidth="1"/>
    <col min="11" max="16384" width="9.140625" style="248"/>
  </cols>
  <sheetData>
    <row r="1" spans="1:11" ht="399.75" customHeight="1">
      <c r="A1" s="349" t="s">
        <v>320</v>
      </c>
      <c r="B1" s="350"/>
    </row>
    <row r="2" spans="1:11" ht="400.15" customHeight="1">
      <c r="A2" s="261"/>
      <c r="B2" s="341"/>
      <c r="C2" s="260"/>
      <c r="D2" s="260"/>
      <c r="E2" s="260"/>
      <c r="F2" s="260"/>
      <c r="G2" s="260"/>
      <c r="H2" s="260"/>
      <c r="I2" s="260"/>
      <c r="J2" s="260"/>
      <c r="K2" s="248" t="s">
        <v>207</v>
      </c>
    </row>
    <row r="3" spans="1:11">
      <c r="B3" s="342"/>
      <c r="D3" s="259"/>
      <c r="E3" s="258"/>
      <c r="F3" s="258"/>
      <c r="G3" s="258"/>
      <c r="J3" s="252"/>
    </row>
    <row r="9" spans="1:11">
      <c r="B9" s="257"/>
      <c r="I9" s="256"/>
    </row>
    <row r="10" spans="1:11">
      <c r="B10" s="251"/>
      <c r="C10" s="250"/>
    </row>
    <row r="11" spans="1:11">
      <c r="B11" s="251"/>
      <c r="C11" s="250"/>
    </row>
    <row r="12" spans="1:11">
      <c r="B12" s="251"/>
      <c r="C12" s="250"/>
    </row>
    <row r="13" spans="1:11">
      <c r="A13" s="253"/>
      <c r="B13" s="255"/>
      <c r="C13" s="254"/>
      <c r="D13" s="253"/>
      <c r="E13" s="253"/>
      <c r="F13" s="253"/>
      <c r="G13" s="253"/>
      <c r="H13" s="253"/>
      <c r="I13" s="253"/>
      <c r="J13" s="253"/>
    </row>
    <row r="14" spans="1:11">
      <c r="A14" s="253"/>
      <c r="B14" s="255"/>
      <c r="C14" s="254"/>
      <c r="D14" s="253"/>
      <c r="E14" s="253"/>
      <c r="F14" s="253"/>
      <c r="G14" s="253"/>
      <c r="H14" s="253"/>
      <c r="I14" s="253"/>
      <c r="J14" s="253"/>
    </row>
    <row r="15" spans="1:11">
      <c r="A15" s="253"/>
      <c r="B15" s="255"/>
      <c r="C15" s="254"/>
      <c r="D15" s="253"/>
      <c r="E15" s="253"/>
      <c r="F15" s="253"/>
      <c r="G15" s="253"/>
      <c r="H15" s="253"/>
      <c r="I15" s="253"/>
      <c r="J15" s="253"/>
    </row>
    <row r="16" spans="1:11">
      <c r="A16" s="253"/>
      <c r="B16" s="255"/>
      <c r="C16" s="254"/>
      <c r="D16" s="253"/>
      <c r="E16" s="253"/>
      <c r="F16" s="253"/>
      <c r="G16" s="253"/>
      <c r="H16" s="253"/>
      <c r="I16" s="253"/>
      <c r="J16" s="253"/>
    </row>
    <row r="17" spans="1:10">
      <c r="A17" s="253"/>
      <c r="B17" s="255"/>
      <c r="C17" s="254"/>
      <c r="D17" s="253"/>
      <c r="E17" s="253"/>
      <c r="F17" s="253"/>
      <c r="G17" s="253"/>
      <c r="H17" s="253"/>
      <c r="I17" s="253"/>
      <c r="J17" s="253"/>
    </row>
    <row r="18" spans="1:10">
      <c r="A18" s="253"/>
      <c r="B18" s="255"/>
      <c r="C18" s="254"/>
      <c r="D18" s="253"/>
      <c r="E18" s="253"/>
      <c r="F18" s="253"/>
      <c r="G18" s="253"/>
      <c r="H18" s="253"/>
      <c r="I18" s="253"/>
      <c r="J18" s="253"/>
    </row>
    <row r="19" spans="1:10">
      <c r="A19" s="253"/>
      <c r="B19" s="255"/>
      <c r="C19" s="254"/>
      <c r="D19" s="253"/>
      <c r="E19" s="253"/>
      <c r="F19" s="253"/>
      <c r="G19" s="253"/>
      <c r="H19" s="253"/>
      <c r="I19" s="253"/>
      <c r="J19" s="253"/>
    </row>
    <row r="21" spans="1:10">
      <c r="A21" s="253"/>
      <c r="B21" s="255"/>
      <c r="C21" s="254"/>
      <c r="D21" s="253"/>
      <c r="E21" s="253"/>
      <c r="F21" s="253"/>
      <c r="G21" s="253"/>
      <c r="H21" s="253"/>
      <c r="I21" s="253"/>
      <c r="J21" s="253"/>
    </row>
    <row r="22" spans="1:10">
      <c r="A22" s="253"/>
      <c r="B22" s="255"/>
      <c r="C22" s="254"/>
      <c r="D22" s="253"/>
      <c r="E22" s="253"/>
      <c r="F22" s="253"/>
      <c r="G22" s="253"/>
      <c r="H22" s="253"/>
      <c r="I22" s="253"/>
      <c r="J22" s="253"/>
    </row>
    <row r="23" spans="1:10">
      <c r="A23" s="253"/>
      <c r="B23" s="255"/>
      <c r="C23" s="254"/>
      <c r="D23" s="253"/>
      <c r="E23" s="253"/>
      <c r="F23" s="253"/>
      <c r="G23" s="253"/>
      <c r="H23" s="253"/>
      <c r="I23" s="253"/>
      <c r="J23" s="253"/>
    </row>
    <row r="25" spans="1:10">
      <c r="A25" s="253"/>
      <c r="C25" s="254"/>
      <c r="D25" s="253"/>
      <c r="E25" s="253"/>
      <c r="F25" s="253"/>
      <c r="G25" s="253"/>
      <c r="H25" s="253"/>
      <c r="I25" s="253"/>
      <c r="J25" s="253"/>
    </row>
    <row r="26" spans="1:10">
      <c r="A26" s="253"/>
      <c r="C26" s="254"/>
      <c r="D26" s="253"/>
      <c r="E26" s="253"/>
      <c r="F26" s="253"/>
      <c r="G26" s="253"/>
      <c r="H26" s="253"/>
      <c r="I26" s="253"/>
      <c r="J26" s="253"/>
    </row>
    <row r="27" spans="1:10">
      <c r="A27" s="253"/>
      <c r="C27" s="254"/>
      <c r="D27" s="253"/>
      <c r="E27" s="253"/>
      <c r="F27" s="253"/>
      <c r="G27" s="253"/>
      <c r="H27" s="253"/>
      <c r="I27" s="253"/>
      <c r="J27" s="253"/>
    </row>
    <row r="28" spans="1:10">
      <c r="A28" s="351"/>
      <c r="B28" s="351"/>
      <c r="C28" s="351"/>
      <c r="D28" s="351"/>
      <c r="E28" s="351"/>
      <c r="F28" s="351"/>
      <c r="G28" s="351"/>
      <c r="H28" s="351"/>
      <c r="I28" s="351"/>
      <c r="J28" s="351"/>
    </row>
    <row r="29" spans="1:10">
      <c r="A29" s="253"/>
      <c r="B29" s="255"/>
      <c r="C29" s="254"/>
      <c r="D29" s="253"/>
      <c r="E29" s="253"/>
      <c r="F29" s="253"/>
      <c r="G29" s="253"/>
      <c r="H29" s="253"/>
      <c r="I29" s="253"/>
      <c r="J29" s="253"/>
    </row>
    <row r="31" spans="1:10">
      <c r="A31" s="253"/>
      <c r="B31" s="255"/>
      <c r="C31" s="254"/>
      <c r="D31" s="253"/>
      <c r="E31" s="253"/>
      <c r="F31" s="253"/>
      <c r="G31" s="253"/>
      <c r="H31" s="253"/>
      <c r="I31" s="253"/>
      <c r="J31" s="253"/>
    </row>
    <row r="32" spans="1:10">
      <c r="A32" s="253"/>
      <c r="B32" s="255"/>
      <c r="C32" s="254"/>
      <c r="D32" s="253"/>
      <c r="E32" s="253"/>
      <c r="F32" s="253"/>
      <c r="G32" s="253"/>
      <c r="H32" s="253"/>
      <c r="I32" s="253"/>
      <c r="J32" s="253"/>
    </row>
    <row r="33" spans="1:10">
      <c r="A33" s="352"/>
      <c r="B33" s="352"/>
      <c r="C33" s="352"/>
      <c r="D33" s="352"/>
      <c r="E33" s="352"/>
      <c r="F33" s="352"/>
      <c r="G33" s="352"/>
      <c r="H33" s="352"/>
      <c r="I33" s="352"/>
      <c r="J33" s="352"/>
    </row>
    <row r="34" spans="1:10">
      <c r="B34" s="252"/>
      <c r="C34" s="252"/>
      <c r="D34" s="252"/>
      <c r="E34" s="252"/>
      <c r="F34" s="252"/>
      <c r="G34" s="252"/>
      <c r="H34" s="252"/>
      <c r="I34" s="252"/>
      <c r="J34" s="252"/>
    </row>
    <row r="37" spans="1:10">
      <c r="B37" s="251"/>
      <c r="C37" s="250"/>
    </row>
    <row r="39" spans="1:10">
      <c r="B39" s="249"/>
      <c r="C39" s="249"/>
      <c r="D39" s="249"/>
      <c r="E39" s="249"/>
      <c r="F39" s="249"/>
      <c r="G39" s="249"/>
      <c r="H39" s="249"/>
      <c r="I39" s="249"/>
    </row>
    <row r="50" spans="1:10">
      <c r="A50" s="353"/>
      <c r="B50" s="353"/>
      <c r="C50" s="353"/>
      <c r="D50" s="353"/>
      <c r="E50" s="353"/>
      <c r="F50" s="353"/>
      <c r="G50" s="353"/>
      <c r="H50" s="353"/>
      <c r="I50" s="353"/>
      <c r="J50" s="353"/>
    </row>
  </sheetData>
  <mergeCells count="4">
    <mergeCell ref="A1:B1"/>
    <mergeCell ref="A28:J28"/>
    <mergeCell ref="A33:J33"/>
    <mergeCell ref="A50:J50"/>
  </mergeCells>
  <printOptions verticalCentered="1"/>
  <pageMargins left="0.59055118110236227" right="0.59055118110236227" top="0.39370078740157483" bottom="0.59055118110236227" header="0" footer="0"/>
  <pageSetup paperSize="9" scale="9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dimension ref="A1:V49"/>
  <sheetViews>
    <sheetView showGridLines="0" zoomScaleNormal="100" zoomScaleSheetLayoutView="100" workbookViewId="0"/>
  </sheetViews>
  <sheetFormatPr defaultColWidth="9.140625" defaultRowHeight="12.75"/>
  <cols>
    <col min="1" max="1" width="30.85546875" style="2" customWidth="1"/>
    <col min="2" max="13" width="8.5703125" style="2" customWidth="1"/>
    <col min="14" max="14" width="10.42578125" style="2" customWidth="1"/>
    <col min="15" max="15" width="8.42578125" style="2" customWidth="1"/>
    <col min="16" max="16" width="11.42578125" style="2" bestFit="1" customWidth="1"/>
    <col min="17" max="16384" width="9.140625" style="2"/>
  </cols>
  <sheetData>
    <row r="1" spans="1:22" ht="20.25">
      <c r="A1" s="175" t="s">
        <v>248</v>
      </c>
      <c r="N1" s="238" t="str">
        <f>'3'!N1</f>
        <v>IV. čtvrtletí 2023</v>
      </c>
    </row>
    <row r="2" spans="1:22" s="66" customFormat="1" ht="18">
      <c r="A2" s="234" t="s">
        <v>249</v>
      </c>
      <c r="B2" s="23"/>
      <c r="C2" s="23"/>
      <c r="D2" s="23"/>
      <c r="E2" s="23"/>
      <c r="F2" s="23"/>
      <c r="G2" s="23"/>
      <c r="H2" s="23"/>
      <c r="I2" s="23"/>
      <c r="J2" s="23"/>
      <c r="K2" s="23"/>
      <c r="L2" s="23"/>
      <c r="M2" s="23"/>
    </row>
    <row r="3" spans="1:22" s="7" customFormat="1" ht="6" customHeight="1"/>
    <row r="4" spans="1:22" s="7" customFormat="1" ht="12">
      <c r="A4" s="362">
        <v>2023</v>
      </c>
      <c r="B4" s="363" t="s">
        <v>42</v>
      </c>
      <c r="C4" s="364"/>
      <c r="D4" s="365"/>
      <c r="E4" s="364" t="s">
        <v>43</v>
      </c>
      <c r="F4" s="364"/>
      <c r="G4" s="364"/>
      <c r="H4" s="363" t="s">
        <v>44</v>
      </c>
      <c r="I4" s="364"/>
      <c r="J4" s="365"/>
      <c r="K4" s="363" t="s">
        <v>45</v>
      </c>
      <c r="L4" s="364"/>
      <c r="M4" s="365"/>
      <c r="N4" s="209" t="s">
        <v>7</v>
      </c>
    </row>
    <row r="5" spans="1:22" s="7" customFormat="1" ht="12" customHeight="1">
      <c r="A5" s="362"/>
      <c r="B5" s="274" t="s">
        <v>8</v>
      </c>
      <c r="C5" s="264" t="s">
        <v>9</v>
      </c>
      <c r="D5" s="275" t="s">
        <v>10</v>
      </c>
      <c r="E5" s="193" t="s">
        <v>11</v>
      </c>
      <c r="F5" s="193" t="s">
        <v>12</v>
      </c>
      <c r="G5" s="193" t="s">
        <v>13</v>
      </c>
      <c r="H5" s="274" t="s">
        <v>14</v>
      </c>
      <c r="I5" s="264" t="s">
        <v>15</v>
      </c>
      <c r="J5" s="275" t="s">
        <v>16</v>
      </c>
      <c r="K5" s="274" t="s">
        <v>17</v>
      </c>
      <c r="L5" s="264" t="s">
        <v>18</v>
      </c>
      <c r="M5" s="275" t="s">
        <v>19</v>
      </c>
      <c r="N5" s="194"/>
    </row>
    <row r="6" spans="1:22" s="7" customFormat="1" ht="12" customHeight="1">
      <c r="A6" s="367" t="s">
        <v>116</v>
      </c>
      <c r="B6" s="368">
        <f>SUM(B7:D7)</f>
        <v>29457.640626276287</v>
      </c>
      <c r="C6" s="369"/>
      <c r="D6" s="370"/>
      <c r="E6" s="369">
        <f>SUM(E7:G7)</f>
        <v>14345.934982146558</v>
      </c>
      <c r="F6" s="369"/>
      <c r="G6" s="369"/>
      <c r="H6" s="368">
        <f>SUM(H7:J7)</f>
        <v>8012.300209</v>
      </c>
      <c r="I6" s="369"/>
      <c r="J6" s="370"/>
      <c r="K6" s="368">
        <f>SUM(K7:M7)</f>
        <v>23756.909341095688</v>
      </c>
      <c r="L6" s="369"/>
      <c r="M6" s="370"/>
      <c r="N6" s="357">
        <f>SUM(B7:M7)</f>
        <v>75572.785158518527</v>
      </c>
    </row>
    <row r="7" spans="1:22" s="64" customFormat="1" ht="12" customHeight="1">
      <c r="A7" s="367"/>
      <c r="B7" s="278">
        <f>SUM(B8:B23)</f>
        <v>10473.716400235477</v>
      </c>
      <c r="C7" s="262">
        <f t="shared" ref="C7:M7" si="0">SUM(C8:C23)</f>
        <v>9983.1681854010458</v>
      </c>
      <c r="D7" s="279">
        <f t="shared" si="0"/>
        <v>9000.7560406397643</v>
      </c>
      <c r="E7" s="337">
        <f t="shared" si="0"/>
        <v>7301.3499461318133</v>
      </c>
      <c r="F7" s="337">
        <f t="shared" si="0"/>
        <v>4263.6182931853355</v>
      </c>
      <c r="G7" s="337">
        <f t="shared" si="0"/>
        <v>2780.9667428294097</v>
      </c>
      <c r="H7" s="294">
        <f t="shared" si="0"/>
        <v>2573.7942719999996</v>
      </c>
      <c r="I7" s="344">
        <f t="shared" si="0"/>
        <v>2652.4410400000002</v>
      </c>
      <c r="J7" s="279">
        <f t="shared" si="0"/>
        <v>2786.0648970000002</v>
      </c>
      <c r="K7" s="294">
        <f t="shared" si="0"/>
        <v>5007.4702799296765</v>
      </c>
      <c r="L7" s="348">
        <f t="shared" si="0"/>
        <v>8400.6026582333616</v>
      </c>
      <c r="M7" s="279">
        <f t="shared" si="0"/>
        <v>10348.836402932651</v>
      </c>
      <c r="N7" s="357"/>
      <c r="P7" s="133"/>
      <c r="Q7" s="133"/>
      <c r="R7" s="133"/>
      <c r="S7" s="133"/>
      <c r="T7" s="133"/>
    </row>
    <row r="8" spans="1:22" s="7" customFormat="1" ht="12" customHeight="1">
      <c r="A8" s="166" t="s">
        <v>40</v>
      </c>
      <c r="B8" s="276">
        <v>888.4051829999994</v>
      </c>
      <c r="C8" s="263">
        <v>884.71564200000012</v>
      </c>
      <c r="D8" s="277">
        <v>930.65204500000038</v>
      </c>
      <c r="E8" s="290">
        <v>832.56392799999969</v>
      </c>
      <c r="F8" s="290">
        <v>526.09538099999986</v>
      </c>
      <c r="G8" s="290">
        <v>337.30719399999987</v>
      </c>
      <c r="H8" s="292">
        <v>303.37980200000004</v>
      </c>
      <c r="I8" s="290">
        <v>238.090678</v>
      </c>
      <c r="J8" s="277">
        <v>256.09542600000003</v>
      </c>
      <c r="K8" s="292">
        <v>599.10337699999991</v>
      </c>
      <c r="L8" s="290">
        <v>863.47582399999999</v>
      </c>
      <c r="M8" s="277">
        <v>1002.5070219999999</v>
      </c>
      <c r="N8" s="189">
        <f>SUM(B8:M8)</f>
        <v>7662.3915019999995</v>
      </c>
      <c r="P8" s="8"/>
      <c r="Q8" s="121"/>
      <c r="R8" s="128"/>
      <c r="S8" s="128"/>
      <c r="T8" s="128"/>
      <c r="U8" s="41"/>
    </row>
    <row r="9" spans="1:22" s="7" customFormat="1" ht="12" customHeight="1">
      <c r="A9" s="166" t="s">
        <v>39</v>
      </c>
      <c r="B9" s="276">
        <v>64.623637999999985</v>
      </c>
      <c r="C9" s="263">
        <v>59.774303999999987</v>
      </c>
      <c r="D9" s="277">
        <v>58.469977000000014</v>
      </c>
      <c r="E9" s="290">
        <v>50.852325999999991</v>
      </c>
      <c r="F9" s="290">
        <v>41.866211</v>
      </c>
      <c r="G9" s="290">
        <v>32.547485000000002</v>
      </c>
      <c r="H9" s="292">
        <v>30.242871000000001</v>
      </c>
      <c r="I9" s="290">
        <v>29.910741000000002</v>
      </c>
      <c r="J9" s="277">
        <v>30.148543000000004</v>
      </c>
      <c r="K9" s="292">
        <v>42.724979000000005</v>
      </c>
      <c r="L9" s="290">
        <v>53.902981000000004</v>
      </c>
      <c r="M9" s="277">
        <v>59.116478999999984</v>
      </c>
      <c r="N9" s="189">
        <f>SUM(B9:M9)</f>
        <v>554.18053500000008</v>
      </c>
      <c r="P9" s="8"/>
      <c r="Q9" s="121"/>
      <c r="R9" s="128"/>
      <c r="S9" s="128"/>
      <c r="T9" s="128"/>
      <c r="U9" s="41"/>
    </row>
    <row r="10" spans="1:22" s="7" customFormat="1" ht="12" customHeight="1">
      <c r="A10" s="166" t="s">
        <v>38</v>
      </c>
      <c r="B10" s="276">
        <v>1099.6016940000002</v>
      </c>
      <c r="C10" s="263">
        <v>1050.070203</v>
      </c>
      <c r="D10" s="277">
        <v>905.51116000000013</v>
      </c>
      <c r="E10" s="290">
        <v>689.10446500000012</v>
      </c>
      <c r="F10" s="290">
        <v>346.73555900000002</v>
      </c>
      <c r="G10" s="290">
        <v>194.57093999999998</v>
      </c>
      <c r="H10" s="292">
        <v>169.32380699999996</v>
      </c>
      <c r="I10" s="290">
        <v>153.72706000000002</v>
      </c>
      <c r="J10" s="277">
        <v>180.63842200000002</v>
      </c>
      <c r="K10" s="292">
        <v>407.28128700000002</v>
      </c>
      <c r="L10" s="290">
        <v>843.87133200000005</v>
      </c>
      <c r="M10" s="277">
        <v>1035.1659099999999</v>
      </c>
      <c r="N10" s="189">
        <f>SUM(B10:M10)</f>
        <v>7075.6018389999999</v>
      </c>
      <c r="P10" s="8"/>
      <c r="Q10" s="121"/>
      <c r="R10" s="128"/>
      <c r="S10" s="128"/>
      <c r="T10" s="128"/>
      <c r="U10" s="41"/>
    </row>
    <row r="11" spans="1:22" s="7" customFormat="1" ht="12" customHeight="1">
      <c r="A11" s="166" t="s">
        <v>60</v>
      </c>
      <c r="B11" s="276">
        <v>5.2364470000000001</v>
      </c>
      <c r="C11" s="263">
        <v>7.6703010000000003</v>
      </c>
      <c r="D11" s="277">
        <v>8.9231610000000003</v>
      </c>
      <c r="E11" s="290">
        <v>8.1676640000000003</v>
      </c>
      <c r="F11" s="290">
        <v>5.220254999999999</v>
      </c>
      <c r="G11" s="290">
        <v>5.331334</v>
      </c>
      <c r="H11" s="292">
        <v>5.7077029999999995</v>
      </c>
      <c r="I11" s="290">
        <v>7.4248630000000002</v>
      </c>
      <c r="J11" s="277">
        <v>5.8079460000000003</v>
      </c>
      <c r="K11" s="292">
        <v>6.7791329999999999</v>
      </c>
      <c r="L11" s="290">
        <v>5.0761649999999996</v>
      </c>
      <c r="M11" s="277">
        <v>8.5419690000000017</v>
      </c>
      <c r="N11" s="189">
        <f t="shared" ref="N11:N21" si="1">SUM(B11:M11)</f>
        <v>79.886941000000007</v>
      </c>
      <c r="P11" s="8"/>
      <c r="Q11" s="121"/>
      <c r="R11" s="128"/>
      <c r="S11" s="128"/>
      <c r="T11" s="128"/>
      <c r="U11" s="41"/>
    </row>
    <row r="12" spans="1:22" s="7" customFormat="1" ht="12" customHeight="1">
      <c r="A12" s="166" t="s">
        <v>61</v>
      </c>
      <c r="B12" s="276">
        <v>7.1415945071716385</v>
      </c>
      <c r="C12" s="263">
        <v>6.5174056503211864</v>
      </c>
      <c r="D12" s="277">
        <v>6.3436347788385996</v>
      </c>
      <c r="E12" s="290">
        <v>5.6473743412928767</v>
      </c>
      <c r="F12" s="290">
        <v>3.8226052549879888</v>
      </c>
      <c r="G12" s="290">
        <v>2.1382461924357319</v>
      </c>
      <c r="H12" s="292">
        <v>2.148814197125176</v>
      </c>
      <c r="I12" s="290">
        <v>1.7882198028225431</v>
      </c>
      <c r="J12" s="277">
        <v>2.1576893145895966</v>
      </c>
      <c r="K12" s="292">
        <v>6.3020950865110006</v>
      </c>
      <c r="L12" s="290">
        <v>7.9505028029688543</v>
      </c>
      <c r="M12" s="277">
        <v>8.6766430709348086</v>
      </c>
      <c r="N12" s="189">
        <f t="shared" si="1"/>
        <v>60.634825000000006</v>
      </c>
      <c r="P12" s="8"/>
      <c r="Q12" s="121"/>
      <c r="R12" s="128"/>
      <c r="S12" s="128"/>
      <c r="T12" s="128"/>
      <c r="U12" s="41"/>
    </row>
    <row r="13" spans="1:22" s="7" customFormat="1" ht="12" customHeight="1">
      <c r="A13" s="166" t="s">
        <v>62</v>
      </c>
      <c r="B13" s="276">
        <v>7.8099999999999992E-3</v>
      </c>
      <c r="C13" s="263">
        <v>1.6640000000000002E-2</v>
      </c>
      <c r="D13" s="277">
        <v>3.1890000000000002E-2</v>
      </c>
      <c r="E13" s="290">
        <v>3.5709999999999999E-2</v>
      </c>
      <c r="F13" s="290">
        <v>6.1449999999999998E-2</v>
      </c>
      <c r="G13" s="290">
        <v>6.2570000000000001E-2</v>
      </c>
      <c r="H13" s="292">
        <v>8.3360000000000004E-2</v>
      </c>
      <c r="I13" s="290">
        <v>6.9099999999999995E-2</v>
      </c>
      <c r="J13" s="277">
        <v>7.4509999999999993E-2</v>
      </c>
      <c r="K13" s="292">
        <v>3.9190000000000003E-2</v>
      </c>
      <c r="L13" s="290">
        <v>1.4240000000000001E-2</v>
      </c>
      <c r="M13" s="277">
        <v>7.0400000000000003E-3</v>
      </c>
      <c r="N13" s="189">
        <f t="shared" si="1"/>
        <v>0.50351000000000001</v>
      </c>
      <c r="P13" s="8"/>
      <c r="Q13" s="121"/>
      <c r="R13" s="128"/>
      <c r="S13" s="128"/>
      <c r="T13" s="128"/>
      <c r="U13" s="41"/>
      <c r="V13" s="130"/>
    </row>
    <row r="14" spans="1:22" s="7" customFormat="1" ht="12" customHeight="1">
      <c r="A14" s="166" t="s">
        <v>37</v>
      </c>
      <c r="B14" s="276">
        <v>4828.1436479999984</v>
      </c>
      <c r="C14" s="263">
        <v>4608.5140529999999</v>
      </c>
      <c r="D14" s="277">
        <v>4000.3068149999995</v>
      </c>
      <c r="E14" s="290">
        <v>3206.565834</v>
      </c>
      <c r="F14" s="290">
        <v>1849.5042549999998</v>
      </c>
      <c r="G14" s="290">
        <v>1031.6428819999999</v>
      </c>
      <c r="H14" s="292">
        <v>880.42493599999989</v>
      </c>
      <c r="I14" s="290">
        <v>1043.845912</v>
      </c>
      <c r="J14" s="277">
        <v>1190.646827</v>
      </c>
      <c r="K14" s="292">
        <v>2113.7186000000002</v>
      </c>
      <c r="L14" s="290">
        <v>3686.4896449999987</v>
      </c>
      <c r="M14" s="277">
        <v>4672.0168850000009</v>
      </c>
      <c r="N14" s="189">
        <f t="shared" si="1"/>
        <v>33111.820291999997</v>
      </c>
      <c r="P14" s="8"/>
      <c r="Q14" s="121"/>
      <c r="R14" s="128"/>
      <c r="S14" s="128"/>
      <c r="T14" s="128"/>
      <c r="U14" s="41"/>
      <c r="V14" s="130"/>
    </row>
    <row r="15" spans="1:22" s="7" customFormat="1" ht="12" customHeight="1">
      <c r="A15" s="166" t="s">
        <v>72</v>
      </c>
      <c r="B15" s="276">
        <v>32.93732</v>
      </c>
      <c r="C15" s="263">
        <v>30.534990000000001</v>
      </c>
      <c r="D15" s="277">
        <v>26.525880000000001</v>
      </c>
      <c r="E15" s="290">
        <v>23.974270000000001</v>
      </c>
      <c r="F15" s="290">
        <v>10.947199999999999</v>
      </c>
      <c r="G15" s="290">
        <v>6.0454799999999995</v>
      </c>
      <c r="H15" s="292">
        <v>6.7945199999999994</v>
      </c>
      <c r="I15" s="290">
        <v>6.9676299999999998</v>
      </c>
      <c r="J15" s="277">
        <v>7.3877199999999998</v>
      </c>
      <c r="K15" s="292">
        <v>71.017009999999999</v>
      </c>
      <c r="L15" s="290">
        <v>123.21738999999999</v>
      </c>
      <c r="M15" s="277">
        <v>142.37182999999999</v>
      </c>
      <c r="N15" s="189">
        <f t="shared" si="1"/>
        <v>488.72123999999997</v>
      </c>
      <c r="P15" s="8"/>
      <c r="Q15" s="121"/>
      <c r="R15" s="128"/>
      <c r="S15" s="128"/>
      <c r="T15" s="128"/>
      <c r="U15" s="41"/>
      <c r="V15" s="130"/>
    </row>
    <row r="16" spans="1:22" s="7" customFormat="1" ht="12" customHeight="1">
      <c r="A16" s="166" t="s">
        <v>36</v>
      </c>
      <c r="B16" s="276">
        <v>0</v>
      </c>
      <c r="C16" s="263">
        <v>0</v>
      </c>
      <c r="D16" s="277">
        <v>0</v>
      </c>
      <c r="E16" s="290">
        <v>0</v>
      </c>
      <c r="F16" s="290">
        <v>0</v>
      </c>
      <c r="G16" s="290">
        <v>0</v>
      </c>
      <c r="H16" s="292">
        <v>0</v>
      </c>
      <c r="I16" s="290">
        <v>0</v>
      </c>
      <c r="J16" s="277">
        <v>0</v>
      </c>
      <c r="K16" s="292">
        <v>0</v>
      </c>
      <c r="L16" s="290">
        <v>0</v>
      </c>
      <c r="M16" s="277">
        <v>0</v>
      </c>
      <c r="N16" s="189">
        <f t="shared" si="1"/>
        <v>0</v>
      </c>
      <c r="P16" s="8"/>
      <c r="Q16" s="121"/>
      <c r="R16" s="128"/>
      <c r="S16" s="128"/>
      <c r="T16" s="128"/>
      <c r="U16" s="41"/>
      <c r="V16" s="130"/>
    </row>
    <row r="17" spans="1:22" s="7" customFormat="1" ht="12" customHeight="1">
      <c r="A17" s="166" t="s">
        <v>35</v>
      </c>
      <c r="B17" s="276">
        <v>79.538994000000002</v>
      </c>
      <c r="C17" s="263">
        <v>70.527181999999996</v>
      </c>
      <c r="D17" s="277">
        <v>72.347997000000007</v>
      </c>
      <c r="E17" s="290">
        <v>66.253586999999996</v>
      </c>
      <c r="F17" s="290">
        <v>66.411664000000002</v>
      </c>
      <c r="G17" s="290">
        <v>62.008023000000001</v>
      </c>
      <c r="H17" s="292">
        <v>61.966864999999999</v>
      </c>
      <c r="I17" s="290">
        <v>70.695555999999996</v>
      </c>
      <c r="J17" s="277">
        <v>38.721229999999998</v>
      </c>
      <c r="K17" s="292">
        <v>62.887723999999999</v>
      </c>
      <c r="L17" s="290">
        <v>66.119919999999993</v>
      </c>
      <c r="M17" s="277">
        <v>69.393842000000006</v>
      </c>
      <c r="N17" s="189">
        <f t="shared" si="1"/>
        <v>786.87258399999996</v>
      </c>
      <c r="P17" s="8"/>
      <c r="Q17" s="121"/>
      <c r="R17" s="128"/>
      <c r="S17" s="128"/>
      <c r="T17" s="128"/>
      <c r="U17" s="41"/>
      <c r="V17" s="130"/>
    </row>
    <row r="18" spans="1:22" s="7" customFormat="1" ht="12" customHeight="1">
      <c r="A18" s="166" t="s">
        <v>34</v>
      </c>
      <c r="B18" s="276">
        <v>12.380839</v>
      </c>
      <c r="C18" s="263">
        <v>12.414474</v>
      </c>
      <c r="D18" s="277">
        <v>7.3125850000000003</v>
      </c>
      <c r="E18" s="290">
        <v>6.3619110000000001</v>
      </c>
      <c r="F18" s="290">
        <v>2.9773200000000002</v>
      </c>
      <c r="G18" s="290">
        <v>0.30656299999999997</v>
      </c>
      <c r="H18" s="292">
        <v>0.77306600000000003</v>
      </c>
      <c r="I18" s="290">
        <v>0.64839899999999995</v>
      </c>
      <c r="J18" s="277">
        <v>0.80538200000000004</v>
      </c>
      <c r="K18" s="292">
        <v>0.73629600000000006</v>
      </c>
      <c r="L18" s="290">
        <v>4.4921189999999998</v>
      </c>
      <c r="M18" s="277">
        <v>7.6050010000000006</v>
      </c>
      <c r="N18" s="189">
        <f t="shared" si="1"/>
        <v>56.813955</v>
      </c>
      <c r="P18" s="8"/>
      <c r="Q18" s="121"/>
      <c r="R18" s="128"/>
      <c r="S18" s="128"/>
      <c r="T18" s="128"/>
      <c r="U18" s="41"/>
      <c r="V18" s="130"/>
    </row>
    <row r="19" spans="1:22" s="7" customFormat="1" ht="12" customHeight="1">
      <c r="A19" s="166" t="s">
        <v>33</v>
      </c>
      <c r="B19" s="276">
        <v>297.44967389787513</v>
      </c>
      <c r="C19" s="263">
        <v>284.41331922214954</v>
      </c>
      <c r="D19" s="277">
        <v>283.49296781917792</v>
      </c>
      <c r="E19" s="290">
        <v>304.99009349891514</v>
      </c>
      <c r="F19" s="290">
        <v>249.26456530486016</v>
      </c>
      <c r="G19" s="290">
        <v>207.49604600000001</v>
      </c>
      <c r="H19" s="292">
        <v>181.35478862854177</v>
      </c>
      <c r="I19" s="290">
        <v>198.18689910531577</v>
      </c>
      <c r="J19" s="277">
        <v>182.03079323142035</v>
      </c>
      <c r="K19" s="292">
        <v>225.6132567488869</v>
      </c>
      <c r="L19" s="290">
        <v>334.04194789975861</v>
      </c>
      <c r="M19" s="277">
        <v>327.46273200000002</v>
      </c>
      <c r="N19" s="189">
        <f t="shared" si="1"/>
        <v>3075.7970833569011</v>
      </c>
      <c r="P19" s="8"/>
      <c r="Q19" s="121"/>
      <c r="R19" s="128"/>
      <c r="S19" s="128"/>
      <c r="T19" s="128"/>
      <c r="U19" s="41"/>
      <c r="V19" s="130"/>
    </row>
    <row r="20" spans="1:22" s="7" customFormat="1" ht="12" customHeight="1">
      <c r="A20" s="166" t="s">
        <v>32</v>
      </c>
      <c r="B20" s="276">
        <v>301.47183400000006</v>
      </c>
      <c r="C20" s="263">
        <v>283.63540900000004</v>
      </c>
      <c r="D20" s="277">
        <v>295.08216299999998</v>
      </c>
      <c r="E20" s="290">
        <v>266.31797299999999</v>
      </c>
      <c r="F20" s="290">
        <v>194.63942400000002</v>
      </c>
      <c r="G20" s="290">
        <v>188.42171999999997</v>
      </c>
      <c r="H20" s="292">
        <v>172.837436</v>
      </c>
      <c r="I20" s="290">
        <v>172.471417</v>
      </c>
      <c r="J20" s="277">
        <v>190.99583699999999</v>
      </c>
      <c r="K20" s="292">
        <v>228.62415799999999</v>
      </c>
      <c r="L20" s="290">
        <v>234.16241399999998</v>
      </c>
      <c r="M20" s="277">
        <v>215.43925600000003</v>
      </c>
      <c r="N20" s="189">
        <f t="shared" si="1"/>
        <v>2744.0990410000004</v>
      </c>
      <c r="P20" s="8"/>
      <c r="Q20" s="121"/>
      <c r="R20" s="128"/>
      <c r="S20" s="128"/>
      <c r="T20" s="128"/>
      <c r="U20" s="41"/>
      <c r="V20" s="130"/>
    </row>
    <row r="21" spans="1:22" s="7" customFormat="1" ht="12" customHeight="1">
      <c r="A21" s="166" t="s">
        <v>3</v>
      </c>
      <c r="B21" s="276">
        <v>0</v>
      </c>
      <c r="C21" s="263">
        <v>0</v>
      </c>
      <c r="D21" s="277">
        <v>0</v>
      </c>
      <c r="E21" s="290">
        <v>0</v>
      </c>
      <c r="F21" s="290">
        <v>0</v>
      </c>
      <c r="G21" s="290">
        <v>0</v>
      </c>
      <c r="H21" s="292">
        <v>0</v>
      </c>
      <c r="I21" s="290">
        <v>0</v>
      </c>
      <c r="J21" s="277">
        <v>0</v>
      </c>
      <c r="K21" s="292">
        <v>0</v>
      </c>
      <c r="L21" s="290">
        <v>0</v>
      </c>
      <c r="M21" s="277">
        <v>0</v>
      </c>
      <c r="N21" s="189">
        <f t="shared" si="1"/>
        <v>0</v>
      </c>
      <c r="P21" s="8"/>
      <c r="Q21" s="121"/>
      <c r="R21" s="128"/>
      <c r="S21" s="128"/>
      <c r="T21" s="128"/>
      <c r="U21" s="41"/>
      <c r="V21" s="130"/>
    </row>
    <row r="22" spans="1:22" s="7" customFormat="1" ht="12" customHeight="1">
      <c r="A22" s="166" t="s">
        <v>31</v>
      </c>
      <c r="B22" s="276">
        <v>90.833982000000034</v>
      </c>
      <c r="C22" s="263">
        <v>79.051297000000019</v>
      </c>
      <c r="D22" s="277">
        <v>47.133687000000002</v>
      </c>
      <c r="E22" s="290">
        <v>25.792905000000001</v>
      </c>
      <c r="F22" s="290">
        <v>6.8898659999999978</v>
      </c>
      <c r="G22" s="290">
        <v>35.031500999999992</v>
      </c>
      <c r="H22" s="292">
        <v>13.674141000000004</v>
      </c>
      <c r="I22" s="290">
        <v>6.492090000000001</v>
      </c>
      <c r="J22" s="277">
        <v>6.4929910000000008</v>
      </c>
      <c r="K22" s="292">
        <v>8.0582269999999987</v>
      </c>
      <c r="L22" s="290">
        <v>22.508175000000001</v>
      </c>
      <c r="M22" s="277">
        <v>40.736331000000007</v>
      </c>
      <c r="N22" s="189">
        <f>SUM(B22:M22)</f>
        <v>382.69519300000007</v>
      </c>
      <c r="P22" s="8"/>
      <c r="Q22" s="121"/>
      <c r="R22" s="128"/>
      <c r="S22" s="128"/>
      <c r="T22" s="128"/>
      <c r="U22" s="41"/>
      <c r="V22" s="130"/>
    </row>
    <row r="23" spans="1:22" s="7" customFormat="1" ht="12" customHeight="1">
      <c r="A23" s="166" t="s">
        <v>30</v>
      </c>
      <c r="B23" s="276">
        <v>2765.9437428304309</v>
      </c>
      <c r="C23" s="263">
        <v>2605.3129655285743</v>
      </c>
      <c r="D23" s="277">
        <v>2358.622078041748</v>
      </c>
      <c r="E23" s="290">
        <v>1814.7219052916057</v>
      </c>
      <c r="F23" s="290">
        <v>959.18253762548761</v>
      </c>
      <c r="G23" s="290">
        <v>678.056758636974</v>
      </c>
      <c r="H23" s="292">
        <v>745.08216217433289</v>
      </c>
      <c r="I23" s="290">
        <v>722.12247509186182</v>
      </c>
      <c r="J23" s="277">
        <v>694.0615804539899</v>
      </c>
      <c r="K23" s="292">
        <v>1234.5849470942783</v>
      </c>
      <c r="L23" s="290">
        <v>2155.2800025306369</v>
      </c>
      <c r="M23" s="277">
        <v>2759.7954628617172</v>
      </c>
      <c r="N23" s="189">
        <f>SUM(B23:M23)</f>
        <v>19492.766618161637</v>
      </c>
      <c r="P23" s="8"/>
      <c r="Q23" s="121"/>
      <c r="R23" s="128"/>
      <c r="S23" s="128"/>
      <c r="T23" s="128"/>
      <c r="U23" s="41"/>
      <c r="V23" s="130"/>
    </row>
    <row r="24" spans="1:22" s="4" customFormat="1" ht="11.25">
      <c r="A24" s="199"/>
      <c r="N24" s="3"/>
      <c r="P24" s="138"/>
      <c r="Q24" s="138"/>
      <c r="R24" s="138"/>
      <c r="S24" s="138"/>
      <c r="T24" s="138"/>
      <c r="U24" s="139"/>
    </row>
    <row r="25" spans="1:22" s="7" customFormat="1">
      <c r="A25" s="2"/>
      <c r="B25" s="339"/>
      <c r="C25" s="339"/>
      <c r="D25" s="68"/>
      <c r="E25" s="68"/>
      <c r="F25" s="68"/>
      <c r="G25" s="68"/>
      <c r="H25" s="68"/>
      <c r="I25" s="68"/>
      <c r="J25" s="68"/>
      <c r="K25" s="68"/>
      <c r="L25" s="68"/>
      <c r="M25" s="68"/>
      <c r="N25" s="67"/>
      <c r="S25" s="130"/>
      <c r="T25" s="130"/>
      <c r="U25" s="130"/>
      <c r="V25" s="130"/>
    </row>
    <row r="26" spans="1:22" s="7" customFormat="1">
      <c r="A26" s="119" t="s">
        <v>40</v>
      </c>
      <c r="B26" s="25">
        <v>2465.0862229999998</v>
      </c>
      <c r="C26" s="339"/>
      <c r="D26" s="68"/>
      <c r="E26" s="68"/>
      <c r="F26" s="68"/>
      <c r="G26" s="68"/>
      <c r="H26" s="68"/>
      <c r="I26" s="68"/>
      <c r="J26" s="68"/>
      <c r="K26" s="68"/>
      <c r="L26" s="68"/>
      <c r="M26" s="68"/>
      <c r="N26" s="68"/>
      <c r="S26" s="130"/>
      <c r="T26" s="130"/>
      <c r="U26" s="130"/>
      <c r="V26" s="130"/>
    </row>
    <row r="27" spans="1:22" s="7" customFormat="1">
      <c r="A27" s="119" t="s">
        <v>39</v>
      </c>
      <c r="B27" s="25">
        <v>155.744439</v>
      </c>
      <c r="C27" s="339"/>
      <c r="D27" s="68"/>
      <c r="E27" s="68"/>
      <c r="F27" s="68"/>
      <c r="G27" s="68"/>
      <c r="H27" s="68"/>
      <c r="I27" s="68"/>
      <c r="J27" s="68"/>
      <c r="K27" s="68"/>
      <c r="L27" s="68"/>
      <c r="M27" s="68"/>
      <c r="N27" s="68"/>
      <c r="O27" s="69"/>
      <c r="S27" s="130"/>
      <c r="T27" s="130"/>
      <c r="U27" s="130"/>
      <c r="V27" s="130"/>
    </row>
    <row r="28" spans="1:22" s="7" customFormat="1">
      <c r="A28" s="119" t="s">
        <v>38</v>
      </c>
      <c r="B28" s="25">
        <v>2286.3185290000001</v>
      </c>
      <c r="C28" s="339"/>
      <c r="D28" s="68"/>
      <c r="E28" s="68"/>
      <c r="F28" s="68"/>
      <c r="G28" s="68"/>
      <c r="H28" s="68"/>
      <c r="I28" s="68"/>
      <c r="J28" s="68"/>
      <c r="K28" s="68"/>
      <c r="L28" s="68"/>
      <c r="M28" s="68"/>
      <c r="N28" s="68"/>
      <c r="O28" s="69"/>
      <c r="S28" s="130"/>
      <c r="T28" s="130"/>
      <c r="U28" s="130"/>
      <c r="V28" s="130"/>
    </row>
    <row r="29" spans="1:22" s="7" customFormat="1">
      <c r="A29" s="119" t="s">
        <v>60</v>
      </c>
      <c r="B29" s="25">
        <v>20.397266999999999</v>
      </c>
      <c r="C29" s="339"/>
      <c r="D29" s="68"/>
      <c r="E29" s="68"/>
      <c r="F29" s="68"/>
      <c r="G29" s="68"/>
      <c r="H29" s="68"/>
      <c r="I29" s="68"/>
      <c r="J29" s="68"/>
      <c r="K29" s="68"/>
      <c r="L29" s="68"/>
      <c r="M29" s="68"/>
      <c r="N29" s="68"/>
      <c r="Q29" s="8"/>
      <c r="S29" s="130"/>
      <c r="T29" s="130"/>
      <c r="U29" s="130"/>
      <c r="V29" s="130"/>
    </row>
    <row r="30" spans="1:22" s="7" customFormat="1">
      <c r="A30" s="119" t="s">
        <v>61</v>
      </c>
      <c r="B30" s="25">
        <v>22.929240960414663</v>
      </c>
      <c r="C30" s="339"/>
      <c r="D30" s="68"/>
      <c r="E30" s="68"/>
      <c r="F30" s="68"/>
      <c r="G30" s="68"/>
      <c r="H30" s="68"/>
      <c r="I30" s="68"/>
      <c r="J30" s="68"/>
      <c r="K30" s="68"/>
      <c r="L30" s="68"/>
      <c r="M30" s="68"/>
      <c r="N30" s="68"/>
      <c r="S30" s="130"/>
      <c r="T30" s="130"/>
      <c r="U30" s="130"/>
      <c r="V30" s="130"/>
    </row>
    <row r="31" spans="1:22" s="7" customFormat="1">
      <c r="A31" s="119" t="s">
        <v>62</v>
      </c>
      <c r="B31" s="25">
        <v>6.0470000000000003E-2</v>
      </c>
      <c r="C31" s="339"/>
      <c r="D31" s="68"/>
      <c r="E31" s="68"/>
      <c r="F31" s="68"/>
      <c r="G31" s="68"/>
      <c r="H31" s="68"/>
      <c r="I31" s="68"/>
      <c r="J31" s="68"/>
      <c r="K31" s="68"/>
      <c r="L31" s="68"/>
      <c r="M31" s="68"/>
      <c r="N31" s="68"/>
      <c r="S31" s="130"/>
      <c r="T31" s="130"/>
      <c r="U31" s="130"/>
      <c r="V31" s="130"/>
    </row>
    <row r="32" spans="1:22" s="7" customFormat="1">
      <c r="A32" s="119" t="s">
        <v>37</v>
      </c>
      <c r="B32" s="25">
        <v>10472.225129999999</v>
      </c>
      <c r="C32" s="339"/>
      <c r="D32" s="68"/>
      <c r="E32" s="68"/>
      <c r="F32" s="68"/>
      <c r="G32" s="68"/>
      <c r="H32" s="68"/>
      <c r="I32" s="68"/>
      <c r="J32" s="68"/>
      <c r="K32" s="68"/>
      <c r="L32" s="68"/>
      <c r="M32" s="68"/>
      <c r="N32" s="68"/>
    </row>
    <row r="33" spans="1:14" s="7" customFormat="1">
      <c r="A33" s="119" t="s">
        <v>72</v>
      </c>
      <c r="B33" s="25">
        <v>336.60622999999998</v>
      </c>
      <c r="C33" s="339"/>
      <c r="D33" s="68"/>
      <c r="E33" s="68"/>
      <c r="F33" s="68"/>
      <c r="G33" s="68"/>
      <c r="H33" s="68"/>
      <c r="I33" s="68"/>
      <c r="J33" s="68"/>
      <c r="K33" s="68"/>
      <c r="L33" s="68"/>
      <c r="M33" s="68"/>
      <c r="N33" s="68"/>
    </row>
    <row r="34" spans="1:14" s="7" customFormat="1">
      <c r="A34" s="119" t="s">
        <v>36</v>
      </c>
      <c r="B34" s="25">
        <v>0</v>
      </c>
      <c r="C34" s="339"/>
      <c r="D34" s="68"/>
      <c r="E34" s="68"/>
      <c r="F34" s="68"/>
      <c r="G34" s="68"/>
      <c r="H34" s="68"/>
      <c r="I34" s="68"/>
      <c r="J34" s="68"/>
      <c r="K34" s="68"/>
      <c r="L34" s="68"/>
      <c r="M34" s="68"/>
      <c r="N34" s="68"/>
    </row>
    <row r="35" spans="1:14" s="7" customFormat="1">
      <c r="A35" s="119" t="s">
        <v>35</v>
      </c>
      <c r="B35" s="25">
        <v>198.40148600000001</v>
      </c>
      <c r="C35" s="339"/>
      <c r="D35" s="68"/>
      <c r="E35" s="68"/>
      <c r="F35" s="68"/>
      <c r="G35" s="68"/>
      <c r="H35" s="68"/>
      <c r="I35" s="68"/>
      <c r="J35" s="68"/>
      <c r="K35" s="68"/>
      <c r="L35" s="68"/>
      <c r="M35" s="68"/>
      <c r="N35" s="68"/>
    </row>
    <row r="36" spans="1:14" s="7" customFormat="1">
      <c r="A36" s="119" t="s">
        <v>34</v>
      </c>
      <c r="B36" s="25">
        <v>12.833416</v>
      </c>
      <c r="C36" s="339"/>
      <c r="D36" s="68"/>
      <c r="E36" s="68"/>
      <c r="F36" s="68"/>
      <c r="G36" s="68"/>
      <c r="H36" s="68"/>
      <c r="I36" s="68"/>
      <c r="J36" s="68"/>
      <c r="K36" s="68"/>
      <c r="L36" s="68"/>
      <c r="M36" s="68"/>
      <c r="N36" s="68"/>
    </row>
    <row r="37" spans="1:14" s="7" customFormat="1">
      <c r="A37" s="119" t="s">
        <v>33</v>
      </c>
      <c r="B37" s="25">
        <v>887.11793664864558</v>
      </c>
      <c r="C37" s="339"/>
      <c r="D37" s="68"/>
      <c r="E37" s="68"/>
      <c r="F37" s="68"/>
      <c r="G37" s="68"/>
      <c r="H37" s="68"/>
      <c r="I37" s="68"/>
      <c r="J37" s="68"/>
      <c r="K37" s="68"/>
      <c r="L37" s="68"/>
      <c r="M37" s="68"/>
      <c r="N37" s="68"/>
    </row>
    <row r="38" spans="1:14" s="7" customFormat="1">
      <c r="A38" s="119" t="s">
        <v>32</v>
      </c>
      <c r="B38" s="25">
        <v>678.22582799999998</v>
      </c>
      <c r="C38" s="339"/>
      <c r="D38" s="68"/>
      <c r="E38" s="68"/>
      <c r="F38" s="68"/>
      <c r="G38" s="68"/>
      <c r="H38" s="68"/>
      <c r="I38" s="68"/>
      <c r="J38" s="68"/>
      <c r="K38" s="68"/>
      <c r="L38" s="68"/>
      <c r="M38" s="68"/>
      <c r="N38" s="68"/>
    </row>
    <row r="39" spans="1:14" s="7" customFormat="1">
      <c r="A39" s="119" t="s">
        <v>3</v>
      </c>
      <c r="B39" s="25">
        <v>0</v>
      </c>
      <c r="C39" s="339"/>
      <c r="D39" s="68"/>
      <c r="E39" s="68"/>
      <c r="F39" s="68"/>
      <c r="G39" s="68"/>
      <c r="H39" s="68"/>
      <c r="I39" s="68"/>
      <c r="J39" s="68"/>
      <c r="K39" s="68"/>
      <c r="L39" s="68"/>
      <c r="M39" s="68"/>
      <c r="N39" s="68"/>
    </row>
    <row r="40" spans="1:14" s="7" customFormat="1">
      <c r="A40" s="119" t="s">
        <v>31</v>
      </c>
      <c r="B40" s="25">
        <v>71.302733000000003</v>
      </c>
      <c r="C40" s="339"/>
      <c r="D40" s="68"/>
      <c r="E40" s="68"/>
      <c r="F40" s="68"/>
      <c r="G40" s="68"/>
      <c r="H40" s="68"/>
      <c r="I40" s="68"/>
      <c r="J40" s="68"/>
      <c r="K40" s="68"/>
      <c r="L40" s="68"/>
      <c r="M40" s="68"/>
      <c r="N40" s="68"/>
    </row>
    <row r="41" spans="1:14" s="7" customFormat="1">
      <c r="A41" s="119" t="s">
        <v>30</v>
      </c>
      <c r="B41" s="25">
        <v>6149.6604124866326</v>
      </c>
      <c r="C41" s="339"/>
      <c r="D41" s="68"/>
      <c r="E41" s="68"/>
      <c r="F41" s="68"/>
      <c r="G41" s="68"/>
      <c r="H41" s="68"/>
      <c r="I41" s="68"/>
      <c r="J41" s="68"/>
      <c r="K41" s="68"/>
      <c r="L41" s="68"/>
      <c r="M41" s="68"/>
      <c r="N41" s="68"/>
    </row>
    <row r="42" spans="1:14" s="7" customFormat="1">
      <c r="A42" s="2"/>
      <c r="B42" s="339"/>
      <c r="C42" s="339"/>
      <c r="D42" s="68"/>
      <c r="E42" s="68"/>
      <c r="F42" s="68"/>
      <c r="G42" s="68"/>
      <c r="H42" s="68"/>
      <c r="I42" s="68"/>
      <c r="J42" s="68"/>
      <c r="K42" s="68"/>
      <c r="L42" s="68"/>
      <c r="M42" s="68"/>
      <c r="N42" s="68"/>
    </row>
    <row r="43" spans="1:14" s="7" customFormat="1">
      <c r="A43" s="2"/>
      <c r="B43" s="339"/>
      <c r="C43" s="339"/>
      <c r="D43" s="68"/>
      <c r="E43" s="68"/>
      <c r="F43" s="68"/>
      <c r="G43" s="68"/>
      <c r="H43" s="68"/>
      <c r="I43" s="68"/>
      <c r="J43" s="68"/>
      <c r="K43" s="68"/>
      <c r="L43" s="68"/>
      <c r="M43" s="68"/>
      <c r="N43" s="68"/>
    </row>
    <row r="44" spans="1:14" s="7" customFormat="1">
      <c r="A44" s="67"/>
      <c r="B44" s="68"/>
      <c r="C44" s="68"/>
      <c r="D44" s="68"/>
      <c r="E44" s="68"/>
      <c r="F44" s="68"/>
      <c r="G44" s="68"/>
      <c r="H44" s="68"/>
      <c r="I44" s="68"/>
      <c r="J44" s="68"/>
      <c r="K44" s="68"/>
      <c r="L44" s="68"/>
      <c r="M44" s="68"/>
      <c r="N44" s="68"/>
    </row>
    <row r="45" spans="1:14" s="7" customFormat="1">
      <c r="A45" s="2"/>
      <c r="B45" s="2"/>
      <c r="C45" s="2"/>
      <c r="D45" s="2"/>
      <c r="E45" s="2"/>
      <c r="F45" s="2"/>
      <c r="G45" s="2"/>
      <c r="H45" s="2"/>
      <c r="I45" s="2"/>
      <c r="J45" s="2"/>
      <c r="K45" s="2"/>
      <c r="L45" s="2"/>
      <c r="M45" s="2"/>
      <c r="N45" s="2"/>
    </row>
    <row r="47" spans="1:14">
      <c r="B47" s="70"/>
    </row>
    <row r="48" spans="1:14">
      <c r="B48" s="70"/>
    </row>
    <row r="49" spans="2:2">
      <c r="B49" s="70"/>
    </row>
  </sheetData>
  <mergeCells count="11">
    <mergeCell ref="N6:N7"/>
    <mergeCell ref="K6:M6"/>
    <mergeCell ref="H6:J6"/>
    <mergeCell ref="A4:A5"/>
    <mergeCell ref="A6:A7"/>
    <mergeCell ref="B6:D6"/>
    <mergeCell ref="E6:G6"/>
    <mergeCell ref="B4:D4"/>
    <mergeCell ref="E4:G4"/>
    <mergeCell ref="H4:J4"/>
    <mergeCell ref="K4:M4"/>
  </mergeCells>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5"/>
  <dimension ref="A1:U45"/>
  <sheetViews>
    <sheetView showGridLines="0" zoomScaleNormal="100" zoomScaleSheetLayoutView="100" workbookViewId="0"/>
  </sheetViews>
  <sheetFormatPr defaultColWidth="9.140625" defaultRowHeight="12"/>
  <cols>
    <col min="1" max="1" width="18.85546875" style="7" customWidth="1"/>
    <col min="2" max="13" width="9.5703125" style="7" customWidth="1"/>
    <col min="14" max="14" width="10.42578125" style="7" customWidth="1"/>
    <col min="15" max="16384" width="9.140625" style="7"/>
  </cols>
  <sheetData>
    <row r="1" spans="1:21" ht="18">
      <c r="A1" s="234" t="s">
        <v>250</v>
      </c>
      <c r="N1" s="238" t="str">
        <f>'3'!N1</f>
        <v>IV. čtvrtletí 2023</v>
      </c>
    </row>
    <row r="2" spans="1:21" ht="6" customHeight="1"/>
    <row r="3" spans="1:21">
      <c r="A3" s="362">
        <v>2023</v>
      </c>
      <c r="B3" s="363" t="s">
        <v>42</v>
      </c>
      <c r="C3" s="364"/>
      <c r="D3" s="365"/>
      <c r="E3" s="363" t="s">
        <v>43</v>
      </c>
      <c r="F3" s="364"/>
      <c r="G3" s="365"/>
      <c r="H3" s="363" t="s">
        <v>44</v>
      </c>
      <c r="I3" s="364"/>
      <c r="J3" s="365"/>
      <c r="K3" s="363" t="s">
        <v>45</v>
      </c>
      <c r="L3" s="364"/>
      <c r="M3" s="365"/>
      <c r="N3" s="209" t="s">
        <v>7</v>
      </c>
    </row>
    <row r="4" spans="1:21">
      <c r="A4" s="362"/>
      <c r="B4" s="274" t="s">
        <v>8</v>
      </c>
      <c r="C4" s="264" t="s">
        <v>9</v>
      </c>
      <c r="D4" s="275" t="s">
        <v>10</v>
      </c>
      <c r="E4" s="274" t="s">
        <v>11</v>
      </c>
      <c r="F4" s="264" t="s">
        <v>12</v>
      </c>
      <c r="G4" s="275" t="s">
        <v>13</v>
      </c>
      <c r="H4" s="274" t="s">
        <v>14</v>
      </c>
      <c r="I4" s="264" t="s">
        <v>15</v>
      </c>
      <c r="J4" s="275" t="s">
        <v>16</v>
      </c>
      <c r="K4" s="274" t="s">
        <v>17</v>
      </c>
      <c r="L4" s="264" t="s">
        <v>18</v>
      </c>
      <c r="M4" s="275" t="s">
        <v>19</v>
      </c>
      <c r="N4" s="194"/>
    </row>
    <row r="5" spans="1:21">
      <c r="A5" s="367" t="s">
        <v>116</v>
      </c>
      <c r="B5" s="368">
        <f>SUM(B6:D6)</f>
        <v>29457.640626276287</v>
      </c>
      <c r="C5" s="369"/>
      <c r="D5" s="370"/>
      <c r="E5" s="368">
        <f t="shared" ref="E5" si="0">SUM(E6:G6)</f>
        <v>14345.93498214656</v>
      </c>
      <c r="F5" s="369"/>
      <c r="G5" s="370"/>
      <c r="H5" s="368">
        <f t="shared" ref="H5" si="1">SUM(H6:J6)</f>
        <v>8012.3002090000009</v>
      </c>
      <c r="I5" s="369"/>
      <c r="J5" s="370"/>
      <c r="K5" s="368">
        <f t="shared" ref="K5" si="2">SUM(K6:M6)</f>
        <v>23756.912816095693</v>
      </c>
      <c r="L5" s="369"/>
      <c r="M5" s="370"/>
      <c r="N5" s="357">
        <f>SUM(N7:N20)</f>
        <v>75572.788633518547</v>
      </c>
    </row>
    <row r="6" spans="1:21">
      <c r="A6" s="367"/>
      <c r="B6" s="280">
        <f>SUM(B7:B20)</f>
        <v>10473.716400235478</v>
      </c>
      <c r="C6" s="195">
        <f t="shared" ref="C6:M6" si="3">SUM(C7:C20)</f>
        <v>9983.1681854010421</v>
      </c>
      <c r="D6" s="281">
        <f t="shared" si="3"/>
        <v>9000.7560406397643</v>
      </c>
      <c r="E6" s="280">
        <f t="shared" si="3"/>
        <v>7301.3499461318152</v>
      </c>
      <c r="F6" s="195">
        <f t="shared" si="3"/>
        <v>4263.6182931853355</v>
      </c>
      <c r="G6" s="281">
        <f t="shared" si="3"/>
        <v>2780.9667428294106</v>
      </c>
      <c r="H6" s="280">
        <f t="shared" si="3"/>
        <v>2573.7942720000005</v>
      </c>
      <c r="I6" s="195">
        <f t="shared" si="3"/>
        <v>2652.4410399999997</v>
      </c>
      <c r="J6" s="281">
        <f t="shared" si="3"/>
        <v>2786.0648969999997</v>
      </c>
      <c r="K6" s="280">
        <f t="shared" si="3"/>
        <v>5007.4702799296756</v>
      </c>
      <c r="L6" s="195">
        <f t="shared" si="3"/>
        <v>8400.6026582333652</v>
      </c>
      <c r="M6" s="281">
        <f t="shared" si="3"/>
        <v>10348.839877932653</v>
      </c>
      <c r="N6" s="357"/>
      <c r="P6" s="133"/>
      <c r="Q6" s="133"/>
      <c r="R6" s="133"/>
      <c r="S6" s="133"/>
      <c r="T6" s="133"/>
      <c r="U6" s="41"/>
    </row>
    <row r="7" spans="1:21">
      <c r="A7" s="166" t="s">
        <v>129</v>
      </c>
      <c r="B7" s="282">
        <v>443.11325300000004</v>
      </c>
      <c r="C7" s="196">
        <v>425.13118800000001</v>
      </c>
      <c r="D7" s="283">
        <v>383.73451499999993</v>
      </c>
      <c r="E7" s="282">
        <v>313.71001799999999</v>
      </c>
      <c r="F7" s="196">
        <v>198.76573799999997</v>
      </c>
      <c r="G7" s="283">
        <v>129.56956199999999</v>
      </c>
      <c r="H7" s="282">
        <v>179.08312099999998</v>
      </c>
      <c r="I7" s="196">
        <v>126.872719</v>
      </c>
      <c r="J7" s="283">
        <v>106.32017900000001</v>
      </c>
      <c r="K7" s="282">
        <v>209.96178899999995</v>
      </c>
      <c r="L7" s="196">
        <v>394.00377400000008</v>
      </c>
      <c r="M7" s="283">
        <v>472.06095599999992</v>
      </c>
      <c r="N7" s="217">
        <f t="shared" ref="N7:N20" si="4">SUM(B7:M7)</f>
        <v>3382.3268119999998</v>
      </c>
      <c r="P7" s="8"/>
      <c r="Q7" s="128"/>
      <c r="R7" s="128"/>
      <c r="S7" s="128"/>
      <c r="T7" s="128"/>
      <c r="U7" s="41"/>
    </row>
    <row r="8" spans="1:21">
      <c r="A8" s="166" t="s">
        <v>99</v>
      </c>
      <c r="B8" s="282">
        <v>592.92898700000001</v>
      </c>
      <c r="C8" s="196">
        <v>561.28832399999976</v>
      </c>
      <c r="D8" s="283">
        <v>500.92931499999986</v>
      </c>
      <c r="E8" s="282">
        <v>428.43003200000004</v>
      </c>
      <c r="F8" s="196">
        <v>259.89732600000008</v>
      </c>
      <c r="G8" s="283">
        <v>169.48642600000002</v>
      </c>
      <c r="H8" s="282">
        <v>163.49172399999998</v>
      </c>
      <c r="I8" s="196">
        <v>136.48149699999999</v>
      </c>
      <c r="J8" s="283">
        <v>129.22214799999998</v>
      </c>
      <c r="K8" s="282">
        <v>264.03848299999987</v>
      </c>
      <c r="L8" s="196">
        <v>452.2709109999999</v>
      </c>
      <c r="M8" s="283">
        <v>563.8437689999995</v>
      </c>
      <c r="N8" s="217">
        <f t="shared" si="4"/>
        <v>4222.3089419999988</v>
      </c>
      <c r="P8" s="8"/>
      <c r="Q8" s="128"/>
      <c r="R8" s="128"/>
      <c r="S8" s="128"/>
      <c r="T8" s="128"/>
      <c r="U8" s="41"/>
    </row>
    <row r="9" spans="1:21">
      <c r="A9" s="166" t="s">
        <v>100</v>
      </c>
      <c r="B9" s="282">
        <v>694.15052300000002</v>
      </c>
      <c r="C9" s="196">
        <v>639.93824399999994</v>
      </c>
      <c r="D9" s="283">
        <v>529.67232500000011</v>
      </c>
      <c r="E9" s="282">
        <v>440.55469700000009</v>
      </c>
      <c r="F9" s="196">
        <v>273.11403999999999</v>
      </c>
      <c r="G9" s="283">
        <v>185.68857599999996</v>
      </c>
      <c r="H9" s="282">
        <v>159.78670300000002</v>
      </c>
      <c r="I9" s="196">
        <v>167.80210899999997</v>
      </c>
      <c r="J9" s="283">
        <v>173.80480499999999</v>
      </c>
      <c r="K9" s="282">
        <v>279.52416900000003</v>
      </c>
      <c r="L9" s="196">
        <v>560.12312599999984</v>
      </c>
      <c r="M9" s="283">
        <v>721.82927300000006</v>
      </c>
      <c r="N9" s="217">
        <f t="shared" si="4"/>
        <v>4825.9885899999999</v>
      </c>
      <c r="P9" s="8"/>
      <c r="Q9" s="128"/>
      <c r="R9" s="128"/>
      <c r="S9" s="128"/>
      <c r="T9" s="128"/>
      <c r="U9" s="41"/>
    </row>
    <row r="10" spans="1:21">
      <c r="A10" s="166" t="s">
        <v>101</v>
      </c>
      <c r="B10" s="282">
        <v>443.25566699999996</v>
      </c>
      <c r="C10" s="196">
        <v>426.04375900000002</v>
      </c>
      <c r="D10" s="283">
        <v>399.98987599999992</v>
      </c>
      <c r="E10" s="282">
        <v>321.65598900000003</v>
      </c>
      <c r="F10" s="196">
        <v>205.35147699999999</v>
      </c>
      <c r="G10" s="283">
        <v>112.84132399999997</v>
      </c>
      <c r="H10" s="282">
        <v>98.316119000000015</v>
      </c>
      <c r="I10" s="196">
        <v>106.39279399999999</v>
      </c>
      <c r="J10" s="283">
        <v>116.48904400000002</v>
      </c>
      <c r="K10" s="282">
        <v>236.25134000000003</v>
      </c>
      <c r="L10" s="196">
        <v>346.61092400000001</v>
      </c>
      <c r="M10" s="283">
        <v>418.96790700000003</v>
      </c>
      <c r="N10" s="217">
        <f t="shared" si="4"/>
        <v>3232.1662200000005</v>
      </c>
      <c r="P10" s="8"/>
      <c r="Q10" s="128"/>
      <c r="R10" s="128"/>
      <c r="S10" s="128"/>
      <c r="T10" s="128"/>
      <c r="U10" s="41"/>
    </row>
    <row r="11" spans="1:21">
      <c r="A11" s="166" t="s">
        <v>128</v>
      </c>
      <c r="B11" s="282">
        <v>214.13320600000003</v>
      </c>
      <c r="C11" s="196">
        <v>200.32550899999998</v>
      </c>
      <c r="D11" s="283">
        <v>173.59454100000002</v>
      </c>
      <c r="E11" s="282">
        <v>142.42173400000004</v>
      </c>
      <c r="F11" s="196">
        <v>80.426304000000002</v>
      </c>
      <c r="G11" s="283">
        <v>45.256399000000002</v>
      </c>
      <c r="H11" s="282">
        <v>38.731063999999982</v>
      </c>
      <c r="I11" s="196">
        <v>39.882415999999999</v>
      </c>
      <c r="J11" s="283">
        <v>39.863285999999988</v>
      </c>
      <c r="K11" s="282">
        <v>96.21853000000003</v>
      </c>
      <c r="L11" s="196">
        <v>176.61209600000009</v>
      </c>
      <c r="M11" s="283">
        <v>215.40418700000001</v>
      </c>
      <c r="N11" s="217">
        <f t="shared" si="4"/>
        <v>1462.8692720000001</v>
      </c>
      <c r="P11" s="8"/>
      <c r="Q11" s="128"/>
      <c r="R11" s="128"/>
      <c r="S11" s="128"/>
      <c r="T11" s="128"/>
      <c r="U11" s="41"/>
    </row>
    <row r="12" spans="1:21">
      <c r="A12" s="166" t="s">
        <v>102</v>
      </c>
      <c r="B12" s="282">
        <v>348.14191399999999</v>
      </c>
      <c r="C12" s="196">
        <v>345.62513600000005</v>
      </c>
      <c r="D12" s="283">
        <v>300.49998199999993</v>
      </c>
      <c r="E12" s="282">
        <v>250.97468300000003</v>
      </c>
      <c r="F12" s="196">
        <v>172.04874399999997</v>
      </c>
      <c r="G12" s="283">
        <v>118.824155</v>
      </c>
      <c r="H12" s="282">
        <v>92.598787999999985</v>
      </c>
      <c r="I12" s="196">
        <v>94.403625000000019</v>
      </c>
      <c r="J12" s="283">
        <v>109.84951099999998</v>
      </c>
      <c r="K12" s="282">
        <v>201.03726800000001</v>
      </c>
      <c r="L12" s="196">
        <v>296.07815600000004</v>
      </c>
      <c r="M12" s="283">
        <v>343.98140000000006</v>
      </c>
      <c r="N12" s="217">
        <f t="shared" si="4"/>
        <v>2674.0633620000003</v>
      </c>
      <c r="P12" s="8"/>
      <c r="Q12" s="128"/>
      <c r="R12" s="128"/>
      <c r="S12" s="128"/>
      <c r="T12" s="128"/>
      <c r="U12" s="41"/>
    </row>
    <row r="13" spans="1:21">
      <c r="A13" s="166" t="s">
        <v>103</v>
      </c>
      <c r="B13" s="282">
        <v>256.04123536968405</v>
      </c>
      <c r="C13" s="196">
        <v>244.57414061546726</v>
      </c>
      <c r="D13" s="283">
        <v>225.47055240020029</v>
      </c>
      <c r="E13" s="282">
        <v>177.60477765520994</v>
      </c>
      <c r="F13" s="196">
        <v>102.18657018156007</v>
      </c>
      <c r="G13" s="283">
        <v>59.968883540467061</v>
      </c>
      <c r="H13" s="282">
        <v>57.930859000000012</v>
      </c>
      <c r="I13" s="196">
        <v>59.860352999999996</v>
      </c>
      <c r="J13" s="283">
        <v>61.282927999999998</v>
      </c>
      <c r="K13" s="282">
        <v>126.81862392967555</v>
      </c>
      <c r="L13" s="196">
        <v>212.47553823336557</v>
      </c>
      <c r="M13" s="283">
        <v>258.72136493265225</v>
      </c>
      <c r="N13" s="217">
        <f t="shared" si="4"/>
        <v>1842.9358268582823</v>
      </c>
      <c r="P13" s="8"/>
      <c r="Q13" s="128"/>
      <c r="R13" s="128"/>
      <c r="S13" s="128"/>
      <c r="T13" s="128"/>
      <c r="U13" s="41"/>
    </row>
    <row r="14" spans="1:21">
      <c r="A14" s="166" t="s">
        <v>104</v>
      </c>
      <c r="B14" s="282">
        <v>1794.2502130000014</v>
      </c>
      <c r="C14" s="196">
        <v>1759.787853000001</v>
      </c>
      <c r="D14" s="283">
        <v>1531.0540829999998</v>
      </c>
      <c r="E14" s="282">
        <v>1220.5997400000008</v>
      </c>
      <c r="F14" s="196">
        <v>724.42454500000019</v>
      </c>
      <c r="G14" s="283">
        <v>442.25519200000002</v>
      </c>
      <c r="H14" s="282">
        <v>414.34030799999999</v>
      </c>
      <c r="I14" s="196">
        <v>391.78098000000006</v>
      </c>
      <c r="J14" s="283">
        <v>404.81464099999994</v>
      </c>
      <c r="K14" s="282">
        <v>771.09359599999982</v>
      </c>
      <c r="L14" s="196">
        <v>1380.9235790000007</v>
      </c>
      <c r="M14" s="283">
        <v>1689.2424900000003</v>
      </c>
      <c r="N14" s="217">
        <f t="shared" si="4"/>
        <v>12524.567220000004</v>
      </c>
      <c r="P14" s="8"/>
      <c r="Q14" s="128"/>
      <c r="R14" s="128"/>
      <c r="S14" s="128"/>
      <c r="T14" s="128"/>
      <c r="U14" s="41"/>
    </row>
    <row r="15" spans="1:21">
      <c r="A15" s="166" t="s">
        <v>105</v>
      </c>
      <c r="B15" s="282">
        <v>422.46911100000005</v>
      </c>
      <c r="C15" s="196">
        <v>399.87894499999999</v>
      </c>
      <c r="D15" s="283">
        <v>337.27463700000004</v>
      </c>
      <c r="E15" s="282">
        <v>269.54866499999997</v>
      </c>
      <c r="F15" s="196">
        <v>162.14586699999995</v>
      </c>
      <c r="G15" s="283">
        <v>116.16010399999999</v>
      </c>
      <c r="H15" s="282">
        <v>105.44758900000001</v>
      </c>
      <c r="I15" s="196">
        <v>98.373448999999994</v>
      </c>
      <c r="J15" s="283">
        <v>120.59003499999999</v>
      </c>
      <c r="K15" s="282">
        <v>191.85372199999995</v>
      </c>
      <c r="L15" s="196">
        <v>344.51409799999993</v>
      </c>
      <c r="M15" s="283">
        <v>433.96831800000001</v>
      </c>
      <c r="N15" s="217">
        <f t="shared" si="4"/>
        <v>3002.2245400000002</v>
      </c>
      <c r="P15" s="8"/>
      <c r="Q15" s="128"/>
      <c r="R15" s="128"/>
      <c r="S15" s="128"/>
      <c r="T15" s="128"/>
      <c r="U15" s="41"/>
    </row>
    <row r="16" spans="1:21">
      <c r="A16" s="166" t="s">
        <v>106</v>
      </c>
      <c r="B16" s="282">
        <v>558.32267200000001</v>
      </c>
      <c r="C16" s="196">
        <v>537.91927899999996</v>
      </c>
      <c r="D16" s="283">
        <v>463.730752</v>
      </c>
      <c r="E16" s="282">
        <v>353.44936700000005</v>
      </c>
      <c r="F16" s="196">
        <v>173.06669600000001</v>
      </c>
      <c r="G16" s="283">
        <v>87.885674000000009</v>
      </c>
      <c r="H16" s="282">
        <v>76.064869000000002</v>
      </c>
      <c r="I16" s="196">
        <v>78.950206000000009</v>
      </c>
      <c r="J16" s="283">
        <v>83.181872999999996</v>
      </c>
      <c r="K16" s="282">
        <v>226.98389699999998</v>
      </c>
      <c r="L16" s="196">
        <v>446.82728399999996</v>
      </c>
      <c r="M16" s="283">
        <v>575.8685109999999</v>
      </c>
      <c r="N16" s="217">
        <f t="shared" si="4"/>
        <v>3662.25108</v>
      </c>
      <c r="P16" s="8"/>
      <c r="Q16" s="128"/>
      <c r="R16" s="128"/>
      <c r="S16" s="128"/>
      <c r="T16" s="128"/>
      <c r="U16" s="41"/>
    </row>
    <row r="17" spans="1:21">
      <c r="A17" s="166" t="s">
        <v>107</v>
      </c>
      <c r="B17" s="282">
        <v>514.8866210000001</v>
      </c>
      <c r="C17" s="196">
        <v>508.48581899999994</v>
      </c>
      <c r="D17" s="283">
        <v>456.15720500000009</v>
      </c>
      <c r="E17" s="282">
        <v>356.3599890000001</v>
      </c>
      <c r="F17" s="196">
        <v>215.319255</v>
      </c>
      <c r="G17" s="283">
        <v>119.35615399999999</v>
      </c>
      <c r="H17" s="282">
        <v>106.41235300000002</v>
      </c>
      <c r="I17" s="196">
        <v>96.428885999999963</v>
      </c>
      <c r="J17" s="283">
        <v>105.55515599999997</v>
      </c>
      <c r="K17" s="282">
        <v>251.774069</v>
      </c>
      <c r="L17" s="196">
        <v>431.44422399999996</v>
      </c>
      <c r="M17" s="283">
        <v>558.47901500000023</v>
      </c>
      <c r="N17" s="217">
        <f t="shared" si="4"/>
        <v>3720.6587460000005</v>
      </c>
      <c r="P17" s="8"/>
      <c r="Q17" s="128"/>
      <c r="R17" s="128"/>
      <c r="S17" s="128"/>
      <c r="T17" s="128"/>
      <c r="U17" s="41"/>
    </row>
    <row r="18" spans="1:21">
      <c r="A18" s="166" t="s">
        <v>108</v>
      </c>
      <c r="B18" s="282">
        <v>2328.5263320000004</v>
      </c>
      <c r="C18" s="196">
        <v>2181.6754759999999</v>
      </c>
      <c r="D18" s="283">
        <v>2055.5235249999996</v>
      </c>
      <c r="E18" s="282">
        <v>1680.4006360000003</v>
      </c>
      <c r="F18" s="196">
        <v>849.96261400000003</v>
      </c>
      <c r="G18" s="283">
        <v>591.8352900000001</v>
      </c>
      <c r="H18" s="282">
        <v>536.35312099999999</v>
      </c>
      <c r="I18" s="196">
        <v>638.62713499999984</v>
      </c>
      <c r="J18" s="283">
        <v>696.92320600000016</v>
      </c>
      <c r="K18" s="282">
        <v>1170.2042260000001</v>
      </c>
      <c r="L18" s="196">
        <v>1894.5272029999996</v>
      </c>
      <c r="M18" s="283">
        <v>2309.7727419999997</v>
      </c>
      <c r="N18" s="217">
        <f t="shared" si="4"/>
        <v>16934.331506000002</v>
      </c>
      <c r="P18" s="8"/>
      <c r="Q18" s="128"/>
      <c r="R18" s="128"/>
      <c r="S18" s="128"/>
      <c r="T18" s="128"/>
      <c r="U18" s="41"/>
    </row>
    <row r="19" spans="1:21">
      <c r="A19" s="166" t="s">
        <v>109</v>
      </c>
      <c r="B19" s="282">
        <v>1403.1849779999993</v>
      </c>
      <c r="C19" s="196">
        <v>1304.0659890000004</v>
      </c>
      <c r="D19" s="283">
        <v>1256.5642250000001</v>
      </c>
      <c r="E19" s="282">
        <v>1038.9924700000001</v>
      </c>
      <c r="F19" s="196">
        <v>643.87626299999965</v>
      </c>
      <c r="G19" s="283">
        <v>459.52690300000023</v>
      </c>
      <c r="H19" s="282">
        <v>444.4306850000001</v>
      </c>
      <c r="I19" s="196">
        <v>476.20770800000003</v>
      </c>
      <c r="J19" s="283">
        <v>497.10457899999989</v>
      </c>
      <c r="K19" s="282">
        <v>765.50626600000055</v>
      </c>
      <c r="L19" s="196">
        <v>1107.1734930000005</v>
      </c>
      <c r="M19" s="283">
        <v>1358.1932590000001</v>
      </c>
      <c r="N19" s="217">
        <f t="shared" si="4"/>
        <v>10754.826818</v>
      </c>
      <c r="P19" s="8"/>
      <c r="Q19" s="128"/>
      <c r="R19" s="128"/>
      <c r="S19" s="128"/>
      <c r="T19" s="128"/>
      <c r="U19" s="41"/>
    </row>
    <row r="20" spans="1:21">
      <c r="A20" s="166" t="s">
        <v>110</v>
      </c>
      <c r="B20" s="282">
        <v>460.31168786579326</v>
      </c>
      <c r="C20" s="196">
        <v>448.42852378557541</v>
      </c>
      <c r="D20" s="283">
        <v>386.56050723956344</v>
      </c>
      <c r="E20" s="282">
        <v>306.64714847660389</v>
      </c>
      <c r="F20" s="196">
        <v>203.0328540037759</v>
      </c>
      <c r="G20" s="283">
        <v>142.31210028894282</v>
      </c>
      <c r="H20" s="282">
        <v>100.80696900000001</v>
      </c>
      <c r="I20" s="196">
        <v>140.377163</v>
      </c>
      <c r="J20" s="283">
        <v>141.06350599999996</v>
      </c>
      <c r="K20" s="282">
        <v>216.20430100000007</v>
      </c>
      <c r="L20" s="196">
        <v>357.01825200000002</v>
      </c>
      <c r="M20" s="283">
        <v>428.50668600000006</v>
      </c>
      <c r="N20" s="217">
        <f t="shared" si="4"/>
        <v>3331.269698660255</v>
      </c>
      <c r="P20" s="8"/>
      <c r="Q20" s="128"/>
      <c r="R20" s="128"/>
      <c r="S20" s="128"/>
      <c r="T20" s="128"/>
      <c r="U20" s="41"/>
    </row>
    <row r="21" spans="1:21">
      <c r="A21" s="4"/>
      <c r="N21" s="3"/>
      <c r="P21" s="1"/>
      <c r="Q21" s="1"/>
      <c r="R21" s="1"/>
      <c r="S21" s="1"/>
      <c r="T21" s="1"/>
      <c r="U21" s="143"/>
    </row>
    <row r="22" spans="1:21">
      <c r="A22" s="10" t="s">
        <v>129</v>
      </c>
      <c r="B22" s="25">
        <v>1076.026519</v>
      </c>
      <c r="C22" s="130"/>
      <c r="D22" s="130"/>
      <c r="E22" s="130"/>
      <c r="F22" s="130"/>
      <c r="G22" s="130"/>
      <c r="P22" s="8"/>
      <c r="U22" s="139"/>
    </row>
    <row r="23" spans="1:21">
      <c r="A23" s="10" t="s">
        <v>99</v>
      </c>
      <c r="B23" s="25">
        <v>1280.1531629999993</v>
      </c>
      <c r="C23" s="130"/>
      <c r="D23" s="130"/>
      <c r="E23" s="130"/>
      <c r="F23" s="130"/>
      <c r="G23" s="130"/>
    </row>
    <row r="24" spans="1:21">
      <c r="A24" s="10" t="s">
        <v>100</v>
      </c>
      <c r="B24" s="25">
        <v>1561.476568</v>
      </c>
      <c r="C24" s="130"/>
      <c r="D24" s="130"/>
      <c r="E24" s="130"/>
      <c r="F24" s="130"/>
      <c r="G24" s="130"/>
    </row>
    <row r="25" spans="1:21">
      <c r="A25" s="10" t="s">
        <v>101</v>
      </c>
      <c r="B25" s="25">
        <v>1001.8301710000001</v>
      </c>
      <c r="C25" s="130"/>
      <c r="D25" s="130"/>
      <c r="E25" s="130"/>
      <c r="F25" s="130"/>
      <c r="G25" s="130"/>
    </row>
    <row r="26" spans="1:21">
      <c r="A26" s="10" t="s">
        <v>128</v>
      </c>
      <c r="B26" s="25">
        <v>488.23481300000014</v>
      </c>
      <c r="C26" s="130"/>
      <c r="D26" s="130"/>
      <c r="E26" s="130"/>
      <c r="F26" s="130"/>
      <c r="G26" s="130"/>
    </row>
    <row r="27" spans="1:21">
      <c r="A27" s="10" t="s">
        <v>102</v>
      </c>
      <c r="B27" s="25">
        <v>841.0968240000002</v>
      </c>
      <c r="C27" s="130"/>
      <c r="D27" s="130"/>
      <c r="E27" s="130"/>
      <c r="F27" s="130"/>
      <c r="G27" s="130"/>
    </row>
    <row r="28" spans="1:21">
      <c r="A28" s="10" t="s">
        <v>103</v>
      </c>
      <c r="B28" s="25">
        <v>598.01552709569341</v>
      </c>
      <c r="C28" s="130"/>
      <c r="D28" s="130"/>
      <c r="E28" s="130"/>
      <c r="F28" s="130"/>
      <c r="G28" s="130"/>
    </row>
    <row r="29" spans="1:21">
      <c r="A29" s="10" t="s">
        <v>104</v>
      </c>
      <c r="B29" s="25">
        <v>3841.2596650000005</v>
      </c>
      <c r="C29" s="130"/>
      <c r="D29" s="130"/>
      <c r="E29" s="130"/>
      <c r="F29" s="130"/>
      <c r="G29" s="130"/>
    </row>
    <row r="30" spans="1:21">
      <c r="A30" s="10" t="s">
        <v>105</v>
      </c>
      <c r="B30" s="25">
        <v>970.33613799999989</v>
      </c>
      <c r="C30" s="130"/>
      <c r="D30" s="130"/>
      <c r="E30" s="130"/>
      <c r="F30" s="130"/>
      <c r="G30" s="130"/>
    </row>
    <row r="31" spans="1:21">
      <c r="A31" s="10" t="s">
        <v>106</v>
      </c>
      <c r="B31" s="25">
        <v>1249.6796919999997</v>
      </c>
      <c r="C31" s="130"/>
      <c r="D31" s="130"/>
      <c r="E31" s="130"/>
      <c r="F31" s="130"/>
      <c r="G31" s="130"/>
    </row>
    <row r="32" spans="1:21">
      <c r="A32" s="10" t="s">
        <v>107</v>
      </c>
      <c r="B32" s="25">
        <v>1241.6973080000002</v>
      </c>
      <c r="C32" s="130"/>
      <c r="D32" s="130"/>
      <c r="E32" s="130"/>
      <c r="F32" s="130"/>
      <c r="G32" s="130"/>
    </row>
    <row r="33" spans="1:7">
      <c r="A33" s="10" t="s">
        <v>108</v>
      </c>
      <c r="B33" s="25">
        <v>5374.5041709999987</v>
      </c>
      <c r="C33" s="130"/>
      <c r="D33" s="130"/>
      <c r="E33" s="130"/>
      <c r="F33" s="130"/>
      <c r="G33" s="130"/>
    </row>
    <row r="34" spans="1:7">
      <c r="A34" s="10" t="s">
        <v>109</v>
      </c>
      <c r="B34" s="25">
        <v>3230.8730180000011</v>
      </c>
      <c r="C34" s="130"/>
      <c r="D34" s="130"/>
      <c r="E34" s="130"/>
      <c r="F34" s="130"/>
      <c r="G34" s="130"/>
    </row>
    <row r="35" spans="1:7">
      <c r="A35" s="10" t="s">
        <v>110</v>
      </c>
      <c r="B35" s="25">
        <v>1001.7292390000001</v>
      </c>
      <c r="C35" s="130"/>
      <c r="D35" s="130"/>
      <c r="E35" s="130"/>
      <c r="F35" s="130"/>
      <c r="G35" s="130"/>
    </row>
    <row r="36" spans="1:7">
      <c r="A36" s="130"/>
      <c r="B36" s="130"/>
      <c r="C36" s="130"/>
      <c r="D36" s="130"/>
      <c r="E36" s="130"/>
      <c r="F36" s="130"/>
      <c r="G36" s="130"/>
    </row>
    <row r="37" spans="1:7">
      <c r="A37" s="130"/>
      <c r="B37" s="130"/>
      <c r="C37" s="130"/>
      <c r="D37" s="130"/>
      <c r="E37" s="130"/>
      <c r="F37" s="130"/>
      <c r="G37" s="130"/>
    </row>
    <row r="38" spans="1:7">
      <c r="A38" s="130"/>
      <c r="B38" s="130"/>
      <c r="C38" s="130"/>
      <c r="D38" s="130"/>
      <c r="E38" s="130"/>
      <c r="F38" s="130"/>
      <c r="G38" s="130"/>
    </row>
    <row r="39" spans="1:7">
      <c r="A39" s="130"/>
      <c r="B39" s="130"/>
      <c r="C39" s="130"/>
      <c r="D39" s="130"/>
      <c r="E39" s="130"/>
      <c r="F39" s="130"/>
      <c r="G39" s="130"/>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dimension ref="A1:T46"/>
  <sheetViews>
    <sheetView showGridLines="0" zoomScaleNormal="100" zoomScaleSheetLayoutView="100" workbookViewId="0"/>
  </sheetViews>
  <sheetFormatPr defaultColWidth="9.140625" defaultRowHeight="12.75"/>
  <cols>
    <col min="1" max="1" width="30.85546875" style="2" customWidth="1"/>
    <col min="2" max="15" width="7.42578125" style="2" customWidth="1"/>
    <col min="16" max="16" width="9.140625" style="2" customWidth="1"/>
    <col min="17" max="16384" width="9.140625" style="2"/>
  </cols>
  <sheetData>
    <row r="1" spans="1:20" s="66" customFormat="1" ht="18">
      <c r="A1" s="234" t="s">
        <v>327</v>
      </c>
      <c r="B1" s="23"/>
      <c r="C1" s="23"/>
      <c r="D1" s="23"/>
      <c r="E1" s="23"/>
      <c r="G1" s="23"/>
      <c r="H1" s="23"/>
      <c r="I1" s="23"/>
      <c r="J1" s="23"/>
      <c r="K1" s="23"/>
      <c r="L1" s="23"/>
      <c r="M1" s="23"/>
      <c r="N1" s="23"/>
      <c r="P1" s="238" t="str">
        <f>'3'!N1</f>
        <v>IV. čtvrtletí 2023</v>
      </c>
    </row>
    <row r="2" spans="1:20" s="7" customFormat="1" ht="6" customHeight="1">
      <c r="B2" s="115"/>
      <c r="C2" s="115"/>
      <c r="D2" s="115"/>
      <c r="E2" s="115"/>
      <c r="F2" s="115"/>
      <c r="G2" s="115"/>
      <c r="H2" s="115"/>
      <c r="I2" s="115"/>
      <c r="J2" s="115"/>
      <c r="K2" s="115"/>
      <c r="L2" s="115"/>
      <c r="M2" s="115"/>
      <c r="N2" s="115"/>
      <c r="O2" s="115"/>
    </row>
    <row r="3" spans="1:20" s="7" customFormat="1" ht="12" customHeight="1">
      <c r="A3" s="335">
        <v>2023</v>
      </c>
      <c r="B3" s="197" t="s">
        <v>85</v>
      </c>
      <c r="C3" s="197" t="s">
        <v>76</v>
      </c>
      <c r="D3" s="197" t="s">
        <v>77</v>
      </c>
      <c r="E3" s="197" t="s">
        <v>78</v>
      </c>
      <c r="F3" s="197" t="s">
        <v>88</v>
      </c>
      <c r="G3" s="197" t="s">
        <v>79</v>
      </c>
      <c r="H3" s="197" t="s">
        <v>80</v>
      </c>
      <c r="I3" s="197" t="s">
        <v>81</v>
      </c>
      <c r="J3" s="197" t="s">
        <v>82</v>
      </c>
      <c r="K3" s="197" t="s">
        <v>83</v>
      </c>
      <c r="L3" s="197" t="s">
        <v>84</v>
      </c>
      <c r="M3" s="197" t="s">
        <v>86</v>
      </c>
      <c r="N3" s="197" t="s">
        <v>87</v>
      </c>
      <c r="O3" s="197" t="s">
        <v>89</v>
      </c>
      <c r="P3" s="197" t="s">
        <v>7</v>
      </c>
    </row>
    <row r="4" spans="1:20" s="110" customFormat="1" ht="12" customHeight="1">
      <c r="A4" s="167" t="s">
        <v>116</v>
      </c>
      <c r="B4" s="271">
        <f>SUM(B5:B20)</f>
        <v>1076.026519</v>
      </c>
      <c r="C4" s="271">
        <f>SUM(C5:C20)</f>
        <v>1280.1531629999999</v>
      </c>
      <c r="D4" s="271">
        <f t="shared" ref="D4:P4" si="0">SUM(D5:D20)</f>
        <v>1561.4765680000003</v>
      </c>
      <c r="E4" s="271">
        <f t="shared" si="0"/>
        <v>1001.8301709999998</v>
      </c>
      <c r="F4" s="271">
        <f>SUM(F5:F20)</f>
        <v>488.23481300000014</v>
      </c>
      <c r="G4" s="271">
        <f t="shared" si="0"/>
        <v>841.09682399999997</v>
      </c>
      <c r="H4" s="271">
        <f t="shared" si="0"/>
        <v>598.0155270956933</v>
      </c>
      <c r="I4" s="271">
        <f t="shared" si="0"/>
        <v>3841.2596649999996</v>
      </c>
      <c r="J4" s="271">
        <f t="shared" si="0"/>
        <v>970.33613800000012</v>
      </c>
      <c r="K4" s="271">
        <f t="shared" si="0"/>
        <v>1249.6796919999999</v>
      </c>
      <c r="L4" s="271">
        <f t="shared" si="0"/>
        <v>1241.6973079999998</v>
      </c>
      <c r="M4" s="271">
        <f t="shared" si="0"/>
        <v>5374.5006959999992</v>
      </c>
      <c r="N4" s="271">
        <f t="shared" si="0"/>
        <v>3230.8730179999993</v>
      </c>
      <c r="O4" s="271">
        <f t="shared" si="0"/>
        <v>1001.7292389999998</v>
      </c>
      <c r="P4" s="192">
        <f t="shared" si="0"/>
        <v>23756.909341095688</v>
      </c>
    </row>
    <row r="5" spans="1:20" s="7" customFormat="1" ht="12" customHeight="1">
      <c r="A5" s="166" t="s">
        <v>40</v>
      </c>
      <c r="B5" s="196">
        <v>0</v>
      </c>
      <c r="C5" s="196">
        <v>407.77447999999993</v>
      </c>
      <c r="D5" s="196">
        <v>94.648619999999994</v>
      </c>
      <c r="E5" s="196">
        <v>126.88581599999999</v>
      </c>
      <c r="F5" s="196">
        <v>189.43539500000003</v>
      </c>
      <c r="G5" s="196">
        <v>96.657979999999995</v>
      </c>
      <c r="H5" s="196">
        <v>0</v>
      </c>
      <c r="I5" s="196">
        <v>266.44910999999996</v>
      </c>
      <c r="J5" s="196">
        <v>56.972307999999991</v>
      </c>
      <c r="K5" s="196">
        <v>16.537902000000003</v>
      </c>
      <c r="L5" s="196">
        <v>288.56285299999996</v>
      </c>
      <c r="M5" s="196">
        <v>436.23023700000005</v>
      </c>
      <c r="N5" s="196">
        <v>328.35610499999996</v>
      </c>
      <c r="O5" s="196">
        <v>156.57541700000002</v>
      </c>
      <c r="P5" s="189">
        <f>SUM(B5:O5)</f>
        <v>2465.0862229999998</v>
      </c>
      <c r="T5" s="8"/>
    </row>
    <row r="6" spans="1:20" s="7" customFormat="1" ht="12" customHeight="1">
      <c r="A6" s="166" t="s">
        <v>39</v>
      </c>
      <c r="B6" s="196">
        <v>21.097999999999999</v>
      </c>
      <c r="C6" s="196">
        <v>31.328057000000001</v>
      </c>
      <c r="D6" s="196">
        <v>16.285718999999997</v>
      </c>
      <c r="E6" s="196">
        <v>1.4730000000000001</v>
      </c>
      <c r="F6" s="196">
        <v>14.378665000000002</v>
      </c>
      <c r="G6" s="196">
        <v>8.1219999999999999</v>
      </c>
      <c r="H6" s="196">
        <v>2.7971900000000001</v>
      </c>
      <c r="I6" s="196">
        <v>0.36046</v>
      </c>
      <c r="J6" s="196">
        <v>11.310743</v>
      </c>
      <c r="K6" s="196">
        <v>15.894140000000004</v>
      </c>
      <c r="L6" s="196">
        <v>16.304119999999998</v>
      </c>
      <c r="M6" s="196">
        <v>12.649841000000002</v>
      </c>
      <c r="N6" s="196">
        <v>1.720024</v>
      </c>
      <c r="O6" s="196">
        <v>2.0224799999999998</v>
      </c>
      <c r="P6" s="189">
        <f t="shared" ref="P6:P20" si="1">SUM(B6:O6)</f>
        <v>155.74443900000003</v>
      </c>
      <c r="T6" s="8"/>
    </row>
    <row r="7" spans="1:20" s="7" customFormat="1" ht="12" customHeight="1">
      <c r="A7" s="166" t="s">
        <v>38</v>
      </c>
      <c r="B7" s="196">
        <v>0</v>
      </c>
      <c r="C7" s="196">
        <v>0</v>
      </c>
      <c r="D7" s="196">
        <v>0.48571000000000003</v>
      </c>
      <c r="E7" s="196">
        <v>0</v>
      </c>
      <c r="F7" s="196">
        <v>0</v>
      </c>
      <c r="G7" s="196">
        <v>1.269E-2</v>
      </c>
      <c r="H7" s="196">
        <v>0</v>
      </c>
      <c r="I7" s="196">
        <v>2284.3890289999995</v>
      </c>
      <c r="J7" s="196">
        <v>0</v>
      </c>
      <c r="K7" s="196">
        <v>0</v>
      </c>
      <c r="L7" s="196">
        <v>0</v>
      </c>
      <c r="M7" s="196">
        <v>0</v>
      </c>
      <c r="N7" s="196">
        <v>1.4310999999999998</v>
      </c>
      <c r="O7" s="196">
        <v>0</v>
      </c>
      <c r="P7" s="189">
        <f t="shared" si="1"/>
        <v>2286.3185289999992</v>
      </c>
      <c r="T7" s="8"/>
    </row>
    <row r="8" spans="1:20" s="7" customFormat="1" ht="12" customHeight="1">
      <c r="A8" s="166" t="s">
        <v>60</v>
      </c>
      <c r="B8" s="272">
        <v>0</v>
      </c>
      <c r="C8" s="272">
        <v>0</v>
      </c>
      <c r="D8" s="272">
        <v>1.042</v>
      </c>
      <c r="E8" s="272">
        <v>0</v>
      </c>
      <c r="F8" s="272">
        <v>0.01</v>
      </c>
      <c r="G8" s="272">
        <v>0</v>
      </c>
      <c r="H8" s="272">
        <v>0.41499999999999998</v>
      </c>
      <c r="I8" s="272">
        <v>5.875E-3</v>
      </c>
      <c r="J8" s="272">
        <v>7.6580000000000007E-3</v>
      </c>
      <c r="K8" s="272">
        <v>7.2590000000000003</v>
      </c>
      <c r="L8" s="272">
        <v>0.65280999999999989</v>
      </c>
      <c r="M8" s="272">
        <v>10.000814</v>
      </c>
      <c r="N8" s="272">
        <v>0.99680999999999997</v>
      </c>
      <c r="O8" s="196">
        <v>7.3000000000000001E-3</v>
      </c>
      <c r="P8" s="189">
        <f t="shared" si="1"/>
        <v>20.397267000000003</v>
      </c>
      <c r="T8" s="8"/>
    </row>
    <row r="9" spans="1:20" s="7" customFormat="1" ht="12" customHeight="1">
      <c r="A9" s="166" t="s">
        <v>61</v>
      </c>
      <c r="B9" s="272">
        <v>6.3913000000000002</v>
      </c>
      <c r="C9" s="272">
        <v>0</v>
      </c>
      <c r="D9" s="272">
        <v>8.6999999999999994E-2</v>
      </c>
      <c r="E9" s="272">
        <v>1.54762</v>
      </c>
      <c r="F9" s="272">
        <v>0</v>
      </c>
      <c r="G9" s="272">
        <v>0</v>
      </c>
      <c r="H9" s="272">
        <v>0.23400000000000001</v>
      </c>
      <c r="I9" s="272">
        <v>0</v>
      </c>
      <c r="J9" s="272">
        <v>0</v>
      </c>
      <c r="K9" s="272">
        <v>0</v>
      </c>
      <c r="L9" s="272">
        <v>0</v>
      </c>
      <c r="M9" s="272">
        <v>0</v>
      </c>
      <c r="N9" s="272">
        <v>14.640230960414662</v>
      </c>
      <c r="O9" s="196">
        <v>2.9090000000000005E-2</v>
      </c>
      <c r="P9" s="189">
        <f t="shared" si="1"/>
        <v>22.929240960414663</v>
      </c>
      <c r="T9" s="8"/>
    </row>
    <row r="10" spans="1:20" s="7" customFormat="1" ht="12" customHeight="1">
      <c r="A10" s="166" t="s">
        <v>62</v>
      </c>
      <c r="B10" s="272">
        <v>0</v>
      </c>
      <c r="C10" s="272">
        <v>0</v>
      </c>
      <c r="D10" s="272">
        <v>2.1999999999999999E-2</v>
      </c>
      <c r="E10" s="272">
        <v>1.6039999999999999E-2</v>
      </c>
      <c r="F10" s="272">
        <v>1.5700000000000002E-2</v>
      </c>
      <c r="G10" s="272">
        <v>7.2999999999999996E-4</v>
      </c>
      <c r="H10" s="272">
        <v>0</v>
      </c>
      <c r="I10" s="272">
        <v>0</v>
      </c>
      <c r="J10" s="272">
        <v>0</v>
      </c>
      <c r="K10" s="272">
        <v>0</v>
      </c>
      <c r="L10" s="272">
        <v>0</v>
      </c>
      <c r="M10" s="272">
        <v>0</v>
      </c>
      <c r="N10" s="272">
        <v>6.0000000000000001E-3</v>
      </c>
      <c r="O10" s="196">
        <v>0</v>
      </c>
      <c r="P10" s="189">
        <f t="shared" si="1"/>
        <v>6.0469999999999996E-2</v>
      </c>
      <c r="T10" s="8"/>
    </row>
    <row r="11" spans="1:20" s="7" customFormat="1" ht="12" customHeight="1">
      <c r="A11" s="166" t="s">
        <v>37</v>
      </c>
      <c r="B11" s="272">
        <v>0</v>
      </c>
      <c r="C11" s="272">
        <v>311.06310400000001</v>
      </c>
      <c r="D11" s="272">
        <v>49.5246</v>
      </c>
      <c r="E11" s="272">
        <v>688.06481799999995</v>
      </c>
      <c r="F11" s="272">
        <v>66.993026999999998</v>
      </c>
      <c r="G11" s="272">
        <v>429.29156999999998</v>
      </c>
      <c r="H11" s="272">
        <v>2.8457979999999998</v>
      </c>
      <c r="I11" s="272">
        <v>74.66192199999999</v>
      </c>
      <c r="J11" s="272">
        <v>399.86111199999999</v>
      </c>
      <c r="K11" s="272">
        <v>1070.0330750000001</v>
      </c>
      <c r="L11" s="272">
        <v>668.939525</v>
      </c>
      <c r="M11" s="272">
        <v>3542.8110099999999</v>
      </c>
      <c r="N11" s="272">
        <v>2620.9359579999991</v>
      </c>
      <c r="O11" s="196">
        <v>547.199611</v>
      </c>
      <c r="P11" s="189">
        <f t="shared" si="1"/>
        <v>10472.225129999999</v>
      </c>
      <c r="T11" s="8"/>
    </row>
    <row r="12" spans="1:20" s="7" customFormat="1" ht="12" customHeight="1">
      <c r="A12" s="166" t="s">
        <v>72</v>
      </c>
      <c r="B12" s="272">
        <v>0</v>
      </c>
      <c r="C12" s="272">
        <v>322.88334999999995</v>
      </c>
      <c r="D12" s="272">
        <v>0</v>
      </c>
      <c r="E12" s="272">
        <v>0</v>
      </c>
      <c r="F12" s="272">
        <v>13.722880000000002</v>
      </c>
      <c r="G12" s="272">
        <v>0</v>
      </c>
      <c r="H12" s="272">
        <v>0</v>
      </c>
      <c r="I12" s="272">
        <v>0</v>
      </c>
      <c r="J12" s="272">
        <v>0</v>
      </c>
      <c r="K12" s="272">
        <v>0</v>
      </c>
      <c r="L12" s="272">
        <v>0</v>
      </c>
      <c r="M12" s="272">
        <v>0</v>
      </c>
      <c r="N12" s="272">
        <v>0</v>
      </c>
      <c r="O12" s="196">
        <v>0</v>
      </c>
      <c r="P12" s="189">
        <f t="shared" si="1"/>
        <v>336.60622999999993</v>
      </c>
      <c r="T12" s="8"/>
    </row>
    <row r="13" spans="1:20" s="7" customFormat="1" ht="12" customHeight="1">
      <c r="A13" s="166" t="s">
        <v>36</v>
      </c>
      <c r="B13" s="272">
        <v>0</v>
      </c>
      <c r="C13" s="272">
        <v>0</v>
      </c>
      <c r="D13" s="272">
        <v>0</v>
      </c>
      <c r="E13" s="272">
        <v>0</v>
      </c>
      <c r="F13" s="272">
        <v>0</v>
      </c>
      <c r="G13" s="272">
        <v>0</v>
      </c>
      <c r="H13" s="272">
        <v>0</v>
      </c>
      <c r="I13" s="272">
        <v>0</v>
      </c>
      <c r="J13" s="272">
        <v>0</v>
      </c>
      <c r="K13" s="272">
        <v>0</v>
      </c>
      <c r="L13" s="272">
        <v>0</v>
      </c>
      <c r="M13" s="272">
        <v>0</v>
      </c>
      <c r="N13" s="272">
        <v>0</v>
      </c>
      <c r="O13" s="196">
        <v>0</v>
      </c>
      <c r="P13" s="189">
        <f t="shared" si="1"/>
        <v>0</v>
      </c>
      <c r="T13" s="8"/>
    </row>
    <row r="14" spans="1:20" s="7" customFormat="1" ht="12" customHeight="1">
      <c r="A14" s="166" t="s">
        <v>35</v>
      </c>
      <c r="B14" s="272">
        <v>0</v>
      </c>
      <c r="C14" s="272">
        <v>0</v>
      </c>
      <c r="D14" s="272">
        <v>12.398869999999999</v>
      </c>
      <c r="E14" s="272">
        <v>0.26821000000000006</v>
      </c>
      <c r="F14" s="272">
        <v>4.5097659999999999</v>
      </c>
      <c r="G14" s="272">
        <v>0</v>
      </c>
      <c r="H14" s="272">
        <v>0.93890000000000007</v>
      </c>
      <c r="I14" s="272">
        <v>151.14315999999999</v>
      </c>
      <c r="J14" s="272">
        <v>0</v>
      </c>
      <c r="K14" s="272">
        <v>6.7409999999999997</v>
      </c>
      <c r="L14" s="272">
        <v>0</v>
      </c>
      <c r="M14" s="272">
        <v>16.680580000000003</v>
      </c>
      <c r="N14" s="272">
        <v>1.405</v>
      </c>
      <c r="O14" s="196">
        <v>4.3159999999999998</v>
      </c>
      <c r="P14" s="189">
        <f t="shared" si="1"/>
        <v>198.40148600000001</v>
      </c>
      <c r="T14" s="8"/>
    </row>
    <row r="15" spans="1:20" s="7" customFormat="1" ht="12" customHeight="1">
      <c r="A15" s="166" t="s">
        <v>34</v>
      </c>
      <c r="B15" s="272">
        <v>0</v>
      </c>
      <c r="C15" s="272">
        <v>0</v>
      </c>
      <c r="D15" s="272">
        <v>0</v>
      </c>
      <c r="E15" s="272">
        <v>0</v>
      </c>
      <c r="F15" s="272">
        <v>0</v>
      </c>
      <c r="G15" s="272">
        <v>0</v>
      </c>
      <c r="H15" s="272">
        <v>0</v>
      </c>
      <c r="I15" s="272">
        <v>0</v>
      </c>
      <c r="J15" s="272">
        <v>0</v>
      </c>
      <c r="K15" s="272">
        <v>0</v>
      </c>
      <c r="L15" s="272">
        <v>0</v>
      </c>
      <c r="M15" s="272">
        <v>3.3364160000000003</v>
      </c>
      <c r="N15" s="272">
        <v>0</v>
      </c>
      <c r="O15" s="196">
        <v>9.4969999999999999</v>
      </c>
      <c r="P15" s="189">
        <f t="shared" si="1"/>
        <v>12.833416</v>
      </c>
      <c r="T15" s="8"/>
    </row>
    <row r="16" spans="1:20" s="7" customFormat="1" ht="12" customHeight="1">
      <c r="A16" s="166" t="s">
        <v>33</v>
      </c>
      <c r="B16" s="272">
        <v>224.41200000000001</v>
      </c>
      <c r="C16" s="272">
        <v>1.7299</v>
      </c>
      <c r="D16" s="272">
        <v>271.50099999999998</v>
      </c>
      <c r="E16" s="272">
        <v>0</v>
      </c>
      <c r="F16" s="272">
        <v>3.1574800000000001</v>
      </c>
      <c r="G16" s="272">
        <v>0</v>
      </c>
      <c r="H16" s="272">
        <v>176.02</v>
      </c>
      <c r="I16" s="272">
        <v>3.1280000000000001</v>
      </c>
      <c r="J16" s="272">
        <v>92.542958999999996</v>
      </c>
      <c r="K16" s="272">
        <v>0</v>
      </c>
      <c r="L16" s="272">
        <v>88.945574999999991</v>
      </c>
      <c r="M16" s="272">
        <v>12.16811264864543</v>
      </c>
      <c r="N16" s="272">
        <v>4.7171099999999999</v>
      </c>
      <c r="O16" s="196">
        <v>8.7957999999999998</v>
      </c>
      <c r="P16" s="189">
        <f t="shared" si="1"/>
        <v>887.11793664864547</v>
      </c>
      <c r="T16" s="8"/>
    </row>
    <row r="17" spans="1:20" s="7" customFormat="1" ht="12" customHeight="1">
      <c r="A17" s="166" t="s">
        <v>32</v>
      </c>
      <c r="B17" s="272">
        <v>0</v>
      </c>
      <c r="C17" s="272">
        <v>0.18120800000000001</v>
      </c>
      <c r="D17" s="272">
        <v>0</v>
      </c>
      <c r="E17" s="272">
        <v>2.1982199999999996</v>
      </c>
      <c r="F17" s="272">
        <v>0</v>
      </c>
      <c r="G17" s="272">
        <v>0</v>
      </c>
      <c r="H17" s="272">
        <v>0</v>
      </c>
      <c r="I17" s="272">
        <v>424.9486510000001</v>
      </c>
      <c r="J17" s="272">
        <v>0</v>
      </c>
      <c r="K17" s="272">
        <v>0</v>
      </c>
      <c r="L17" s="272">
        <v>8.7999999999999995E-2</v>
      </c>
      <c r="M17" s="272">
        <v>209.36974900000001</v>
      </c>
      <c r="N17" s="272">
        <v>8.5630000000000006</v>
      </c>
      <c r="O17" s="196">
        <v>32.877000000000002</v>
      </c>
      <c r="P17" s="189">
        <f t="shared" si="1"/>
        <v>678.22582800000009</v>
      </c>
      <c r="T17" s="8"/>
    </row>
    <row r="18" spans="1:20" s="7" customFormat="1" ht="12" customHeight="1">
      <c r="A18" s="166" t="s">
        <v>3</v>
      </c>
      <c r="B18" s="272">
        <v>0</v>
      </c>
      <c r="C18" s="272">
        <v>0</v>
      </c>
      <c r="D18" s="272">
        <v>0</v>
      </c>
      <c r="E18" s="272">
        <v>0</v>
      </c>
      <c r="F18" s="272">
        <v>0</v>
      </c>
      <c r="G18" s="272">
        <v>0</v>
      </c>
      <c r="H18" s="272">
        <v>0</v>
      </c>
      <c r="I18" s="272">
        <v>0</v>
      </c>
      <c r="J18" s="272">
        <v>0</v>
      </c>
      <c r="K18" s="272">
        <v>0</v>
      </c>
      <c r="L18" s="272">
        <v>0</v>
      </c>
      <c r="M18" s="272">
        <v>0</v>
      </c>
      <c r="N18" s="272">
        <v>0</v>
      </c>
      <c r="O18" s="196">
        <v>0</v>
      </c>
      <c r="P18" s="189">
        <f t="shared" si="1"/>
        <v>0</v>
      </c>
      <c r="T18" s="8"/>
    </row>
    <row r="19" spans="1:20" s="7" customFormat="1" ht="12" customHeight="1">
      <c r="A19" s="166" t="s">
        <v>31</v>
      </c>
      <c r="B19" s="272">
        <v>0</v>
      </c>
      <c r="C19" s="272">
        <v>17.028822000000005</v>
      </c>
      <c r="D19" s="272">
        <v>0.60803999999999991</v>
      </c>
      <c r="E19" s="272">
        <v>0.53398999999999996</v>
      </c>
      <c r="F19" s="272">
        <v>0.3997</v>
      </c>
      <c r="G19" s="272">
        <v>0.26753000000000005</v>
      </c>
      <c r="H19" s="272">
        <v>0.6673</v>
      </c>
      <c r="I19" s="272">
        <v>4.2731990000000009</v>
      </c>
      <c r="J19" s="272">
        <v>39.763807</v>
      </c>
      <c r="K19" s="272">
        <v>9.5668000000000003E-2</v>
      </c>
      <c r="L19" s="272">
        <v>1.6137539999999999</v>
      </c>
      <c r="M19" s="272">
        <v>5.0449339999999987</v>
      </c>
      <c r="N19" s="272">
        <v>0.60782899999999995</v>
      </c>
      <c r="O19" s="196">
        <v>0.39816000000000001</v>
      </c>
      <c r="P19" s="189">
        <f t="shared" si="1"/>
        <v>71.302733000000003</v>
      </c>
      <c r="T19" s="8"/>
    </row>
    <row r="20" spans="1:20" s="7" customFormat="1" ht="12" customHeight="1">
      <c r="A20" s="166" t="s">
        <v>30</v>
      </c>
      <c r="B20" s="272">
        <v>824.12521900000002</v>
      </c>
      <c r="C20" s="272">
        <v>188.164242</v>
      </c>
      <c r="D20" s="272">
        <v>1114.8730090000004</v>
      </c>
      <c r="E20" s="272">
        <v>180.84245699999997</v>
      </c>
      <c r="F20" s="272">
        <v>195.61220000000006</v>
      </c>
      <c r="G20" s="272">
        <v>306.74432400000001</v>
      </c>
      <c r="H20" s="272">
        <v>414.09733909569326</v>
      </c>
      <c r="I20" s="272">
        <v>631.90025900000001</v>
      </c>
      <c r="J20" s="272">
        <v>369.87755100000004</v>
      </c>
      <c r="K20" s="272">
        <v>133.11890699999998</v>
      </c>
      <c r="L20" s="272">
        <v>176.59067100000004</v>
      </c>
      <c r="M20" s="272">
        <v>1126.209002351354</v>
      </c>
      <c r="N20" s="272">
        <v>247.49385103958525</v>
      </c>
      <c r="O20" s="196">
        <v>240.01138099999997</v>
      </c>
      <c r="P20" s="189">
        <f t="shared" si="1"/>
        <v>6149.6604124866326</v>
      </c>
      <c r="T20" s="8"/>
    </row>
    <row r="21" spans="1:20" s="4" customFormat="1" ht="11.25">
      <c r="A21" s="199"/>
      <c r="P21" s="3"/>
    </row>
    <row r="22" spans="1:20" s="7" customFormat="1">
      <c r="A22" s="67"/>
      <c r="B22" s="68"/>
      <c r="C22" s="68"/>
      <c r="D22" s="68"/>
      <c r="E22" s="68"/>
      <c r="F22" s="68"/>
      <c r="G22" s="68"/>
      <c r="H22" s="68"/>
      <c r="I22" s="68"/>
      <c r="J22" s="68"/>
      <c r="K22" s="68"/>
      <c r="L22" s="68"/>
      <c r="M22" s="68"/>
      <c r="N22" s="68"/>
      <c r="O22" s="68"/>
      <c r="P22" s="67"/>
    </row>
    <row r="23" spans="1:20" s="7" customFormat="1">
      <c r="A23" s="67"/>
      <c r="B23" s="68"/>
      <c r="C23" s="68"/>
      <c r="D23" s="68"/>
      <c r="E23" s="68"/>
      <c r="F23" s="68"/>
      <c r="G23" s="68"/>
      <c r="H23" s="68"/>
      <c r="I23" s="68"/>
      <c r="J23" s="68"/>
      <c r="K23" s="68"/>
      <c r="L23" s="68"/>
      <c r="M23" s="68"/>
      <c r="N23" s="68"/>
      <c r="O23" s="68"/>
      <c r="P23" s="68"/>
    </row>
    <row r="24" spans="1:20" s="7" customFormat="1">
      <c r="A24" s="67"/>
      <c r="B24" s="68"/>
      <c r="C24" s="68"/>
      <c r="D24" s="68"/>
      <c r="E24" s="68"/>
      <c r="F24" s="68"/>
      <c r="G24" s="68"/>
      <c r="H24" s="68"/>
      <c r="I24" s="68"/>
      <c r="J24" s="68"/>
      <c r="K24" s="68"/>
      <c r="L24" s="68"/>
      <c r="M24" s="68"/>
      <c r="N24" s="68"/>
      <c r="O24" s="68"/>
      <c r="P24" s="68"/>
      <c r="Q24" s="69"/>
    </row>
    <row r="25" spans="1:20" s="7" customFormat="1">
      <c r="A25" s="67"/>
      <c r="B25" s="68"/>
      <c r="C25" s="68"/>
      <c r="D25" s="68"/>
      <c r="E25" s="68"/>
      <c r="F25" s="68"/>
      <c r="G25" s="68"/>
      <c r="H25" s="68"/>
      <c r="I25" s="68"/>
      <c r="J25" s="68"/>
      <c r="K25" s="68"/>
      <c r="L25" s="68"/>
      <c r="M25" s="68"/>
      <c r="N25" s="68"/>
      <c r="O25" s="68"/>
      <c r="P25" s="68"/>
      <c r="Q25" s="69"/>
    </row>
    <row r="26" spans="1:20" s="7" customFormat="1">
      <c r="A26" s="67"/>
      <c r="B26" s="68"/>
      <c r="C26" s="68"/>
      <c r="D26" s="68"/>
      <c r="E26" s="68"/>
      <c r="F26" s="68"/>
      <c r="G26" s="68"/>
      <c r="H26" s="68"/>
      <c r="I26" s="68"/>
      <c r="J26" s="68"/>
      <c r="K26" s="68"/>
      <c r="L26" s="68"/>
      <c r="M26" s="68"/>
      <c r="N26" s="68"/>
      <c r="O26" s="68"/>
      <c r="P26" s="68"/>
      <c r="S26" s="8"/>
    </row>
    <row r="27" spans="1:20" s="7" customFormat="1">
      <c r="A27" s="67"/>
      <c r="B27" s="68"/>
      <c r="C27" s="68"/>
      <c r="D27" s="68"/>
      <c r="E27" s="68"/>
      <c r="F27" s="68"/>
      <c r="G27" s="68"/>
      <c r="H27" s="68"/>
      <c r="I27" s="68"/>
      <c r="J27" s="68"/>
      <c r="K27" s="68"/>
      <c r="L27" s="68"/>
      <c r="M27" s="68"/>
      <c r="N27" s="68"/>
      <c r="O27" s="68"/>
      <c r="P27" s="68"/>
    </row>
    <row r="28" spans="1:20" s="7" customFormat="1">
      <c r="A28" s="67"/>
      <c r="B28" s="68"/>
      <c r="C28" s="68"/>
      <c r="D28" s="68"/>
      <c r="E28" s="68"/>
      <c r="F28" s="68"/>
      <c r="G28" s="68"/>
      <c r="H28" s="68"/>
      <c r="I28" s="68"/>
      <c r="J28" s="68"/>
      <c r="K28" s="68"/>
      <c r="L28" s="68"/>
      <c r="M28" s="68"/>
      <c r="N28" s="68"/>
      <c r="O28" s="68"/>
      <c r="P28" s="68"/>
    </row>
    <row r="29" spans="1:20" s="7" customFormat="1">
      <c r="A29" s="67"/>
      <c r="B29" s="68"/>
      <c r="C29" s="68"/>
      <c r="D29" s="68"/>
      <c r="E29" s="68"/>
      <c r="F29" s="68"/>
      <c r="G29" s="68"/>
      <c r="H29" s="68"/>
      <c r="I29" s="68"/>
      <c r="J29" s="68"/>
      <c r="K29" s="68"/>
      <c r="L29" s="68"/>
      <c r="M29" s="68"/>
      <c r="N29" s="68"/>
      <c r="O29" s="68"/>
      <c r="P29" s="68"/>
    </row>
    <row r="30" spans="1:20" s="7" customFormat="1">
      <c r="A30" s="67"/>
      <c r="B30" s="68"/>
      <c r="C30" s="68"/>
      <c r="D30" s="68"/>
      <c r="E30" s="68"/>
      <c r="F30" s="68"/>
      <c r="G30" s="68"/>
      <c r="H30" s="68"/>
      <c r="I30" s="68"/>
      <c r="J30" s="68"/>
      <c r="K30" s="68"/>
      <c r="L30" s="68"/>
      <c r="M30" s="68"/>
      <c r="N30" s="68"/>
      <c r="O30" s="68"/>
      <c r="P30" s="68"/>
    </row>
    <row r="31" spans="1:20" s="7" customFormat="1">
      <c r="A31" s="67"/>
      <c r="B31" s="68"/>
      <c r="C31" s="68"/>
      <c r="D31" s="68"/>
      <c r="E31" s="68"/>
      <c r="F31" s="68"/>
      <c r="G31" s="68"/>
      <c r="H31" s="68"/>
      <c r="I31" s="68"/>
      <c r="J31" s="68"/>
      <c r="K31" s="68"/>
      <c r="L31" s="68"/>
      <c r="M31" s="68"/>
      <c r="N31" s="68"/>
      <c r="O31" s="68"/>
      <c r="P31" s="68"/>
    </row>
    <row r="32" spans="1:20" s="7" customFormat="1">
      <c r="A32" s="67"/>
      <c r="B32" s="68"/>
      <c r="C32" s="68"/>
      <c r="D32" s="68"/>
      <c r="E32" s="68"/>
      <c r="F32" s="68"/>
      <c r="G32" s="68"/>
      <c r="H32" s="68"/>
      <c r="I32" s="68"/>
      <c r="J32" s="68"/>
      <c r="K32" s="68"/>
      <c r="L32" s="68"/>
      <c r="M32" s="68"/>
      <c r="N32" s="68"/>
      <c r="O32" s="68"/>
      <c r="P32" s="68"/>
    </row>
    <row r="33" spans="1:16" s="7" customFormat="1">
      <c r="A33" s="67"/>
      <c r="B33" s="68"/>
      <c r="C33" s="68"/>
      <c r="D33" s="68"/>
      <c r="E33" s="68"/>
      <c r="F33" s="68"/>
      <c r="G33" s="68"/>
      <c r="H33" s="68"/>
      <c r="I33" s="68"/>
      <c r="J33" s="68"/>
      <c r="K33" s="68"/>
      <c r="L33" s="68"/>
      <c r="M33" s="68"/>
      <c r="N33" s="68"/>
      <c r="O33" s="68"/>
      <c r="P33" s="68"/>
    </row>
    <row r="34" spans="1:16" s="7" customFormat="1">
      <c r="A34" s="67"/>
      <c r="B34" s="68"/>
      <c r="C34" s="68"/>
      <c r="D34" s="68"/>
      <c r="E34" s="68"/>
      <c r="F34" s="68"/>
      <c r="G34" s="68"/>
      <c r="H34" s="68"/>
      <c r="I34" s="68"/>
      <c r="J34" s="68"/>
      <c r="K34" s="68"/>
      <c r="L34" s="68"/>
      <c r="M34" s="68"/>
      <c r="N34" s="68"/>
      <c r="O34" s="68"/>
      <c r="P34" s="68"/>
    </row>
    <row r="35" spans="1:16" s="7" customFormat="1">
      <c r="A35" s="67"/>
      <c r="B35" s="68"/>
      <c r="C35" s="68"/>
      <c r="D35" s="68"/>
      <c r="E35" s="68"/>
      <c r="F35" s="68"/>
      <c r="G35" s="68"/>
      <c r="H35" s="68"/>
      <c r="I35" s="68"/>
      <c r="J35" s="68"/>
      <c r="K35" s="68"/>
      <c r="L35" s="68"/>
      <c r="M35" s="68"/>
      <c r="N35" s="68"/>
      <c r="O35" s="68"/>
      <c r="P35" s="68"/>
    </row>
    <row r="36" spans="1:16" s="7" customFormat="1">
      <c r="A36" s="67"/>
      <c r="B36" s="68"/>
      <c r="C36" s="68"/>
      <c r="D36" s="68"/>
      <c r="E36" s="68"/>
      <c r="F36" s="68"/>
      <c r="G36" s="68"/>
      <c r="H36" s="68"/>
      <c r="I36" s="68"/>
      <c r="J36" s="68"/>
      <c r="K36" s="68"/>
      <c r="L36" s="68"/>
      <c r="M36" s="68"/>
      <c r="N36" s="68"/>
      <c r="O36" s="68"/>
      <c r="P36" s="68"/>
    </row>
    <row r="37" spans="1:16" s="7" customFormat="1">
      <c r="A37" s="67"/>
      <c r="B37" s="68"/>
      <c r="C37" s="68"/>
      <c r="D37" s="68"/>
      <c r="E37" s="68"/>
      <c r="F37" s="68"/>
      <c r="G37" s="68"/>
      <c r="H37" s="68"/>
      <c r="I37" s="68"/>
      <c r="J37" s="68"/>
      <c r="K37" s="68"/>
      <c r="L37" s="68"/>
      <c r="M37" s="68"/>
      <c r="N37" s="68"/>
      <c r="O37" s="68"/>
      <c r="P37" s="68"/>
    </row>
    <row r="38" spans="1:16" s="7" customFormat="1">
      <c r="A38" s="67"/>
      <c r="B38" s="68"/>
      <c r="C38" s="68"/>
      <c r="D38" s="68"/>
      <c r="E38" s="68"/>
      <c r="F38" s="68"/>
      <c r="G38" s="68"/>
      <c r="H38" s="68"/>
      <c r="I38" s="68"/>
      <c r="J38" s="68"/>
      <c r="K38" s="68"/>
      <c r="L38" s="68"/>
      <c r="M38" s="68"/>
      <c r="N38" s="68"/>
      <c r="O38" s="68"/>
      <c r="P38" s="68"/>
    </row>
    <row r="39" spans="1:16" s="7" customFormat="1">
      <c r="A39" s="67"/>
      <c r="B39" s="68"/>
      <c r="C39" s="68"/>
      <c r="D39" s="68"/>
      <c r="E39" s="68"/>
      <c r="F39" s="68"/>
      <c r="G39" s="68"/>
      <c r="H39" s="68"/>
      <c r="I39" s="68"/>
      <c r="J39" s="68"/>
      <c r="K39" s="68"/>
      <c r="L39" s="68"/>
      <c r="M39" s="68"/>
      <c r="N39" s="68"/>
      <c r="O39" s="68"/>
      <c r="P39" s="68"/>
    </row>
    <row r="40" spans="1:16" s="7" customFormat="1">
      <c r="A40" s="67"/>
      <c r="B40" s="68"/>
      <c r="C40" s="68"/>
      <c r="D40" s="68"/>
      <c r="E40" s="68"/>
      <c r="F40" s="68"/>
      <c r="G40" s="68"/>
      <c r="H40" s="68"/>
      <c r="I40" s="68"/>
      <c r="J40" s="68"/>
      <c r="K40" s="68"/>
      <c r="L40" s="68"/>
      <c r="M40" s="68"/>
      <c r="N40" s="68"/>
      <c r="O40" s="68"/>
      <c r="P40" s="68"/>
    </row>
    <row r="41" spans="1:16" s="7" customFormat="1">
      <c r="A41" s="67"/>
      <c r="B41" s="68"/>
      <c r="C41" s="68"/>
      <c r="D41" s="68"/>
      <c r="E41" s="68"/>
      <c r="F41" s="68"/>
      <c r="G41" s="68"/>
      <c r="H41" s="68"/>
      <c r="I41" s="68"/>
      <c r="J41" s="68"/>
      <c r="K41" s="68"/>
      <c r="L41" s="68"/>
      <c r="M41" s="68"/>
      <c r="N41" s="68"/>
      <c r="O41" s="68"/>
      <c r="P41" s="68"/>
    </row>
    <row r="42" spans="1:16" s="7" customFormat="1">
      <c r="A42" s="2"/>
      <c r="B42" s="2"/>
      <c r="C42" s="2"/>
      <c r="D42" s="2"/>
      <c r="E42" s="2"/>
      <c r="F42" s="2"/>
      <c r="G42" s="2"/>
      <c r="H42" s="2"/>
      <c r="I42" s="2"/>
      <c r="J42" s="2"/>
      <c r="K42" s="2"/>
      <c r="L42" s="2"/>
      <c r="M42" s="2"/>
      <c r="N42" s="2"/>
      <c r="O42" s="2"/>
      <c r="P42" s="2"/>
    </row>
    <row r="44" spans="1:16">
      <c r="C44" s="70"/>
    </row>
    <row r="45" spans="1:16">
      <c r="C45" s="70"/>
    </row>
    <row r="46" spans="1:16">
      <c r="C46" s="70"/>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9"/>
  <dimension ref="A1:Q67"/>
  <sheetViews>
    <sheetView showGridLines="0" zoomScaleNormal="100" zoomScaleSheetLayoutView="100" workbookViewId="0"/>
  </sheetViews>
  <sheetFormatPr defaultColWidth="9.140625" defaultRowHeight="12"/>
  <cols>
    <col min="1" max="1" width="31.5703125" style="7" customWidth="1"/>
    <col min="2" max="4" width="10.28515625" style="7" bestFit="1" customWidth="1"/>
    <col min="5" max="5" width="10.28515625" style="130" customWidth="1"/>
    <col min="6" max="16384" width="9.140625" style="7"/>
  </cols>
  <sheetData>
    <row r="1" spans="1:11" ht="18">
      <c r="A1" s="234" t="s">
        <v>260</v>
      </c>
      <c r="B1" s="73"/>
      <c r="C1" s="73"/>
      <c r="D1" s="73"/>
      <c r="E1" s="73"/>
    </row>
    <row r="2" spans="1:11" ht="6" customHeight="1"/>
    <row r="3" spans="1:11" ht="12" customHeight="1">
      <c r="A3" s="362">
        <v>2023</v>
      </c>
      <c r="B3" s="363" t="s">
        <v>338</v>
      </c>
      <c r="C3" s="364"/>
      <c r="D3" s="364"/>
      <c r="E3" s="309"/>
    </row>
    <row r="4" spans="1:11">
      <c r="A4" s="362"/>
      <c r="B4" s="284" t="s">
        <v>17</v>
      </c>
      <c r="C4" s="178" t="s">
        <v>18</v>
      </c>
      <c r="D4" s="178" t="s">
        <v>19</v>
      </c>
      <c r="E4" s="310"/>
    </row>
    <row r="5" spans="1:11" s="130" customFormat="1" ht="12.75" customHeight="1">
      <c r="A5" s="371" t="s">
        <v>73</v>
      </c>
      <c r="B5" s="368">
        <f>+B6+C6+D6</f>
        <v>12758543.659</v>
      </c>
      <c r="C5" s="364"/>
      <c r="D5" s="364"/>
      <c r="E5" s="310"/>
    </row>
    <row r="6" spans="1:11">
      <c r="A6" s="372"/>
      <c r="B6" s="291">
        <f>SUM(B7:B14)</f>
        <v>2520999.8870000001</v>
      </c>
      <c r="C6" s="288">
        <f t="shared" ref="C6:D6" si="0">SUM(C7:C14)</f>
        <v>4530360.977</v>
      </c>
      <c r="D6" s="288">
        <f t="shared" si="0"/>
        <v>5707182.7949999999</v>
      </c>
      <c r="E6" s="311"/>
    </row>
    <row r="7" spans="1:11">
      <c r="A7" s="169" t="s">
        <v>63</v>
      </c>
      <c r="B7" s="289">
        <v>18785.95</v>
      </c>
      <c r="C7" s="290">
        <v>45789.52</v>
      </c>
      <c r="D7" s="290">
        <v>66039.23</v>
      </c>
      <c r="E7" s="316">
        <f>+SUM(B7:D7)/$B$5</f>
        <v>1.0237430187250495E-2</v>
      </c>
      <c r="F7" s="11"/>
      <c r="K7" s="127"/>
    </row>
    <row r="8" spans="1:11">
      <c r="A8" s="169" t="s">
        <v>64</v>
      </c>
      <c r="B8" s="289">
        <v>388495.337</v>
      </c>
      <c r="C8" s="290">
        <v>798081.81200000003</v>
      </c>
      <c r="D8" s="290">
        <v>969126.67999999993</v>
      </c>
      <c r="E8" s="316">
        <f t="shared" ref="E8:E14" si="1">+SUM(B8:D8)/$B$5</f>
        <v>0.16896159049307682</v>
      </c>
      <c r="F8" s="11"/>
      <c r="K8" s="127"/>
    </row>
    <row r="9" spans="1:11">
      <c r="A9" s="169" t="s">
        <v>65</v>
      </c>
      <c r="B9" s="289">
        <v>0</v>
      </c>
      <c r="C9" s="290">
        <v>0</v>
      </c>
      <c r="D9" s="290">
        <v>0</v>
      </c>
      <c r="E9" s="316">
        <f t="shared" si="1"/>
        <v>0</v>
      </c>
      <c r="F9" s="11"/>
      <c r="K9" s="127"/>
    </row>
    <row r="10" spans="1:11">
      <c r="A10" s="169" t="s">
        <v>66</v>
      </c>
      <c r="B10" s="289">
        <v>219058.63499999998</v>
      </c>
      <c r="C10" s="290">
        <v>357733.712</v>
      </c>
      <c r="D10" s="290">
        <v>462218.85799999995</v>
      </c>
      <c r="E10" s="316">
        <f t="shared" si="1"/>
        <v>8.1436505040845417E-2</v>
      </c>
      <c r="F10" s="11"/>
      <c r="G10" s="74"/>
      <c r="H10" s="74"/>
      <c r="I10" s="74"/>
      <c r="J10" s="74"/>
      <c r="K10" s="127"/>
    </row>
    <row r="11" spans="1:11">
      <c r="A11" s="166" t="s">
        <v>67</v>
      </c>
      <c r="B11" s="289">
        <v>1894582.9649999999</v>
      </c>
      <c r="C11" s="290">
        <v>3328755.9330000002</v>
      </c>
      <c r="D11" s="290">
        <v>4209541.0269999998</v>
      </c>
      <c r="E11" s="316">
        <f t="shared" si="1"/>
        <v>0.73933829574239507</v>
      </c>
      <c r="F11" s="11"/>
      <c r="G11" s="74"/>
      <c r="H11" s="74"/>
      <c r="I11" s="74"/>
      <c r="J11" s="74"/>
      <c r="K11" s="127"/>
    </row>
    <row r="12" spans="1:11">
      <c r="A12" s="166" t="s">
        <v>68</v>
      </c>
      <c r="B12" s="289">
        <v>77</v>
      </c>
      <c r="C12" s="290">
        <v>0</v>
      </c>
      <c r="D12" s="290">
        <v>257</v>
      </c>
      <c r="E12" s="316">
        <f t="shared" si="1"/>
        <v>2.6178536432282626E-5</v>
      </c>
      <c r="F12" s="11"/>
      <c r="G12" s="74"/>
      <c r="H12" s="74"/>
      <c r="I12" s="74"/>
      <c r="J12" s="74"/>
      <c r="K12" s="127"/>
    </row>
    <row r="13" spans="1:11">
      <c r="A13" s="166" t="s">
        <v>69</v>
      </c>
      <c r="B13" s="289">
        <v>0</v>
      </c>
      <c r="C13" s="290">
        <v>0</v>
      </c>
      <c r="D13" s="290">
        <v>0</v>
      </c>
      <c r="E13" s="316">
        <f t="shared" si="1"/>
        <v>0</v>
      </c>
      <c r="F13" s="11"/>
      <c r="G13" s="74"/>
      <c r="H13" s="74"/>
      <c r="I13" s="74"/>
      <c r="J13" s="74"/>
      <c r="K13" s="127"/>
    </row>
    <row r="14" spans="1:11">
      <c r="A14" s="166" t="s">
        <v>70</v>
      </c>
      <c r="B14" s="289">
        <v>0</v>
      </c>
      <c r="C14" s="290">
        <v>0</v>
      </c>
      <c r="D14" s="290">
        <v>0</v>
      </c>
      <c r="E14" s="316">
        <f t="shared" si="1"/>
        <v>0</v>
      </c>
      <c r="F14" s="11"/>
      <c r="G14" s="74"/>
      <c r="H14" s="74"/>
      <c r="I14" s="74"/>
      <c r="J14" s="74"/>
      <c r="K14" s="127"/>
    </row>
    <row r="15" spans="1:11" s="130" customFormat="1">
      <c r="A15" s="314"/>
      <c r="B15" s="315"/>
      <c r="C15" s="315"/>
      <c r="D15" s="315"/>
      <c r="E15" s="316"/>
      <c r="F15" s="11"/>
      <c r="G15" s="74"/>
      <c r="H15" s="74"/>
      <c r="I15" s="74"/>
      <c r="J15" s="74"/>
      <c r="K15" s="127"/>
    </row>
    <row r="16" spans="1:11" s="130" customFormat="1">
      <c r="A16" s="320"/>
      <c r="B16" s="321"/>
      <c r="C16" s="321"/>
      <c r="D16" s="321"/>
      <c r="E16" s="316"/>
      <c r="F16" s="11"/>
      <c r="G16" s="74"/>
      <c r="H16" s="74"/>
      <c r="I16" s="74"/>
      <c r="J16" s="74"/>
      <c r="K16" s="127"/>
    </row>
    <row r="17" spans="1:17" s="130" customFormat="1">
      <c r="A17" s="312"/>
      <c r="B17" s="313"/>
      <c r="C17" s="313"/>
      <c r="D17" s="313"/>
      <c r="E17" s="316"/>
      <c r="F17" s="11"/>
      <c r="G17" s="74"/>
      <c r="H17" s="74"/>
      <c r="I17" s="74"/>
      <c r="J17" s="74"/>
      <c r="K17" s="127"/>
    </row>
    <row r="18" spans="1:17" s="130" customFormat="1">
      <c r="A18" s="362">
        <v>2023</v>
      </c>
      <c r="B18" s="363" t="s">
        <v>338</v>
      </c>
      <c r="C18" s="364"/>
      <c r="D18" s="364"/>
      <c r="E18" s="316"/>
      <c r="F18" s="11"/>
      <c r="G18" s="74"/>
      <c r="H18" s="74"/>
      <c r="I18" s="74"/>
      <c r="J18" s="74"/>
      <c r="K18" s="127"/>
    </row>
    <row r="19" spans="1:17" s="130" customFormat="1">
      <c r="A19" s="362"/>
      <c r="B19" s="284" t="s">
        <v>17</v>
      </c>
      <c r="C19" s="178" t="s">
        <v>18</v>
      </c>
      <c r="D19" s="178" t="s">
        <v>19</v>
      </c>
      <c r="E19" s="317"/>
      <c r="F19" s="11"/>
      <c r="G19" s="74"/>
      <c r="H19" s="74"/>
      <c r="I19" s="74"/>
      <c r="J19" s="74"/>
      <c r="K19" s="127"/>
    </row>
    <row r="20" spans="1:17" s="130" customFormat="1" ht="12.75" customHeight="1">
      <c r="A20" s="371" t="s">
        <v>75</v>
      </c>
      <c r="B20" s="368">
        <f>+B21+C21+D21</f>
        <v>2465086.2229999998</v>
      </c>
      <c r="C20" s="364"/>
      <c r="D20" s="364"/>
      <c r="E20" s="317"/>
      <c r="F20" s="11"/>
      <c r="G20" s="74"/>
      <c r="H20" s="74"/>
      <c r="I20" s="74"/>
      <c r="J20" s="74"/>
      <c r="K20" s="127"/>
    </row>
    <row r="21" spans="1:17">
      <c r="A21" s="372"/>
      <c r="B21" s="291">
        <f t="shared" ref="B21:D21" si="2">SUM(B22:B28)</f>
        <v>599103.37699999986</v>
      </c>
      <c r="C21" s="288">
        <f t="shared" si="2"/>
        <v>863475.82399999979</v>
      </c>
      <c r="D21" s="288">
        <f t="shared" si="2"/>
        <v>1002507.022</v>
      </c>
      <c r="E21" s="318"/>
    </row>
    <row r="22" spans="1:17">
      <c r="A22" s="169" t="s">
        <v>20</v>
      </c>
      <c r="B22" s="289">
        <v>46819.439227159433</v>
      </c>
      <c r="C22" s="290">
        <v>81811.487784050274</v>
      </c>
      <c r="D22" s="290">
        <v>84090.189773140621</v>
      </c>
      <c r="E22" s="316">
        <f>+SUM(B22:D22)/$B$20</f>
        <v>8.6293580646225679E-2</v>
      </c>
      <c r="F22" s="11"/>
      <c r="K22" s="127"/>
      <c r="L22" s="74"/>
      <c r="M22" s="74"/>
      <c r="N22" s="74"/>
      <c r="O22" s="74"/>
      <c r="P22" s="74"/>
      <c r="Q22" s="74"/>
    </row>
    <row r="23" spans="1:17">
      <c r="A23" s="169" t="s">
        <v>41</v>
      </c>
      <c r="B23" s="289">
        <v>54386.27</v>
      </c>
      <c r="C23" s="290">
        <v>37492.28</v>
      </c>
      <c r="D23" s="290">
        <v>87619.8</v>
      </c>
      <c r="E23" s="316">
        <f t="shared" ref="E23:E28" si="3">+SUM(B23:D23)/$B$20</f>
        <v>7.2816256212551958E-2</v>
      </c>
      <c r="F23" s="11"/>
      <c r="K23" s="127"/>
      <c r="L23" s="74"/>
      <c r="M23" s="74"/>
      <c r="N23" s="74"/>
      <c r="O23" s="74"/>
      <c r="P23" s="74"/>
      <c r="Q23" s="74"/>
    </row>
    <row r="24" spans="1:17">
      <c r="A24" s="169" t="s">
        <v>21</v>
      </c>
      <c r="B24" s="289">
        <v>0</v>
      </c>
      <c r="C24" s="290">
        <v>0</v>
      </c>
      <c r="D24" s="290">
        <v>0</v>
      </c>
      <c r="E24" s="316">
        <f t="shared" si="3"/>
        <v>0</v>
      </c>
      <c r="F24" s="11"/>
      <c r="K24" s="127"/>
      <c r="L24" s="74"/>
      <c r="M24" s="74"/>
      <c r="N24" s="74"/>
      <c r="O24" s="74"/>
      <c r="P24" s="74"/>
      <c r="Q24" s="74"/>
    </row>
    <row r="25" spans="1:17">
      <c r="A25" s="169" t="s">
        <v>22</v>
      </c>
      <c r="B25" s="289">
        <v>0</v>
      </c>
      <c r="C25" s="290">
        <v>0</v>
      </c>
      <c r="D25" s="290">
        <v>0</v>
      </c>
      <c r="E25" s="316">
        <f t="shared" si="3"/>
        <v>0</v>
      </c>
      <c r="F25" s="11"/>
      <c r="K25" s="127"/>
      <c r="L25" s="74"/>
      <c r="M25" s="74"/>
      <c r="N25" s="74"/>
      <c r="O25" s="74"/>
      <c r="P25" s="74"/>
      <c r="Q25" s="74"/>
    </row>
    <row r="26" spans="1:17">
      <c r="A26" s="169" t="s">
        <v>23</v>
      </c>
      <c r="B26" s="289">
        <v>0</v>
      </c>
      <c r="C26" s="290">
        <v>0</v>
      </c>
      <c r="D26" s="290">
        <v>0</v>
      </c>
      <c r="E26" s="316">
        <f t="shared" si="3"/>
        <v>0</v>
      </c>
      <c r="F26" s="11"/>
      <c r="K26" s="127"/>
    </row>
    <row r="27" spans="1:17">
      <c r="A27" s="169" t="s">
        <v>24</v>
      </c>
      <c r="B27" s="289">
        <v>476807.25577284041</v>
      </c>
      <c r="C27" s="290">
        <v>704963.28421594948</v>
      </c>
      <c r="D27" s="290">
        <v>778202.57322685933</v>
      </c>
      <c r="E27" s="316">
        <f t="shared" si="3"/>
        <v>0.79509312693751133</v>
      </c>
      <c r="F27" s="11"/>
      <c r="K27" s="127"/>
    </row>
    <row r="28" spans="1:17">
      <c r="A28" s="166" t="s">
        <v>115</v>
      </c>
      <c r="B28" s="289">
        <v>21090.412</v>
      </c>
      <c r="C28" s="290">
        <v>39208.771999999997</v>
      </c>
      <c r="D28" s="290">
        <v>52594.458999999995</v>
      </c>
      <c r="E28" s="316">
        <f t="shared" si="3"/>
        <v>4.5797036203710915E-2</v>
      </c>
      <c r="F28" s="11"/>
      <c r="K28" s="127"/>
    </row>
    <row r="29" spans="1:17" s="130" customFormat="1">
      <c r="A29" s="314"/>
      <c r="B29" s="315"/>
      <c r="C29" s="315"/>
      <c r="D29" s="315"/>
      <c r="E29" s="316"/>
      <c r="F29" s="11"/>
      <c r="K29" s="127"/>
    </row>
    <row r="30" spans="1:17" s="130" customFormat="1">
      <c r="A30" s="320"/>
      <c r="B30" s="321"/>
      <c r="C30" s="321"/>
      <c r="D30" s="321"/>
      <c r="E30" s="316"/>
      <c r="F30" s="11"/>
      <c r="K30" s="127"/>
    </row>
    <row r="31" spans="1:17" s="130" customFormat="1">
      <c r="A31" s="312"/>
      <c r="B31" s="313"/>
      <c r="C31" s="313"/>
      <c r="D31" s="313"/>
      <c r="E31" s="316"/>
      <c r="F31" s="11"/>
      <c r="K31" s="127"/>
    </row>
    <row r="32" spans="1:17" s="130" customFormat="1">
      <c r="A32" s="362">
        <v>2023</v>
      </c>
      <c r="B32" s="363" t="s">
        <v>338</v>
      </c>
      <c r="C32" s="364"/>
      <c r="D32" s="364"/>
      <c r="E32" s="316"/>
      <c r="F32" s="11"/>
      <c r="K32" s="127"/>
    </row>
    <row r="33" spans="1:11" s="130" customFormat="1">
      <c r="A33" s="362"/>
      <c r="B33" s="284" t="s">
        <v>17</v>
      </c>
      <c r="C33" s="178" t="s">
        <v>18</v>
      </c>
      <c r="D33" s="178" t="s">
        <v>19</v>
      </c>
      <c r="E33" s="316"/>
      <c r="F33" s="11"/>
      <c r="K33" s="127"/>
    </row>
    <row r="34" spans="1:11" s="130" customFormat="1" ht="12.75" customHeight="1">
      <c r="A34" s="371" t="s">
        <v>74</v>
      </c>
      <c r="B34" s="368">
        <f>+B35+C35+D35</f>
        <v>155744.43899999998</v>
      </c>
      <c r="C34" s="364"/>
      <c r="D34" s="364"/>
      <c r="E34" s="316"/>
      <c r="F34" s="11"/>
      <c r="K34" s="127"/>
    </row>
    <row r="35" spans="1:11">
      <c r="A35" s="372"/>
      <c r="B35" s="291">
        <f t="shared" ref="B35:D35" si="4">SUM(B36:B38)</f>
        <v>42724.979000000007</v>
      </c>
      <c r="C35" s="288">
        <f t="shared" si="4"/>
        <v>53902.981</v>
      </c>
      <c r="D35" s="288">
        <f t="shared" si="4"/>
        <v>59116.478999999985</v>
      </c>
      <c r="E35" s="318"/>
      <c r="F35" s="74"/>
      <c r="G35" s="74"/>
      <c r="H35" s="74"/>
      <c r="I35" s="74"/>
      <c r="J35" s="74"/>
      <c r="K35" s="74"/>
    </row>
    <row r="36" spans="1:11">
      <c r="A36" s="166" t="s">
        <v>27</v>
      </c>
      <c r="B36" s="289">
        <v>7020</v>
      </c>
      <c r="C36" s="290">
        <v>7080.5</v>
      </c>
      <c r="D36" s="290">
        <v>7038</v>
      </c>
      <c r="E36" s="316">
        <f>+SUM(B36:D36)/$B$34</f>
        <v>0.13572555229403729</v>
      </c>
      <c r="F36" s="114"/>
      <c r="G36" s="74"/>
      <c r="H36" s="74"/>
      <c r="I36" s="74"/>
      <c r="J36" s="74"/>
      <c r="K36" s="127"/>
    </row>
    <row r="37" spans="1:11">
      <c r="A37" s="166" t="s">
        <v>28</v>
      </c>
      <c r="B37" s="289">
        <v>1005.607</v>
      </c>
      <c r="C37" s="290">
        <v>1000.532</v>
      </c>
      <c r="D37" s="290">
        <v>959.702</v>
      </c>
      <c r="E37" s="316">
        <f>+SUM(B37:D37)/$B$34</f>
        <v>1.904299774067696E-2</v>
      </c>
      <c r="F37" s="114"/>
      <c r="G37" s="74"/>
      <c r="H37" s="74"/>
      <c r="I37" s="74"/>
      <c r="J37" s="74"/>
      <c r="K37" s="127"/>
    </row>
    <row r="38" spans="1:11">
      <c r="A38" s="166" t="s">
        <v>29</v>
      </c>
      <c r="B38" s="289">
        <v>34699.372000000003</v>
      </c>
      <c r="C38" s="290">
        <v>45821.949000000001</v>
      </c>
      <c r="D38" s="290">
        <v>51118.776999999987</v>
      </c>
      <c r="E38" s="316">
        <f>+SUM(B38:D38)/$B$34</f>
        <v>0.84523144996528587</v>
      </c>
      <c r="F38" s="114"/>
      <c r="G38" s="74"/>
      <c r="H38" s="74"/>
      <c r="I38" s="74"/>
      <c r="J38" s="74"/>
      <c r="K38" s="127"/>
    </row>
    <row r="39" spans="1:11">
      <c r="A39" s="199"/>
      <c r="B39" s="4"/>
      <c r="C39" s="4"/>
      <c r="D39" s="4"/>
      <c r="E39" s="4"/>
      <c r="F39" s="75"/>
      <c r="G39" s="75"/>
      <c r="H39" s="75"/>
      <c r="I39" s="75"/>
      <c r="J39" s="75"/>
      <c r="K39" s="75"/>
    </row>
    <row r="40" spans="1:11">
      <c r="A40" s="10"/>
      <c r="B40" s="10"/>
      <c r="C40" s="10"/>
      <c r="D40" s="10"/>
      <c r="E40" s="10"/>
    </row>
    <row r="41" spans="1:11">
      <c r="A41" s="10"/>
      <c r="B41" s="10"/>
      <c r="C41" s="10"/>
      <c r="D41" s="10"/>
      <c r="E41" s="10"/>
    </row>
    <row r="42" spans="1:11">
      <c r="A42" s="10"/>
      <c r="B42" s="10"/>
      <c r="C42" s="10"/>
      <c r="D42" s="10"/>
      <c r="E42" s="10"/>
    </row>
    <row r="43" spans="1:11">
      <c r="A43" s="10"/>
      <c r="B43" s="10"/>
      <c r="C43" s="10"/>
      <c r="D43" s="10"/>
      <c r="E43" s="10"/>
    </row>
    <row r="44" spans="1:11">
      <c r="A44" s="10"/>
      <c r="B44" s="10"/>
      <c r="C44" s="10"/>
      <c r="D44" s="10"/>
      <c r="E44" s="10"/>
    </row>
    <row r="45" spans="1:11">
      <c r="A45" s="10"/>
      <c r="B45" s="10"/>
      <c r="C45" s="10"/>
      <c r="D45" s="10"/>
      <c r="E45" s="10"/>
    </row>
    <row r="46" spans="1:11">
      <c r="A46" s="10"/>
      <c r="B46" s="10"/>
      <c r="C46" s="10"/>
      <c r="D46" s="10"/>
      <c r="E46" s="10"/>
    </row>
    <row r="47" spans="1:11">
      <c r="A47" s="10"/>
      <c r="B47" s="10"/>
      <c r="C47" s="10"/>
      <c r="D47" s="10"/>
      <c r="E47" s="10"/>
    </row>
    <row r="48" spans="1:11">
      <c r="A48" s="74"/>
      <c r="B48" s="74"/>
      <c r="C48" s="74"/>
      <c r="D48" s="74"/>
      <c r="E48" s="74"/>
    </row>
    <row r="63" spans="1:3">
      <c r="A63" s="130"/>
      <c r="B63" s="130"/>
      <c r="C63" s="130"/>
    </row>
    <row r="64" spans="1:3">
      <c r="A64" s="130"/>
      <c r="B64" s="130"/>
      <c r="C64" s="130"/>
    </row>
    <row r="65" spans="1:3">
      <c r="A65" s="130"/>
      <c r="B65" s="130"/>
      <c r="C65" s="130"/>
    </row>
    <row r="66" spans="1:3">
      <c r="A66" s="130"/>
      <c r="B66" s="130"/>
      <c r="C66" s="130"/>
    </row>
    <row r="67" spans="1:3">
      <c r="A67" s="130"/>
      <c r="B67" s="130"/>
      <c r="C67" s="130"/>
    </row>
  </sheetData>
  <mergeCells count="12">
    <mergeCell ref="A3:A4"/>
    <mergeCell ref="B3:D3"/>
    <mergeCell ref="A32:A33"/>
    <mergeCell ref="B32:D32"/>
    <mergeCell ref="A34:A35"/>
    <mergeCell ref="B34:D34"/>
    <mergeCell ref="A5:A6"/>
    <mergeCell ref="B5:D5"/>
    <mergeCell ref="A18:A19"/>
    <mergeCell ref="B18:D18"/>
    <mergeCell ref="A20:A21"/>
    <mergeCell ref="B20:D20"/>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dimension ref="A1:T56"/>
  <sheetViews>
    <sheetView showGridLines="0" zoomScaleNormal="100" zoomScaleSheetLayoutView="100" workbookViewId="0"/>
  </sheetViews>
  <sheetFormatPr defaultColWidth="9.140625" defaultRowHeight="12"/>
  <cols>
    <col min="1" max="1" width="24" style="7" customWidth="1"/>
    <col min="2" max="13" width="10" style="7" customWidth="1"/>
    <col min="14" max="14" width="9.140625" style="7" customWidth="1"/>
    <col min="15" max="16384" width="9.140625" style="7"/>
  </cols>
  <sheetData>
    <row r="1" spans="1:20" ht="23.25">
      <c r="A1" s="174" t="s">
        <v>261</v>
      </c>
      <c r="M1" s="238" t="str">
        <f>'3'!N1</f>
        <v>IV. čtvrtletí 2023</v>
      </c>
    </row>
    <row r="2" spans="1:20" ht="6" customHeight="1"/>
    <row r="3" spans="1:20">
      <c r="A3" s="362">
        <v>2023</v>
      </c>
      <c r="B3" s="363" t="s">
        <v>42</v>
      </c>
      <c r="C3" s="364"/>
      <c r="D3" s="365"/>
      <c r="E3" s="363" t="s">
        <v>43</v>
      </c>
      <c r="F3" s="364"/>
      <c r="G3" s="365"/>
      <c r="H3" s="363" t="s">
        <v>44</v>
      </c>
      <c r="I3" s="364"/>
      <c r="J3" s="365"/>
      <c r="K3" s="364" t="s">
        <v>45</v>
      </c>
      <c r="L3" s="364"/>
      <c r="M3" s="364"/>
    </row>
    <row r="4" spans="1:20">
      <c r="A4" s="362"/>
      <c r="B4" s="274" t="s">
        <v>8</v>
      </c>
      <c r="C4" s="264" t="s">
        <v>9</v>
      </c>
      <c r="D4" s="275" t="s">
        <v>10</v>
      </c>
      <c r="E4" s="274" t="s">
        <v>11</v>
      </c>
      <c r="F4" s="264" t="s">
        <v>12</v>
      </c>
      <c r="G4" s="275" t="s">
        <v>13</v>
      </c>
      <c r="H4" s="274" t="s">
        <v>14</v>
      </c>
      <c r="I4" s="264" t="s">
        <v>15</v>
      </c>
      <c r="J4" s="275" t="s">
        <v>16</v>
      </c>
      <c r="K4" s="193" t="s">
        <v>17</v>
      </c>
      <c r="L4" s="193" t="s">
        <v>18</v>
      </c>
      <c r="M4" s="193" t="s">
        <v>19</v>
      </c>
    </row>
    <row r="5" spans="1:20">
      <c r="A5" s="362" t="s">
        <v>157</v>
      </c>
      <c r="B5" s="368">
        <f>D6</f>
        <v>37945.857499999998</v>
      </c>
      <c r="C5" s="369"/>
      <c r="D5" s="370"/>
      <c r="E5" s="368">
        <f>G6</f>
        <v>37789.171499999997</v>
      </c>
      <c r="F5" s="369"/>
      <c r="G5" s="370"/>
      <c r="H5" s="368">
        <f>J6</f>
        <v>37828.4545</v>
      </c>
      <c r="I5" s="369"/>
      <c r="J5" s="370"/>
      <c r="K5" s="369">
        <f>M6</f>
        <v>37741.654399999999</v>
      </c>
      <c r="L5" s="369"/>
      <c r="M5" s="369"/>
    </row>
    <row r="6" spans="1:20">
      <c r="A6" s="362"/>
      <c r="B6" s="278">
        <f>SUM(B7:B20)</f>
        <v>37961.592499999999</v>
      </c>
      <c r="C6" s="262">
        <f t="shared" ref="C6:M6" si="0">SUM(C7:C20)</f>
        <v>37947.361500000006</v>
      </c>
      <c r="D6" s="279">
        <f t="shared" si="0"/>
        <v>37945.857499999998</v>
      </c>
      <c r="E6" s="294">
        <f t="shared" si="0"/>
        <v>37790.440500000004</v>
      </c>
      <c r="F6" s="337">
        <f t="shared" si="0"/>
        <v>37789.237500000003</v>
      </c>
      <c r="G6" s="279">
        <f t="shared" si="0"/>
        <v>37789.171499999997</v>
      </c>
      <c r="H6" s="294">
        <f t="shared" si="0"/>
        <v>37786.220500000003</v>
      </c>
      <c r="I6" s="344">
        <f t="shared" si="0"/>
        <v>37784.303500000002</v>
      </c>
      <c r="J6" s="279">
        <f t="shared" si="0"/>
        <v>37828.4545</v>
      </c>
      <c r="K6" s="348">
        <f t="shared" si="0"/>
        <v>37742.007899999997</v>
      </c>
      <c r="L6" s="348">
        <f t="shared" si="0"/>
        <v>37739.31289999999</v>
      </c>
      <c r="M6" s="348">
        <f t="shared" si="0"/>
        <v>37741.654399999999</v>
      </c>
    </row>
    <row r="7" spans="1:20">
      <c r="A7" s="166" t="s">
        <v>126</v>
      </c>
      <c r="B7" s="276">
        <v>1555.4069999999999</v>
      </c>
      <c r="C7" s="263">
        <v>1555.587</v>
      </c>
      <c r="D7" s="277">
        <v>1555.585</v>
      </c>
      <c r="E7" s="292">
        <v>1555.3480000000002</v>
      </c>
      <c r="F7" s="290">
        <v>1555.1090000000004</v>
      </c>
      <c r="G7" s="277">
        <v>1555.1090000000004</v>
      </c>
      <c r="H7" s="292">
        <v>1551.5620000000004</v>
      </c>
      <c r="I7" s="290">
        <v>1551.5060000000003</v>
      </c>
      <c r="J7" s="277">
        <v>1551.5060000000003</v>
      </c>
      <c r="K7" s="290">
        <v>1560.2210000000005</v>
      </c>
      <c r="L7" s="290">
        <v>1560.2210000000005</v>
      </c>
      <c r="M7" s="290">
        <v>1560.2210000000005</v>
      </c>
      <c r="T7" s="41"/>
    </row>
    <row r="8" spans="1:20">
      <c r="A8" s="166" t="s">
        <v>153</v>
      </c>
      <c r="B8" s="276">
        <v>2162.3790000000017</v>
      </c>
      <c r="C8" s="263">
        <v>2162.3790000000017</v>
      </c>
      <c r="D8" s="277">
        <v>2162.3790000000017</v>
      </c>
      <c r="E8" s="292">
        <v>2159.6270000000018</v>
      </c>
      <c r="F8" s="290">
        <v>2159.9480000000021</v>
      </c>
      <c r="G8" s="277">
        <v>2159.798000000002</v>
      </c>
      <c r="H8" s="292">
        <v>2159.2970000000018</v>
      </c>
      <c r="I8" s="290">
        <v>2159.5200000000018</v>
      </c>
      <c r="J8" s="277">
        <v>2159.5630000000019</v>
      </c>
      <c r="K8" s="290">
        <v>2155.4910000000018</v>
      </c>
      <c r="L8" s="290">
        <v>2153.5910000000017</v>
      </c>
      <c r="M8" s="290">
        <v>2154.9930000000022</v>
      </c>
      <c r="T8" s="41"/>
    </row>
    <row r="9" spans="1:20">
      <c r="A9" s="166" t="s">
        <v>154</v>
      </c>
      <c r="B9" s="276">
        <v>1591.0459999999985</v>
      </c>
      <c r="C9" s="263">
        <v>1578.0459999999985</v>
      </c>
      <c r="D9" s="277">
        <v>1577.9779999999985</v>
      </c>
      <c r="E9" s="292">
        <v>1571.2479999999987</v>
      </c>
      <c r="F9" s="290">
        <v>1571.2289999999989</v>
      </c>
      <c r="G9" s="277">
        <v>1571.253999999999</v>
      </c>
      <c r="H9" s="292">
        <v>1575.6639999999989</v>
      </c>
      <c r="I9" s="290">
        <v>1575.6639999999989</v>
      </c>
      <c r="J9" s="277">
        <v>1575.6639999999989</v>
      </c>
      <c r="K9" s="290">
        <v>1573.8609999999987</v>
      </c>
      <c r="L9" s="290">
        <v>1573.601999999999</v>
      </c>
      <c r="M9" s="290">
        <v>1573.6014999999989</v>
      </c>
      <c r="T9" s="41"/>
    </row>
    <row r="10" spans="1:20">
      <c r="A10" s="166" t="s">
        <v>155</v>
      </c>
      <c r="B10" s="276">
        <v>2806.5800000000004</v>
      </c>
      <c r="C10" s="263">
        <v>2806.5600000000004</v>
      </c>
      <c r="D10" s="277">
        <v>2806.5600000000004</v>
      </c>
      <c r="E10" s="292">
        <v>2806.4900000000002</v>
      </c>
      <c r="F10" s="290">
        <v>2808.4260000000004</v>
      </c>
      <c r="G10" s="277">
        <v>2808.4260000000004</v>
      </c>
      <c r="H10" s="292">
        <v>2807.2480000000005</v>
      </c>
      <c r="I10" s="290">
        <v>2807.2480000000005</v>
      </c>
      <c r="J10" s="277">
        <v>2807.2480000000005</v>
      </c>
      <c r="K10" s="290">
        <v>2793.7180000000003</v>
      </c>
      <c r="L10" s="290">
        <v>2793.7180000000003</v>
      </c>
      <c r="M10" s="290">
        <v>2793.7180000000003</v>
      </c>
      <c r="T10" s="41"/>
    </row>
    <row r="11" spans="1:20">
      <c r="A11" s="166" t="s">
        <v>127</v>
      </c>
      <c r="B11" s="276">
        <v>611.0870000000001</v>
      </c>
      <c r="C11" s="263">
        <v>611.12900000000013</v>
      </c>
      <c r="D11" s="277">
        <v>609.02900000000022</v>
      </c>
      <c r="E11" s="292">
        <v>610.18900000000019</v>
      </c>
      <c r="F11" s="290">
        <v>609.88900000000012</v>
      </c>
      <c r="G11" s="277">
        <v>610.60700000000031</v>
      </c>
      <c r="H11" s="292">
        <v>611.04000000000019</v>
      </c>
      <c r="I11" s="290">
        <v>611.04300000000023</v>
      </c>
      <c r="J11" s="277">
        <v>610.97900000000016</v>
      </c>
      <c r="K11" s="290">
        <v>610.96100000000013</v>
      </c>
      <c r="L11" s="290">
        <v>611.28300000000013</v>
      </c>
      <c r="M11" s="290">
        <v>611.28300000000013</v>
      </c>
      <c r="T11" s="41"/>
    </row>
    <row r="12" spans="1:20">
      <c r="A12" s="166" t="s">
        <v>144</v>
      </c>
      <c r="B12" s="276">
        <v>959.85749999999996</v>
      </c>
      <c r="C12" s="263">
        <v>959.85749999999996</v>
      </c>
      <c r="D12" s="277">
        <v>960.11749999999995</v>
      </c>
      <c r="E12" s="292">
        <v>961.37049999999999</v>
      </c>
      <c r="F12" s="290">
        <v>961.37049999999999</v>
      </c>
      <c r="G12" s="277">
        <v>961.37049999999999</v>
      </c>
      <c r="H12" s="292">
        <v>955.33749999999998</v>
      </c>
      <c r="I12" s="290">
        <v>955.33749999999998</v>
      </c>
      <c r="J12" s="277">
        <v>955.33749999999998</v>
      </c>
      <c r="K12" s="290">
        <v>953.70749999999987</v>
      </c>
      <c r="L12" s="290">
        <v>954.1574999999998</v>
      </c>
      <c r="M12" s="290">
        <v>954.03149999999982</v>
      </c>
      <c r="T12" s="41"/>
    </row>
    <row r="13" spans="1:20">
      <c r="A13" s="166" t="s">
        <v>145</v>
      </c>
      <c r="B13" s="276">
        <v>444.03799999999995</v>
      </c>
      <c r="C13" s="263">
        <v>444.03799999999995</v>
      </c>
      <c r="D13" s="277">
        <v>444.27599999999995</v>
      </c>
      <c r="E13" s="292">
        <v>444.27599999999995</v>
      </c>
      <c r="F13" s="290">
        <v>444.27599999999995</v>
      </c>
      <c r="G13" s="277">
        <v>444.27599999999995</v>
      </c>
      <c r="H13" s="292">
        <v>444.27599999999995</v>
      </c>
      <c r="I13" s="290">
        <v>444.27599999999995</v>
      </c>
      <c r="J13" s="277">
        <v>444.27599999999995</v>
      </c>
      <c r="K13" s="290">
        <v>428.65199999999987</v>
      </c>
      <c r="L13" s="290">
        <v>428.65199999999987</v>
      </c>
      <c r="M13" s="290">
        <v>429.3719999999999</v>
      </c>
      <c r="T13" s="41"/>
    </row>
    <row r="14" spans="1:20">
      <c r="A14" s="166" t="s">
        <v>146</v>
      </c>
      <c r="B14" s="276">
        <v>6122.0329999999985</v>
      </c>
      <c r="C14" s="263">
        <v>6121.436999999999</v>
      </c>
      <c r="D14" s="277">
        <v>6121.1839999999993</v>
      </c>
      <c r="E14" s="292">
        <v>6122.1629999999996</v>
      </c>
      <c r="F14" s="290">
        <v>6120.1889999999994</v>
      </c>
      <c r="G14" s="277">
        <v>6120.1979999999994</v>
      </c>
      <c r="H14" s="292">
        <v>6113.3889999999992</v>
      </c>
      <c r="I14" s="290">
        <v>6113.0319999999992</v>
      </c>
      <c r="J14" s="277">
        <v>6114.8319999999994</v>
      </c>
      <c r="K14" s="290">
        <v>6109.0043999999989</v>
      </c>
      <c r="L14" s="290">
        <v>6108.741399999999</v>
      </c>
      <c r="M14" s="290">
        <v>6108.741399999999</v>
      </c>
      <c r="T14" s="41"/>
    </row>
    <row r="15" spans="1:20">
      <c r="A15" s="166" t="s">
        <v>147</v>
      </c>
      <c r="B15" s="276">
        <v>1343.6799999999994</v>
      </c>
      <c r="C15" s="263">
        <v>1343.6799999999994</v>
      </c>
      <c r="D15" s="277">
        <v>1343.6799999999994</v>
      </c>
      <c r="E15" s="292">
        <v>1301.6799999999994</v>
      </c>
      <c r="F15" s="290">
        <v>1301.6799999999994</v>
      </c>
      <c r="G15" s="277">
        <v>1301.6519999999994</v>
      </c>
      <c r="H15" s="292">
        <v>1293.8399999999995</v>
      </c>
      <c r="I15" s="290">
        <v>1293.4869999999996</v>
      </c>
      <c r="J15" s="277">
        <v>1335.4509999999996</v>
      </c>
      <c r="K15" s="290">
        <v>1336.6349999999995</v>
      </c>
      <c r="L15" s="290">
        <v>1336.6349999999995</v>
      </c>
      <c r="M15" s="290">
        <v>1336.6349999999995</v>
      </c>
      <c r="T15" s="41"/>
    </row>
    <row r="16" spans="1:20">
      <c r="A16" s="166" t="s">
        <v>148</v>
      </c>
      <c r="B16" s="276">
        <v>3502.9629999999993</v>
      </c>
      <c r="C16" s="263">
        <v>3502.9629999999993</v>
      </c>
      <c r="D16" s="277">
        <v>3503.3839999999991</v>
      </c>
      <c r="E16" s="292">
        <v>3503.3919999999994</v>
      </c>
      <c r="F16" s="290">
        <v>3503.3839999999991</v>
      </c>
      <c r="G16" s="277">
        <v>3503.3839999999991</v>
      </c>
      <c r="H16" s="292">
        <v>3502.7239999999993</v>
      </c>
      <c r="I16" s="290">
        <v>3502.7309999999993</v>
      </c>
      <c r="J16" s="277">
        <v>3502.7239999999993</v>
      </c>
      <c r="K16" s="290">
        <v>3501.7459999999996</v>
      </c>
      <c r="L16" s="290">
        <v>3501.7459999999996</v>
      </c>
      <c r="M16" s="290">
        <v>3501.5899999999997</v>
      </c>
      <c r="T16" s="41"/>
    </row>
    <row r="17" spans="1:20">
      <c r="A17" s="166" t="s">
        <v>149</v>
      </c>
      <c r="B17" s="276">
        <v>1060.1670000000004</v>
      </c>
      <c r="C17" s="263">
        <v>1059.0860000000002</v>
      </c>
      <c r="D17" s="277">
        <v>1059.0860000000002</v>
      </c>
      <c r="E17" s="292">
        <v>1038.1860000000008</v>
      </c>
      <c r="F17" s="290">
        <v>1038.1860000000008</v>
      </c>
      <c r="G17" s="277">
        <v>1038.142000000001</v>
      </c>
      <c r="H17" s="292">
        <v>1053.5860000000005</v>
      </c>
      <c r="I17" s="290">
        <v>1053.5940000000005</v>
      </c>
      <c r="J17" s="277">
        <v>1053.7690000000005</v>
      </c>
      <c r="K17" s="290">
        <v>1016.0180000000003</v>
      </c>
      <c r="L17" s="290">
        <v>1015.8180000000003</v>
      </c>
      <c r="M17" s="290">
        <v>1015.7560000000003</v>
      </c>
      <c r="T17" s="41"/>
    </row>
    <row r="18" spans="1:20">
      <c r="A18" s="166" t="s">
        <v>150</v>
      </c>
      <c r="B18" s="276">
        <v>4633.6170000000011</v>
      </c>
      <c r="C18" s="263">
        <v>4633.6170000000011</v>
      </c>
      <c r="D18" s="277">
        <v>4633.6170000000011</v>
      </c>
      <c r="E18" s="292">
        <v>4629.7000000000007</v>
      </c>
      <c r="F18" s="290">
        <v>4629.34</v>
      </c>
      <c r="G18" s="277">
        <v>4628.7439999999997</v>
      </c>
      <c r="H18" s="292">
        <v>4636.8429999999998</v>
      </c>
      <c r="I18" s="290">
        <v>4636.8429999999998</v>
      </c>
      <c r="J18" s="277">
        <v>4637.0829999999996</v>
      </c>
      <c r="K18" s="290">
        <v>4613.4619999999995</v>
      </c>
      <c r="L18" s="290">
        <v>4612.9329999999991</v>
      </c>
      <c r="M18" s="290">
        <v>4613.4969999999985</v>
      </c>
      <c r="T18" s="41"/>
    </row>
    <row r="19" spans="1:20">
      <c r="A19" s="166" t="s">
        <v>151</v>
      </c>
      <c r="B19" s="276">
        <v>9911.8829999999998</v>
      </c>
      <c r="C19" s="263">
        <v>9911.8829999999998</v>
      </c>
      <c r="D19" s="277">
        <v>9911.8829999999998</v>
      </c>
      <c r="E19" s="292">
        <v>9829.9830000000002</v>
      </c>
      <c r="F19" s="290">
        <v>9829.4230000000007</v>
      </c>
      <c r="G19" s="277">
        <v>9829.4230000000007</v>
      </c>
      <c r="H19" s="292">
        <v>9825.2470000000012</v>
      </c>
      <c r="I19" s="290">
        <v>9823.8550000000014</v>
      </c>
      <c r="J19" s="277">
        <v>9823.8550000000014</v>
      </c>
      <c r="K19" s="290">
        <v>9830.2300000000014</v>
      </c>
      <c r="L19" s="290">
        <v>9830.108000000002</v>
      </c>
      <c r="M19" s="290">
        <v>9830.108000000002</v>
      </c>
      <c r="T19" s="41"/>
    </row>
    <row r="20" spans="1:20">
      <c r="A20" s="166" t="s">
        <v>152</v>
      </c>
      <c r="B20" s="276">
        <v>1256.8549999999996</v>
      </c>
      <c r="C20" s="263">
        <v>1257.0989999999997</v>
      </c>
      <c r="D20" s="277">
        <v>1257.0989999999997</v>
      </c>
      <c r="E20" s="292">
        <v>1256.788</v>
      </c>
      <c r="F20" s="290">
        <v>1256.788</v>
      </c>
      <c r="G20" s="277">
        <v>1256.788</v>
      </c>
      <c r="H20" s="292">
        <v>1256.1669999999999</v>
      </c>
      <c r="I20" s="290">
        <v>1256.1669999999999</v>
      </c>
      <c r="J20" s="277">
        <v>1256.1669999999999</v>
      </c>
      <c r="K20" s="290">
        <v>1258.3009999999999</v>
      </c>
      <c r="L20" s="290">
        <v>1258.107</v>
      </c>
      <c r="M20" s="290">
        <v>1258.107</v>
      </c>
      <c r="T20" s="41"/>
    </row>
    <row r="21" spans="1:20">
      <c r="A21" s="4"/>
      <c r="M21" s="3"/>
    </row>
    <row r="22" spans="1:20">
      <c r="A22" s="130"/>
      <c r="B22" s="130"/>
      <c r="C22" s="130"/>
      <c r="D22" s="130"/>
      <c r="E22" s="130"/>
      <c r="F22" s="130"/>
      <c r="G22" s="130"/>
      <c r="H22" s="130"/>
      <c r="I22" s="130"/>
      <c r="J22" s="130"/>
      <c r="K22" s="130"/>
      <c r="L22" s="130"/>
      <c r="M22" s="130"/>
    </row>
    <row r="23" spans="1:20">
      <c r="A23" s="10" t="s">
        <v>85</v>
      </c>
      <c r="B23" s="10">
        <v>1560.2210000000005</v>
      </c>
      <c r="C23" s="130"/>
      <c r="D23" s="130"/>
      <c r="E23" s="130"/>
      <c r="F23" s="130"/>
      <c r="G23" s="130"/>
      <c r="H23" s="130"/>
      <c r="I23" s="130"/>
      <c r="J23" s="130"/>
      <c r="K23" s="130"/>
      <c r="L23" s="130"/>
      <c r="M23" s="130"/>
    </row>
    <row r="24" spans="1:20">
      <c r="A24" s="10" t="s">
        <v>76</v>
      </c>
      <c r="B24" s="10">
        <v>2154.9930000000022</v>
      </c>
      <c r="C24" s="130"/>
      <c r="D24" s="130"/>
      <c r="E24" s="130"/>
      <c r="F24" s="130"/>
      <c r="G24" s="130"/>
      <c r="H24" s="130"/>
      <c r="I24" s="130"/>
      <c r="J24" s="130"/>
      <c r="K24" s="130"/>
      <c r="L24" s="130"/>
      <c r="M24" s="130"/>
    </row>
    <row r="25" spans="1:20">
      <c r="A25" s="10" t="s">
        <v>77</v>
      </c>
      <c r="B25" s="10">
        <v>1573.6014999999989</v>
      </c>
      <c r="C25" s="130"/>
      <c r="D25" s="130"/>
      <c r="E25" s="130"/>
      <c r="F25" s="130"/>
      <c r="G25" s="130"/>
      <c r="H25" s="130"/>
      <c r="I25" s="130"/>
      <c r="J25" s="130"/>
      <c r="K25" s="130"/>
      <c r="L25" s="130"/>
      <c r="M25" s="130"/>
    </row>
    <row r="26" spans="1:20">
      <c r="A26" s="10" t="s">
        <v>78</v>
      </c>
      <c r="B26" s="10">
        <v>2793.7180000000003</v>
      </c>
      <c r="C26" s="130"/>
      <c r="D26" s="130"/>
      <c r="E26" s="130"/>
      <c r="F26" s="130"/>
      <c r="G26" s="130"/>
      <c r="H26" s="130"/>
      <c r="I26" s="130"/>
      <c r="J26" s="130"/>
      <c r="K26" s="130"/>
      <c r="L26" s="130"/>
      <c r="M26" s="130"/>
    </row>
    <row r="27" spans="1:20">
      <c r="A27" s="10" t="s">
        <v>88</v>
      </c>
      <c r="B27" s="10">
        <v>611.28300000000013</v>
      </c>
      <c r="C27" s="130"/>
      <c r="D27" s="130"/>
      <c r="E27" s="130"/>
      <c r="F27" s="130"/>
      <c r="G27" s="130"/>
      <c r="H27" s="130"/>
      <c r="I27" s="130"/>
      <c r="J27" s="130"/>
      <c r="K27" s="130"/>
      <c r="L27" s="130"/>
      <c r="M27" s="130"/>
    </row>
    <row r="28" spans="1:20">
      <c r="A28" s="10" t="s">
        <v>79</v>
      </c>
      <c r="B28" s="10">
        <v>954.03149999999982</v>
      </c>
      <c r="C28" s="130"/>
      <c r="D28" s="130"/>
      <c r="E28" s="130"/>
      <c r="F28" s="130"/>
      <c r="G28" s="130"/>
      <c r="H28" s="130"/>
      <c r="I28" s="130"/>
      <c r="J28" s="130"/>
      <c r="K28" s="130"/>
      <c r="L28" s="130"/>
      <c r="M28" s="130"/>
    </row>
    <row r="29" spans="1:20">
      <c r="A29" s="10" t="s">
        <v>80</v>
      </c>
      <c r="B29" s="10">
        <v>429.3719999999999</v>
      </c>
      <c r="C29" s="130"/>
      <c r="D29" s="130"/>
      <c r="E29" s="130"/>
      <c r="F29" s="130"/>
      <c r="G29" s="130"/>
      <c r="H29" s="130"/>
      <c r="I29" s="130"/>
      <c r="J29" s="130"/>
      <c r="K29" s="130"/>
      <c r="L29" s="130"/>
      <c r="M29" s="130"/>
    </row>
    <row r="30" spans="1:20">
      <c r="A30" s="10" t="s">
        <v>81</v>
      </c>
      <c r="B30" s="10">
        <v>6108.741399999999</v>
      </c>
      <c r="C30" s="130"/>
      <c r="D30" s="130"/>
      <c r="E30" s="130"/>
      <c r="F30" s="130"/>
      <c r="G30" s="130"/>
      <c r="H30" s="130"/>
      <c r="I30" s="130"/>
      <c r="J30" s="130"/>
      <c r="K30" s="130"/>
      <c r="L30" s="130"/>
      <c r="M30" s="130"/>
    </row>
    <row r="31" spans="1:20">
      <c r="A31" s="10" t="s">
        <v>82</v>
      </c>
      <c r="B31" s="10">
        <v>1336.6349999999995</v>
      </c>
      <c r="C31" s="130"/>
      <c r="D31" s="130"/>
      <c r="E31" s="130"/>
      <c r="F31" s="130"/>
      <c r="G31" s="130"/>
      <c r="H31" s="130"/>
      <c r="I31" s="130"/>
      <c r="J31" s="130"/>
      <c r="K31" s="130"/>
      <c r="L31" s="130"/>
      <c r="M31" s="130"/>
    </row>
    <row r="32" spans="1:20">
      <c r="A32" s="10" t="s">
        <v>83</v>
      </c>
      <c r="B32" s="10">
        <v>3501.5899999999997</v>
      </c>
      <c r="C32" s="130"/>
      <c r="D32" s="130"/>
      <c r="E32" s="130"/>
      <c r="F32" s="130"/>
      <c r="G32" s="130"/>
      <c r="H32" s="130"/>
      <c r="I32" s="130"/>
      <c r="J32" s="130"/>
      <c r="K32" s="130"/>
      <c r="L32" s="130"/>
      <c r="M32" s="130"/>
    </row>
    <row r="33" spans="1:13">
      <c r="A33" s="10" t="s">
        <v>84</v>
      </c>
      <c r="B33" s="10">
        <v>1015.7560000000003</v>
      </c>
      <c r="C33" s="130"/>
      <c r="D33" s="130"/>
      <c r="E33" s="130"/>
      <c r="F33" s="130"/>
      <c r="G33" s="130"/>
      <c r="H33" s="130"/>
      <c r="I33" s="130"/>
      <c r="J33" s="130"/>
      <c r="K33" s="130"/>
      <c r="L33" s="130"/>
      <c r="M33" s="130"/>
    </row>
    <row r="34" spans="1:13">
      <c r="A34" s="10" t="s">
        <v>86</v>
      </c>
      <c r="B34" s="10">
        <v>4613.4969999999985</v>
      </c>
      <c r="C34" s="130"/>
      <c r="D34" s="130"/>
      <c r="E34" s="130"/>
      <c r="F34" s="130"/>
      <c r="G34" s="130"/>
      <c r="H34" s="130"/>
      <c r="I34" s="130"/>
      <c r="J34" s="130"/>
      <c r="K34" s="130"/>
      <c r="L34" s="130"/>
      <c r="M34" s="130"/>
    </row>
    <row r="35" spans="1:13">
      <c r="A35" s="10" t="s">
        <v>87</v>
      </c>
      <c r="B35" s="10">
        <v>9830.108000000002</v>
      </c>
      <c r="C35" s="130"/>
      <c r="D35" s="130"/>
      <c r="E35" s="130"/>
      <c r="F35" s="130"/>
      <c r="G35" s="130"/>
      <c r="H35" s="130"/>
      <c r="I35" s="130"/>
      <c r="J35" s="130"/>
      <c r="K35" s="130"/>
      <c r="L35" s="130"/>
      <c r="M35" s="130"/>
    </row>
    <row r="36" spans="1:13">
      <c r="A36" s="10" t="s">
        <v>89</v>
      </c>
      <c r="B36" s="10">
        <v>1258.107</v>
      </c>
      <c r="C36" s="130"/>
      <c r="D36" s="130"/>
      <c r="E36" s="130"/>
      <c r="F36" s="130"/>
      <c r="G36" s="130"/>
      <c r="H36" s="130"/>
      <c r="I36" s="130"/>
      <c r="J36" s="130"/>
      <c r="K36" s="130"/>
      <c r="L36" s="130"/>
      <c r="M36" s="130"/>
    </row>
    <row r="37" spans="1:13">
      <c r="A37" s="130"/>
      <c r="B37" s="130"/>
      <c r="C37" s="130"/>
      <c r="D37" s="130"/>
      <c r="E37" s="130"/>
      <c r="F37" s="130"/>
      <c r="G37" s="130"/>
      <c r="H37" s="130"/>
      <c r="I37" s="130"/>
      <c r="J37" s="130"/>
      <c r="K37" s="130"/>
      <c r="L37" s="130"/>
      <c r="M37" s="130"/>
    </row>
    <row r="38" spans="1:13">
      <c r="A38" s="130"/>
      <c r="B38" s="130"/>
      <c r="C38" s="130"/>
      <c r="D38" s="130"/>
      <c r="E38" s="130"/>
      <c r="F38" s="130"/>
      <c r="G38" s="130"/>
      <c r="H38" s="130"/>
      <c r="I38" s="130"/>
      <c r="J38" s="130"/>
      <c r="K38" s="130"/>
      <c r="L38" s="130"/>
      <c r="M38" s="130"/>
    </row>
    <row r="39" spans="1:13">
      <c r="A39" s="130"/>
      <c r="B39" s="130"/>
      <c r="C39" s="130"/>
      <c r="D39" s="130"/>
      <c r="E39" s="130"/>
      <c r="F39" s="130"/>
      <c r="G39" s="130"/>
      <c r="H39" s="130"/>
      <c r="I39" s="130"/>
      <c r="J39" s="130"/>
      <c r="K39" s="130"/>
      <c r="L39" s="130"/>
      <c r="M39" s="130"/>
    </row>
    <row r="40" spans="1:13">
      <c r="A40" s="130"/>
      <c r="B40" s="130"/>
      <c r="C40" s="130"/>
      <c r="D40" s="130"/>
      <c r="E40" s="130"/>
      <c r="F40" s="130"/>
      <c r="G40" s="130"/>
      <c r="H40" s="130"/>
      <c r="I40" s="130"/>
      <c r="J40" s="130"/>
      <c r="K40" s="130"/>
      <c r="L40" s="130"/>
      <c r="M40" s="130"/>
    </row>
    <row r="41" spans="1:13">
      <c r="A41" s="130"/>
      <c r="B41" s="130"/>
      <c r="C41" s="130"/>
      <c r="D41" s="130"/>
      <c r="E41" s="130"/>
      <c r="F41" s="130"/>
      <c r="G41" s="130"/>
      <c r="H41" s="130"/>
      <c r="I41" s="130"/>
      <c r="J41" s="130"/>
      <c r="K41" s="130"/>
      <c r="L41" s="130"/>
      <c r="M41" s="130"/>
    </row>
    <row r="42" spans="1:13">
      <c r="A42" s="130"/>
      <c r="B42" s="130"/>
      <c r="C42" s="130"/>
      <c r="D42" s="130"/>
      <c r="E42" s="130"/>
      <c r="F42" s="130"/>
      <c r="G42" s="130"/>
      <c r="H42" s="130"/>
      <c r="I42" s="130"/>
      <c r="J42" s="130"/>
      <c r="K42" s="130"/>
      <c r="L42" s="130"/>
      <c r="M42" s="130"/>
    </row>
    <row r="43" spans="1:13">
      <c r="A43" s="130"/>
      <c r="B43" s="130"/>
      <c r="C43" s="130"/>
      <c r="D43" s="130"/>
      <c r="E43" s="130"/>
      <c r="F43" s="130"/>
      <c r="G43" s="130"/>
      <c r="H43" s="130"/>
      <c r="I43" s="130"/>
      <c r="J43" s="130"/>
      <c r="K43" s="130"/>
      <c r="L43" s="130"/>
      <c r="M43" s="130"/>
    </row>
    <row r="44" spans="1:13">
      <c r="A44" s="130"/>
      <c r="B44" s="130"/>
      <c r="C44" s="130"/>
      <c r="D44" s="130"/>
      <c r="E44" s="130"/>
      <c r="F44" s="130"/>
      <c r="G44" s="130"/>
      <c r="H44" s="130"/>
      <c r="I44" s="130"/>
      <c r="J44" s="130"/>
      <c r="K44" s="130"/>
      <c r="L44" s="130"/>
      <c r="M44" s="130"/>
    </row>
    <row r="45" spans="1:13">
      <c r="A45" s="130"/>
      <c r="B45" s="130"/>
      <c r="C45" s="130"/>
      <c r="D45" s="130"/>
      <c r="E45" s="130"/>
      <c r="F45" s="130"/>
      <c r="G45" s="130"/>
      <c r="H45" s="130"/>
      <c r="I45" s="130"/>
      <c r="J45" s="130"/>
      <c r="K45" s="130"/>
      <c r="L45" s="130"/>
      <c r="M45" s="130"/>
    </row>
    <row r="46" spans="1:13">
      <c r="A46" s="130"/>
      <c r="B46" s="130"/>
      <c r="C46" s="130"/>
      <c r="D46" s="130"/>
      <c r="E46" s="130"/>
      <c r="F46" s="130"/>
      <c r="G46" s="130"/>
      <c r="H46" s="130"/>
      <c r="I46" s="130"/>
      <c r="J46" s="130"/>
      <c r="K46" s="130"/>
      <c r="L46" s="130"/>
      <c r="M46" s="130"/>
    </row>
    <row r="47" spans="1:13">
      <c r="A47" s="130"/>
      <c r="B47" s="130"/>
      <c r="C47" s="130"/>
      <c r="D47" s="130"/>
      <c r="E47" s="130"/>
      <c r="F47" s="130"/>
      <c r="G47" s="130"/>
      <c r="H47" s="130"/>
      <c r="I47" s="130"/>
      <c r="J47" s="130"/>
      <c r="K47" s="130"/>
      <c r="L47" s="130"/>
      <c r="M47" s="130"/>
    </row>
    <row r="48" spans="1:13">
      <c r="A48" s="130"/>
      <c r="B48" s="130"/>
      <c r="C48" s="130"/>
      <c r="D48" s="130"/>
      <c r="E48" s="130"/>
      <c r="F48" s="130"/>
      <c r="G48" s="130"/>
      <c r="H48" s="130"/>
      <c r="I48" s="130"/>
      <c r="J48" s="130"/>
      <c r="K48" s="130"/>
      <c r="L48" s="130"/>
      <c r="M48" s="130"/>
    </row>
    <row r="49" spans="1:13">
      <c r="A49" s="130"/>
      <c r="B49" s="130"/>
      <c r="C49" s="130"/>
      <c r="D49" s="130"/>
      <c r="E49" s="130"/>
      <c r="F49" s="130"/>
      <c r="G49" s="130"/>
      <c r="H49" s="130"/>
      <c r="I49" s="130"/>
      <c r="J49" s="130"/>
      <c r="K49" s="130"/>
      <c r="L49" s="130"/>
      <c r="M49" s="130"/>
    </row>
    <row r="50" spans="1:13">
      <c r="A50" s="130"/>
      <c r="B50" s="130"/>
      <c r="C50" s="130"/>
      <c r="D50" s="130"/>
      <c r="E50" s="130"/>
      <c r="F50" s="130"/>
      <c r="G50" s="130"/>
      <c r="H50" s="130"/>
      <c r="I50" s="130"/>
      <c r="J50" s="130"/>
      <c r="K50" s="130"/>
      <c r="L50" s="130"/>
      <c r="M50" s="130"/>
    </row>
    <row r="51" spans="1:13">
      <c r="A51" s="130"/>
      <c r="B51" s="130"/>
      <c r="C51" s="130"/>
      <c r="D51" s="130"/>
      <c r="E51" s="130"/>
      <c r="F51" s="130"/>
      <c r="G51" s="130"/>
      <c r="H51" s="130"/>
      <c r="I51" s="130"/>
      <c r="J51" s="130"/>
      <c r="K51" s="130"/>
      <c r="L51" s="130"/>
      <c r="M51" s="130"/>
    </row>
    <row r="52" spans="1:13">
      <c r="A52" s="130"/>
      <c r="B52" s="130"/>
      <c r="C52" s="130"/>
      <c r="D52" s="130"/>
      <c r="E52" s="130"/>
      <c r="F52" s="130"/>
      <c r="G52" s="130"/>
      <c r="H52" s="130"/>
      <c r="I52" s="130"/>
      <c r="J52" s="130"/>
      <c r="K52" s="130"/>
      <c r="L52" s="130"/>
      <c r="M52" s="130"/>
    </row>
    <row r="53" spans="1:13">
      <c r="A53" s="130"/>
      <c r="B53" s="130"/>
      <c r="C53" s="130"/>
      <c r="D53" s="130"/>
      <c r="E53" s="130"/>
      <c r="F53" s="130"/>
      <c r="G53" s="130"/>
      <c r="H53" s="130"/>
      <c r="I53" s="130"/>
      <c r="J53" s="130"/>
      <c r="K53" s="130"/>
      <c r="L53" s="130"/>
      <c r="M53" s="130"/>
    </row>
    <row r="54" spans="1:13">
      <c r="A54" s="130"/>
      <c r="B54" s="130"/>
      <c r="C54" s="130"/>
      <c r="D54" s="130"/>
      <c r="E54" s="130"/>
      <c r="F54" s="130"/>
      <c r="G54" s="130"/>
      <c r="H54" s="130"/>
      <c r="I54" s="130"/>
      <c r="J54" s="130"/>
      <c r="K54" s="130"/>
      <c r="L54" s="130"/>
      <c r="M54" s="130"/>
    </row>
    <row r="55" spans="1:13">
      <c r="A55" s="130"/>
      <c r="B55" s="130"/>
      <c r="C55" s="130"/>
      <c r="D55" s="130"/>
      <c r="E55" s="130"/>
      <c r="F55" s="130"/>
      <c r="G55" s="130"/>
      <c r="H55" s="130"/>
      <c r="I55" s="130"/>
      <c r="J55" s="130"/>
      <c r="K55" s="130"/>
      <c r="L55" s="130"/>
      <c r="M55" s="130"/>
    </row>
    <row r="56" spans="1:13">
      <c r="A56" s="130"/>
      <c r="B56" s="130"/>
      <c r="C56" s="130"/>
      <c r="D56" s="130"/>
      <c r="E56" s="130"/>
      <c r="F56" s="130"/>
      <c r="G56" s="130"/>
      <c r="H56" s="130"/>
      <c r="I56" s="130"/>
      <c r="J56" s="130"/>
      <c r="K56" s="130"/>
      <c r="L56" s="130"/>
      <c r="M56" s="130"/>
    </row>
  </sheetData>
  <sortState ref="A7:M20">
    <sortCondition ref="A7"/>
  </sortState>
  <mergeCells count="10">
    <mergeCell ref="A5:A6"/>
    <mergeCell ref="B5:D5"/>
    <mergeCell ref="E5:G5"/>
    <mergeCell ref="H5:J5"/>
    <mergeCell ref="K5:M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dimension ref="A1:U30"/>
  <sheetViews>
    <sheetView showGridLines="0" zoomScaleNormal="100" zoomScaleSheetLayoutView="100" workbookViewId="0"/>
  </sheetViews>
  <sheetFormatPr defaultColWidth="9.140625" defaultRowHeight="12"/>
  <cols>
    <col min="1" max="1" width="31.5703125" style="7" customWidth="1"/>
    <col min="2" max="13" width="8.5703125" style="7" customWidth="1"/>
    <col min="14" max="14" width="9.7109375" style="7" customWidth="1"/>
    <col min="15" max="16384" width="9.140625" style="7"/>
  </cols>
  <sheetData>
    <row r="1" spans="1:21" s="130" customFormat="1" ht="20.25">
      <c r="A1" s="175" t="s">
        <v>262</v>
      </c>
      <c r="N1" s="238" t="str">
        <f>'3'!N1</f>
        <v>IV. čtvrtletí 2023</v>
      </c>
    </row>
    <row r="2" spans="1:21" ht="18">
      <c r="A2" s="234" t="s">
        <v>263</v>
      </c>
    </row>
    <row r="3" spans="1:21" ht="6" customHeight="1"/>
    <row r="4" spans="1:21">
      <c r="A4" s="362">
        <v>2023</v>
      </c>
      <c r="B4" s="363" t="s">
        <v>42</v>
      </c>
      <c r="C4" s="364"/>
      <c r="D4" s="365"/>
      <c r="E4" s="364" t="s">
        <v>43</v>
      </c>
      <c r="F4" s="364"/>
      <c r="G4" s="364"/>
      <c r="H4" s="363" t="s">
        <v>44</v>
      </c>
      <c r="I4" s="364"/>
      <c r="J4" s="365"/>
      <c r="K4" s="363" t="s">
        <v>45</v>
      </c>
      <c r="L4" s="364"/>
      <c r="M4" s="365"/>
      <c r="N4" s="209" t="s">
        <v>7</v>
      </c>
    </row>
    <row r="5" spans="1:21">
      <c r="A5" s="362"/>
      <c r="B5" s="274" t="s">
        <v>8</v>
      </c>
      <c r="C5" s="273" t="s">
        <v>9</v>
      </c>
      <c r="D5" s="275" t="s">
        <v>10</v>
      </c>
      <c r="E5" s="219" t="s">
        <v>11</v>
      </c>
      <c r="F5" s="219" t="s">
        <v>12</v>
      </c>
      <c r="G5" s="219" t="s">
        <v>13</v>
      </c>
      <c r="H5" s="274" t="s">
        <v>14</v>
      </c>
      <c r="I5" s="273" t="s">
        <v>15</v>
      </c>
      <c r="J5" s="275" t="s">
        <v>16</v>
      </c>
      <c r="K5" s="274" t="s">
        <v>17</v>
      </c>
      <c r="L5" s="273" t="s">
        <v>18</v>
      </c>
      <c r="M5" s="275" t="s">
        <v>19</v>
      </c>
      <c r="N5" s="194"/>
    </row>
    <row r="6" spans="1:21">
      <c r="A6" s="367" t="s">
        <v>156</v>
      </c>
      <c r="B6" s="368">
        <f>SUM(B7:D7)</f>
        <v>27136.374177999998</v>
      </c>
      <c r="C6" s="369"/>
      <c r="D6" s="370"/>
      <c r="E6" s="369">
        <f t="shared" ref="E6" si="0">SUM(E7:G7)</f>
        <v>12567.563913999997</v>
      </c>
      <c r="F6" s="369"/>
      <c r="G6" s="369"/>
      <c r="H6" s="368">
        <f t="shared" ref="H6" si="1">SUM(H7:J7)</f>
        <v>6696.0253709999997</v>
      </c>
      <c r="I6" s="369"/>
      <c r="J6" s="370"/>
      <c r="K6" s="368">
        <f t="shared" ref="K6" si="2">SUM(K7:M7)</f>
        <v>21366.308955</v>
      </c>
      <c r="L6" s="369"/>
      <c r="M6" s="370"/>
      <c r="N6" s="357">
        <f>SUM(B7:M7)</f>
        <v>67766.272417999993</v>
      </c>
      <c r="R6" s="124"/>
    </row>
    <row r="7" spans="1:21">
      <c r="A7" s="367"/>
      <c r="B7" s="278">
        <f t="shared" ref="B7:M7" si="3">SUM(B8:B15)</f>
        <v>9700.9775629999986</v>
      </c>
      <c r="C7" s="271">
        <f t="shared" si="3"/>
        <v>9147.1890480000002</v>
      </c>
      <c r="D7" s="279">
        <f t="shared" si="3"/>
        <v>8288.2075669999995</v>
      </c>
      <c r="E7" s="337">
        <f t="shared" si="3"/>
        <v>6593.5817789999983</v>
      </c>
      <c r="F7" s="337">
        <f t="shared" si="3"/>
        <v>3667.446163999999</v>
      </c>
      <c r="G7" s="337">
        <f t="shared" si="3"/>
        <v>2306.5359709999998</v>
      </c>
      <c r="H7" s="294">
        <f t="shared" si="3"/>
        <v>2141.0901280000007</v>
      </c>
      <c r="I7" s="343">
        <f t="shared" si="3"/>
        <v>2190.8982940000005</v>
      </c>
      <c r="J7" s="279">
        <f t="shared" si="3"/>
        <v>2364.0369489999989</v>
      </c>
      <c r="K7" s="294">
        <f t="shared" si="3"/>
        <v>4295.4525799999983</v>
      </c>
      <c r="L7" s="348">
        <f t="shared" si="3"/>
        <v>7553.4636370000007</v>
      </c>
      <c r="M7" s="279">
        <f t="shared" si="3"/>
        <v>9517.3927380000005</v>
      </c>
      <c r="N7" s="357"/>
      <c r="P7" s="130"/>
    </row>
    <row r="8" spans="1:21">
      <c r="A8" s="166" t="s">
        <v>26</v>
      </c>
      <c r="B8" s="276">
        <v>2221.96324</v>
      </c>
      <c r="C8" s="272">
        <v>2105.5298170000001</v>
      </c>
      <c r="D8" s="277">
        <v>2026.7302589999997</v>
      </c>
      <c r="E8" s="290">
        <v>1711.3621710000002</v>
      </c>
      <c r="F8" s="290">
        <v>1070.4165610000002</v>
      </c>
      <c r="G8" s="290">
        <v>914.05185999999992</v>
      </c>
      <c r="H8" s="292">
        <v>907.67030299999988</v>
      </c>
      <c r="I8" s="290">
        <v>951.68298499999992</v>
      </c>
      <c r="J8" s="277">
        <v>1025.108373</v>
      </c>
      <c r="K8" s="292">
        <v>1273.4264900000003</v>
      </c>
      <c r="L8" s="290">
        <v>1649.2961500000001</v>
      </c>
      <c r="M8" s="277">
        <v>1856.4341440000005</v>
      </c>
      <c r="N8" s="217">
        <f t="shared" ref="N8:N13" si="4">SUM(B8:M8)</f>
        <v>17713.672352999998</v>
      </c>
      <c r="P8" s="41"/>
      <c r="Q8" s="41"/>
      <c r="R8" s="41"/>
      <c r="S8" s="8"/>
      <c r="T8" s="8"/>
      <c r="U8" s="8"/>
    </row>
    <row r="9" spans="1:21">
      <c r="A9" s="166" t="s">
        <v>0</v>
      </c>
      <c r="B9" s="276">
        <v>213.59516699999998</v>
      </c>
      <c r="C9" s="272">
        <v>184.42376800000002</v>
      </c>
      <c r="D9" s="277">
        <v>225.39987300000001</v>
      </c>
      <c r="E9" s="290">
        <v>127.57761500000001</v>
      </c>
      <c r="F9" s="290">
        <v>72.463010999999995</v>
      </c>
      <c r="G9" s="290">
        <v>42.085134999999994</v>
      </c>
      <c r="H9" s="292">
        <v>46.060556000000005</v>
      </c>
      <c r="I9" s="290">
        <v>41.987369999999999</v>
      </c>
      <c r="J9" s="277">
        <v>44.916877000000007</v>
      </c>
      <c r="K9" s="292">
        <v>84.475037</v>
      </c>
      <c r="L9" s="290">
        <v>155.30577599999998</v>
      </c>
      <c r="M9" s="277">
        <v>239.25334000000001</v>
      </c>
      <c r="N9" s="217">
        <f t="shared" si="4"/>
        <v>1477.543525</v>
      </c>
      <c r="P9" s="124"/>
      <c r="Q9" s="41"/>
    </row>
    <row r="10" spans="1:21">
      <c r="A10" s="166" t="s">
        <v>1</v>
      </c>
      <c r="B10" s="276">
        <v>82.914485999999997</v>
      </c>
      <c r="C10" s="272">
        <v>79.947690000000009</v>
      </c>
      <c r="D10" s="277">
        <v>77.457414999999997</v>
      </c>
      <c r="E10" s="290">
        <v>58.759231999999976</v>
      </c>
      <c r="F10" s="290">
        <v>23.442163999999998</v>
      </c>
      <c r="G10" s="290">
        <v>7.720184999999999</v>
      </c>
      <c r="H10" s="292">
        <v>4.9018220000000001</v>
      </c>
      <c r="I10" s="290">
        <v>4.6812550000000011</v>
      </c>
      <c r="J10" s="277">
        <v>5.0427080000000002</v>
      </c>
      <c r="K10" s="292">
        <v>21.352908000000003</v>
      </c>
      <c r="L10" s="290">
        <v>64.528985000000006</v>
      </c>
      <c r="M10" s="277">
        <v>93.853777999999991</v>
      </c>
      <c r="N10" s="217">
        <f t="shared" si="4"/>
        <v>524.6026280000001</v>
      </c>
      <c r="P10" s="124"/>
      <c r="Q10" s="41"/>
    </row>
    <row r="11" spans="1:21">
      <c r="A11" s="166" t="s">
        <v>2</v>
      </c>
      <c r="B11" s="276">
        <v>32.358080000000001</v>
      </c>
      <c r="C11" s="272">
        <v>31.742851999999996</v>
      </c>
      <c r="D11" s="277">
        <v>36.111272000000007</v>
      </c>
      <c r="E11" s="290">
        <v>23.607006000000002</v>
      </c>
      <c r="F11" s="290">
        <v>9.2938490000000016</v>
      </c>
      <c r="G11" s="290">
        <v>3.3110659999999998</v>
      </c>
      <c r="H11" s="292">
        <v>3.3231390000000003</v>
      </c>
      <c r="I11" s="290">
        <v>3.3918189999999999</v>
      </c>
      <c r="J11" s="277">
        <v>4.6502539999999986</v>
      </c>
      <c r="K11" s="292">
        <v>12.450814000000001</v>
      </c>
      <c r="L11" s="290">
        <v>30.047801</v>
      </c>
      <c r="M11" s="277">
        <v>41.936974000000006</v>
      </c>
      <c r="N11" s="217">
        <f t="shared" si="4"/>
        <v>232.22492600000004</v>
      </c>
      <c r="P11" s="124"/>
      <c r="Q11" s="41"/>
    </row>
    <row r="12" spans="1:21">
      <c r="A12" s="166" t="s">
        <v>6</v>
      </c>
      <c r="B12" s="276">
        <v>38.776691</v>
      </c>
      <c r="C12" s="272">
        <v>41.858886999999996</v>
      </c>
      <c r="D12" s="277">
        <v>42.066730999999997</v>
      </c>
      <c r="E12" s="290">
        <v>35.477124999999994</v>
      </c>
      <c r="F12" s="290">
        <v>24.954025000000001</v>
      </c>
      <c r="G12" s="290">
        <v>18.779628999999996</v>
      </c>
      <c r="H12" s="292">
        <v>17.018303000000003</v>
      </c>
      <c r="I12" s="290">
        <v>14.323964999999998</v>
      </c>
      <c r="J12" s="277">
        <v>18.734867000000005</v>
      </c>
      <c r="K12" s="292">
        <v>28.456793999999995</v>
      </c>
      <c r="L12" s="290">
        <v>40.095402999999997</v>
      </c>
      <c r="M12" s="277">
        <v>41.375878</v>
      </c>
      <c r="N12" s="217">
        <f t="shared" si="4"/>
        <v>361.91829799999994</v>
      </c>
      <c r="P12" s="124"/>
      <c r="Q12" s="41"/>
    </row>
    <row r="13" spans="1:21">
      <c r="A13" s="166" t="s">
        <v>25</v>
      </c>
      <c r="B13" s="276">
        <v>4493.3721959999975</v>
      </c>
      <c r="C13" s="272">
        <v>4158.9061309999997</v>
      </c>
      <c r="D13" s="277">
        <v>3658.9984990000003</v>
      </c>
      <c r="E13" s="290">
        <v>2924.1831799999982</v>
      </c>
      <c r="F13" s="290">
        <v>1593.2282899999993</v>
      </c>
      <c r="G13" s="290">
        <v>866.51822799999979</v>
      </c>
      <c r="H13" s="292">
        <v>755.50991200000021</v>
      </c>
      <c r="I13" s="290">
        <v>810.46496300000069</v>
      </c>
      <c r="J13" s="277">
        <v>867.34659599999964</v>
      </c>
      <c r="K13" s="292">
        <v>1915.1590219999991</v>
      </c>
      <c r="L13" s="290">
        <v>3577.4519750000009</v>
      </c>
      <c r="M13" s="277">
        <v>4570.8193180000007</v>
      </c>
      <c r="N13" s="217">
        <f t="shared" si="4"/>
        <v>30191.958310000002</v>
      </c>
      <c r="P13" s="124"/>
      <c r="Q13" s="41"/>
      <c r="R13" s="8"/>
      <c r="S13" s="8"/>
      <c r="T13" s="8"/>
      <c r="U13" s="8"/>
    </row>
    <row r="14" spans="1:21">
      <c r="A14" s="166" t="s">
        <v>5</v>
      </c>
      <c r="B14" s="276">
        <v>2363.9258430000014</v>
      </c>
      <c r="C14" s="272">
        <v>2303.4079629999992</v>
      </c>
      <c r="D14" s="277">
        <v>2017.9936020000009</v>
      </c>
      <c r="E14" s="290">
        <v>1561.7318249999994</v>
      </c>
      <c r="F14" s="290">
        <v>801.82305599999938</v>
      </c>
      <c r="G14" s="290">
        <v>404.02116500000022</v>
      </c>
      <c r="H14" s="292">
        <v>353.91006800000025</v>
      </c>
      <c r="I14" s="290">
        <v>326.64376699999997</v>
      </c>
      <c r="J14" s="277">
        <v>357.77357399999983</v>
      </c>
      <c r="K14" s="292">
        <v>877.40829999999914</v>
      </c>
      <c r="L14" s="290">
        <v>1852.0373349999995</v>
      </c>
      <c r="M14" s="277">
        <v>2443.6619169999999</v>
      </c>
      <c r="N14" s="217">
        <f t="shared" ref="N14:N15" si="5">SUM(B14:M14)</f>
        <v>15664.338414999998</v>
      </c>
      <c r="P14" s="124"/>
      <c r="Q14" s="41"/>
      <c r="R14" s="8"/>
      <c r="S14" s="8"/>
      <c r="T14" s="8"/>
      <c r="U14" s="8"/>
    </row>
    <row r="15" spans="1:21">
      <c r="A15" s="166" t="s">
        <v>3</v>
      </c>
      <c r="B15" s="276">
        <v>254.07185999999993</v>
      </c>
      <c r="C15" s="272">
        <v>241.37194000000011</v>
      </c>
      <c r="D15" s="277">
        <v>203.449916</v>
      </c>
      <c r="E15" s="290">
        <v>150.88362500000002</v>
      </c>
      <c r="F15" s="290">
        <v>71.825208000000003</v>
      </c>
      <c r="G15" s="290">
        <v>50.048703000000003</v>
      </c>
      <c r="H15" s="292">
        <v>52.696024999999985</v>
      </c>
      <c r="I15" s="290">
        <v>37.722169999999991</v>
      </c>
      <c r="J15" s="277">
        <v>40.463700000000003</v>
      </c>
      <c r="K15" s="292">
        <v>82.723214999999982</v>
      </c>
      <c r="L15" s="290">
        <v>184.70021199999999</v>
      </c>
      <c r="M15" s="277">
        <v>230.05738899999997</v>
      </c>
      <c r="N15" s="217">
        <f t="shared" si="5"/>
        <v>1600.0139630000001</v>
      </c>
      <c r="P15" s="124"/>
      <c r="Q15" s="41"/>
    </row>
    <row r="16" spans="1:21">
      <c r="A16" s="122" t="s">
        <v>167</v>
      </c>
      <c r="N16" s="3"/>
    </row>
    <row r="17" spans="1:2">
      <c r="A17" s="190"/>
      <c r="B17" s="8"/>
    </row>
    <row r="18" spans="1:2">
      <c r="B18" s="8"/>
    </row>
    <row r="19" spans="1:2">
      <c r="B19" s="8"/>
    </row>
    <row r="20" spans="1:2">
      <c r="B20" s="8"/>
    </row>
    <row r="21" spans="1:2">
      <c r="B21" s="8"/>
    </row>
    <row r="22" spans="1:2">
      <c r="B22" s="8"/>
    </row>
    <row r="23" spans="1:2">
      <c r="B23" s="8"/>
    </row>
    <row r="24" spans="1:2">
      <c r="B24" s="8"/>
    </row>
    <row r="25" spans="1:2">
      <c r="B25" s="8"/>
    </row>
    <row r="26" spans="1:2">
      <c r="B26" s="8"/>
    </row>
    <row r="27" spans="1:2">
      <c r="B27" s="8"/>
    </row>
    <row r="28" spans="1:2">
      <c r="B28" s="8"/>
    </row>
    <row r="29" spans="1:2">
      <c r="B29" s="8"/>
    </row>
    <row r="30" spans="1:2">
      <c r="B30" s="8"/>
    </row>
  </sheetData>
  <mergeCells count="11">
    <mergeCell ref="N6:N7"/>
    <mergeCell ref="A4:A5"/>
    <mergeCell ref="B4:D4"/>
    <mergeCell ref="E4:G4"/>
    <mergeCell ref="H4:J4"/>
    <mergeCell ref="K4:M4"/>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1"/>
  <dimension ref="A1:Q32"/>
  <sheetViews>
    <sheetView showGridLines="0" zoomScaleNormal="100" zoomScaleSheetLayoutView="100" workbookViewId="0"/>
  </sheetViews>
  <sheetFormatPr defaultColWidth="9.140625" defaultRowHeight="12"/>
  <cols>
    <col min="1" max="1" width="28.28515625" style="7" customWidth="1"/>
    <col min="2" max="7" width="12" style="7" customWidth="1"/>
    <col min="8" max="8" width="16.5703125" style="7" customWidth="1"/>
    <col min="9" max="9" width="11.85546875" style="7" customWidth="1"/>
    <col min="10" max="10" width="15.28515625" style="7" customWidth="1"/>
    <col min="11" max="16384" width="9.140625" style="7"/>
  </cols>
  <sheetData>
    <row r="1" spans="1:12" ht="18">
      <c r="A1" s="234" t="s">
        <v>264</v>
      </c>
      <c r="B1" s="6"/>
      <c r="J1" s="238" t="str">
        <f>'3'!N1</f>
        <v>IV. čtvrtletí 2023</v>
      </c>
    </row>
    <row r="2" spans="1:12" ht="6" customHeight="1">
      <c r="A2" s="6"/>
      <c r="B2" s="373"/>
      <c r="C2" s="373"/>
      <c r="D2" s="373"/>
      <c r="E2" s="373"/>
      <c r="F2" s="373"/>
      <c r="G2" s="373"/>
      <c r="H2" s="373"/>
      <c r="I2" s="373"/>
      <c r="J2" s="373"/>
    </row>
    <row r="3" spans="1:12" ht="36">
      <c r="A3" s="328">
        <v>2023</v>
      </c>
      <c r="B3" s="208" t="s">
        <v>26</v>
      </c>
      <c r="C3" s="208" t="s">
        <v>0</v>
      </c>
      <c r="D3" s="208" t="s">
        <v>1</v>
      </c>
      <c r="E3" s="208" t="s">
        <v>2</v>
      </c>
      <c r="F3" s="208" t="s">
        <v>206</v>
      </c>
      <c r="G3" s="208" t="s">
        <v>25</v>
      </c>
      <c r="H3" s="208" t="s">
        <v>5</v>
      </c>
      <c r="I3" s="208" t="s">
        <v>3</v>
      </c>
      <c r="J3" s="208" t="s">
        <v>4</v>
      </c>
    </row>
    <row r="4" spans="1:12" ht="12" customHeight="1">
      <c r="A4" s="218" t="s">
        <v>158</v>
      </c>
      <c r="B4" s="195">
        <f>SUM(B5:B18)</f>
        <v>4779.1567839999989</v>
      </c>
      <c r="C4" s="195">
        <f t="shared" ref="C4:I4" si="0">SUM(C5:C18)</f>
        <v>479.034153</v>
      </c>
      <c r="D4" s="195">
        <f t="shared" si="0"/>
        <v>179.735671</v>
      </c>
      <c r="E4" s="195">
        <f t="shared" si="0"/>
        <v>84.435589000000007</v>
      </c>
      <c r="F4" s="195">
        <f t="shared" si="0"/>
        <v>109.92807499999999</v>
      </c>
      <c r="G4" s="195">
        <f t="shared" si="0"/>
        <v>10063.430315</v>
      </c>
      <c r="H4" s="195">
        <f t="shared" si="0"/>
        <v>5173.1075519999995</v>
      </c>
      <c r="I4" s="195">
        <f t="shared" si="0"/>
        <v>497.48081600000006</v>
      </c>
      <c r="J4" s="195">
        <f t="shared" ref="J4" si="1">SUM(B4:I4)</f>
        <v>21366.308954999997</v>
      </c>
      <c r="L4" s="41"/>
    </row>
    <row r="5" spans="1:12">
      <c r="A5" s="198" t="s">
        <v>129</v>
      </c>
      <c r="B5" s="207">
        <v>86.175081000000006</v>
      </c>
      <c r="C5" s="207">
        <v>14.086509</v>
      </c>
      <c r="D5" s="207">
        <v>51.197533999999997</v>
      </c>
      <c r="E5" s="207">
        <v>8.797880000000001</v>
      </c>
      <c r="F5" s="207">
        <v>1.000497</v>
      </c>
      <c r="G5" s="207">
        <v>1943.861889</v>
      </c>
      <c r="H5" s="207">
        <v>1173.8027870000003</v>
      </c>
      <c r="I5" s="207">
        <v>20.956095000000001</v>
      </c>
      <c r="J5" s="196">
        <f t="shared" ref="J5:J18" si="2">SUM(B5:I5)</f>
        <v>3299.8782720000004</v>
      </c>
      <c r="L5" s="41"/>
    </row>
    <row r="6" spans="1:12">
      <c r="A6" s="198" t="s">
        <v>99</v>
      </c>
      <c r="B6" s="207">
        <v>229.63625899999994</v>
      </c>
      <c r="C6" s="207">
        <v>9.186729999999999</v>
      </c>
      <c r="D6" s="207">
        <v>13.580009</v>
      </c>
      <c r="E6" s="207">
        <v>1.505131</v>
      </c>
      <c r="F6" s="207">
        <v>4.5016310000000006</v>
      </c>
      <c r="G6" s="207">
        <v>645.22199199999989</v>
      </c>
      <c r="H6" s="207">
        <v>341.31473800000003</v>
      </c>
      <c r="I6" s="207">
        <v>33.616816999999998</v>
      </c>
      <c r="J6" s="196">
        <f t="shared" si="2"/>
        <v>1278.5633069999999</v>
      </c>
      <c r="L6" s="41"/>
    </row>
    <row r="7" spans="1:12">
      <c r="A7" s="198" t="s">
        <v>100</v>
      </c>
      <c r="B7" s="207">
        <v>137.82338400000003</v>
      </c>
      <c r="C7" s="207">
        <v>1.86104</v>
      </c>
      <c r="D7" s="207">
        <v>0.19700000000000001</v>
      </c>
      <c r="E7" s="207">
        <v>0.1</v>
      </c>
      <c r="F7" s="207">
        <v>9.849283999999999</v>
      </c>
      <c r="G7" s="207">
        <v>839.77453799999978</v>
      </c>
      <c r="H7" s="207">
        <v>234.97712199999998</v>
      </c>
      <c r="I7" s="207">
        <v>188.65709300000006</v>
      </c>
      <c r="J7" s="196">
        <f t="shared" si="2"/>
        <v>1413.2394609999999</v>
      </c>
      <c r="L7" s="41"/>
    </row>
    <row r="8" spans="1:12">
      <c r="A8" s="198" t="s">
        <v>101</v>
      </c>
      <c r="B8" s="207">
        <v>57.586441000000008</v>
      </c>
      <c r="C8" s="207">
        <v>29.350350000000002</v>
      </c>
      <c r="D8" s="207">
        <v>4.2655330000000005</v>
      </c>
      <c r="E8" s="207">
        <v>7.5759449999999999</v>
      </c>
      <c r="F8" s="207">
        <v>1.67272</v>
      </c>
      <c r="G8" s="207">
        <v>488.66828900000002</v>
      </c>
      <c r="H8" s="207">
        <v>207.09808299999997</v>
      </c>
      <c r="I8" s="207">
        <v>48.171112000000001</v>
      </c>
      <c r="J8" s="196">
        <f t="shared" si="2"/>
        <v>844.38847299999998</v>
      </c>
      <c r="L8" s="41"/>
    </row>
    <row r="9" spans="1:12">
      <c r="A9" s="198" t="s">
        <v>128</v>
      </c>
      <c r="B9" s="207">
        <v>40.155640999999996</v>
      </c>
      <c r="C9" s="207">
        <v>13.724080000000001</v>
      </c>
      <c r="D9" s="207">
        <v>1.1685000000000001</v>
      </c>
      <c r="E9" s="207">
        <v>1.1679600000000001</v>
      </c>
      <c r="F9" s="207">
        <v>18.139762000000001</v>
      </c>
      <c r="G9" s="207">
        <v>266.98129599999993</v>
      </c>
      <c r="H9" s="207">
        <v>104.62925800000001</v>
      </c>
      <c r="I9" s="207">
        <v>1.0566799999999998</v>
      </c>
      <c r="J9" s="196">
        <f t="shared" si="2"/>
        <v>447.02317699999992</v>
      </c>
      <c r="L9" s="41"/>
    </row>
    <row r="10" spans="1:12">
      <c r="A10" s="198" t="s">
        <v>102</v>
      </c>
      <c r="B10" s="207">
        <v>181.20914399999995</v>
      </c>
      <c r="C10" s="207">
        <v>1.9660299999999999</v>
      </c>
      <c r="D10" s="207">
        <v>6.7462</v>
      </c>
      <c r="E10" s="207">
        <v>2.173</v>
      </c>
      <c r="F10" s="207">
        <v>0.36</v>
      </c>
      <c r="G10" s="207">
        <v>480.69974000000013</v>
      </c>
      <c r="H10" s="207">
        <v>320.82580499999995</v>
      </c>
      <c r="I10" s="207">
        <v>12.309816999999997</v>
      </c>
      <c r="J10" s="196">
        <f t="shared" si="2"/>
        <v>1006.2897359999999</v>
      </c>
      <c r="L10" s="41"/>
    </row>
    <row r="11" spans="1:12">
      <c r="A11" s="198" t="s">
        <v>103</v>
      </c>
      <c r="B11" s="207">
        <v>52.691000000000003</v>
      </c>
      <c r="C11" s="207">
        <v>0.92419999999999991</v>
      </c>
      <c r="D11" s="207">
        <v>2.3650000000000002</v>
      </c>
      <c r="E11" s="207">
        <v>0.57879999999999998</v>
      </c>
      <c r="F11" s="207">
        <v>2.7971900000000001</v>
      </c>
      <c r="G11" s="207">
        <v>306.55487800000003</v>
      </c>
      <c r="H11" s="207">
        <v>184.04625000000001</v>
      </c>
      <c r="I11" s="207">
        <v>3.8660370000000004</v>
      </c>
      <c r="J11" s="196">
        <f t="shared" si="2"/>
        <v>553.82335500000011</v>
      </c>
      <c r="L11" s="41"/>
    </row>
    <row r="12" spans="1:12">
      <c r="A12" s="198" t="s">
        <v>104</v>
      </c>
      <c r="B12" s="207">
        <v>930.0493819999997</v>
      </c>
      <c r="C12" s="207">
        <v>201.28935099999998</v>
      </c>
      <c r="D12" s="207">
        <v>17.013840000000002</v>
      </c>
      <c r="E12" s="207">
        <v>39.161325000000005</v>
      </c>
      <c r="F12" s="207">
        <v>11.174548000000001</v>
      </c>
      <c r="G12" s="207">
        <v>1635.0127089999992</v>
      </c>
      <c r="H12" s="207">
        <v>782.88629499999979</v>
      </c>
      <c r="I12" s="207">
        <v>45.699249999999999</v>
      </c>
      <c r="J12" s="196">
        <f t="shared" si="2"/>
        <v>3662.2866999999987</v>
      </c>
    </row>
    <row r="13" spans="1:12">
      <c r="A13" s="198" t="s">
        <v>105</v>
      </c>
      <c r="B13" s="207">
        <v>130.22744800000001</v>
      </c>
      <c r="C13" s="207">
        <v>14.683159</v>
      </c>
      <c r="D13" s="207">
        <v>0.37110000000000004</v>
      </c>
      <c r="E13" s="207">
        <v>7.4864759999999997</v>
      </c>
      <c r="F13" s="207">
        <v>3.3890929999999999</v>
      </c>
      <c r="G13" s="207">
        <v>470.79409999999996</v>
      </c>
      <c r="H13" s="207">
        <v>272.84859000000017</v>
      </c>
      <c r="I13" s="207">
        <v>5.2212840000000007</v>
      </c>
      <c r="J13" s="196">
        <f t="shared" si="2"/>
        <v>905.02125000000012</v>
      </c>
    </row>
    <row r="14" spans="1:12">
      <c r="A14" s="198" t="s">
        <v>106</v>
      </c>
      <c r="B14" s="207">
        <v>124.68675</v>
      </c>
      <c r="C14" s="207">
        <v>5.7378049999999998</v>
      </c>
      <c r="D14" s="207">
        <v>19.439752999999996</v>
      </c>
      <c r="E14" s="207">
        <v>7.1281059999999998</v>
      </c>
      <c r="F14" s="207">
        <v>14.371580000000002</v>
      </c>
      <c r="G14" s="207">
        <v>393.08601899999996</v>
      </c>
      <c r="H14" s="207">
        <v>240.605673</v>
      </c>
      <c r="I14" s="207">
        <v>63.006377999999998</v>
      </c>
      <c r="J14" s="196">
        <f t="shared" si="2"/>
        <v>868.06206399999996</v>
      </c>
    </row>
    <row r="15" spans="1:12">
      <c r="A15" s="198" t="s">
        <v>107</v>
      </c>
      <c r="B15" s="207">
        <v>262.77260100000007</v>
      </c>
      <c r="C15" s="207">
        <v>0.45362000000000002</v>
      </c>
      <c r="D15" s="207">
        <v>10.069619999999999</v>
      </c>
      <c r="E15" s="207">
        <v>1.2615349999999999</v>
      </c>
      <c r="F15" s="207">
        <v>10.200606000000001</v>
      </c>
      <c r="G15" s="207">
        <v>546.02435500000001</v>
      </c>
      <c r="H15" s="207">
        <v>388.41348999999997</v>
      </c>
      <c r="I15" s="207">
        <v>16.035299999999999</v>
      </c>
      <c r="J15" s="196">
        <f t="shared" si="2"/>
        <v>1235.231127</v>
      </c>
    </row>
    <row r="16" spans="1:12">
      <c r="A16" s="198" t="s">
        <v>108</v>
      </c>
      <c r="B16" s="207">
        <v>1222.1574129999999</v>
      </c>
      <c r="C16" s="207">
        <v>48.004154999999997</v>
      </c>
      <c r="D16" s="207">
        <v>6.3169919999999991</v>
      </c>
      <c r="E16" s="207">
        <v>0.40348000000000001</v>
      </c>
      <c r="F16" s="207">
        <v>3.7814040000000002</v>
      </c>
      <c r="G16" s="207">
        <v>649.15362099999993</v>
      </c>
      <c r="H16" s="207">
        <v>283.26441300000005</v>
      </c>
      <c r="I16" s="207">
        <v>4.6737159999999998</v>
      </c>
      <c r="J16" s="196">
        <f t="shared" si="2"/>
        <v>2217.7551939999998</v>
      </c>
    </row>
    <row r="17" spans="1:17">
      <c r="A17" s="198" t="s">
        <v>109</v>
      </c>
      <c r="B17" s="207">
        <v>883.76848500000006</v>
      </c>
      <c r="C17" s="207">
        <v>136.888949</v>
      </c>
      <c r="D17" s="207">
        <v>42.628880000000002</v>
      </c>
      <c r="E17" s="207">
        <v>3.2318180000000001</v>
      </c>
      <c r="F17" s="207">
        <v>25.712399999999999</v>
      </c>
      <c r="G17" s="207">
        <v>1024.8617680000002</v>
      </c>
      <c r="H17" s="207">
        <v>481.99588100000011</v>
      </c>
      <c r="I17" s="207">
        <v>53.259389000000006</v>
      </c>
      <c r="J17" s="196">
        <f t="shared" si="2"/>
        <v>2652.3475700000004</v>
      </c>
    </row>
    <row r="18" spans="1:17">
      <c r="A18" s="198" t="s">
        <v>110</v>
      </c>
      <c r="B18" s="207">
        <v>440.21775500000001</v>
      </c>
      <c r="C18" s="207">
        <v>0.87817499999999993</v>
      </c>
      <c r="D18" s="207">
        <v>4.3757099999999998</v>
      </c>
      <c r="E18" s="207">
        <v>3.8641329999999998</v>
      </c>
      <c r="F18" s="207">
        <v>2.97736</v>
      </c>
      <c r="G18" s="207">
        <v>372.73512100000005</v>
      </c>
      <c r="H18" s="207">
        <v>156.39916700000001</v>
      </c>
      <c r="I18" s="207">
        <v>0.95184799999999992</v>
      </c>
      <c r="J18" s="196">
        <f t="shared" si="2"/>
        <v>982.39926900000012</v>
      </c>
    </row>
    <row r="19" spans="1:17">
      <c r="A19" s="235" t="s">
        <v>167</v>
      </c>
      <c r="J19" s="3"/>
    </row>
    <row r="20" spans="1:17">
      <c r="A20" s="200"/>
    </row>
    <row r="32" spans="1:17">
      <c r="K32" s="41"/>
      <c r="L32" s="41"/>
      <c r="M32" s="41"/>
      <c r="N32" s="41"/>
      <c r="O32" s="41"/>
      <c r="P32" s="41"/>
      <c r="Q32" s="41"/>
    </row>
  </sheetData>
  <sortState ref="A5:J18">
    <sortCondition ref="A5"/>
  </sortState>
  <mergeCells count="1">
    <mergeCell ref="B2:J2"/>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dimension ref="A1:O42"/>
  <sheetViews>
    <sheetView showGridLines="0" zoomScaleNormal="100" zoomScaleSheetLayoutView="100" workbookViewId="0"/>
  </sheetViews>
  <sheetFormatPr defaultColWidth="9.140625" defaultRowHeight="12"/>
  <cols>
    <col min="1" max="1" width="38" style="74" customWidth="1"/>
    <col min="2" max="9" width="13.28515625" style="74" customWidth="1"/>
    <col min="10" max="15" width="9.140625" style="179" customWidth="1"/>
    <col min="16" max="16384" width="9.140625" style="74"/>
  </cols>
  <sheetData>
    <row r="1" spans="1:15" ht="20.25">
      <c r="A1" s="176" t="s">
        <v>265</v>
      </c>
      <c r="I1" s="239" t="str">
        <f>'3'!N1</f>
        <v>IV. čtvrtletí 2023</v>
      </c>
    </row>
    <row r="2" spans="1:15" ht="18">
      <c r="A2" s="236" t="s">
        <v>266</v>
      </c>
    </row>
    <row r="3" spans="1:15" ht="12" customHeight="1">
      <c r="E3" s="103"/>
      <c r="F3" s="103"/>
      <c r="G3" s="103"/>
    </row>
    <row r="4" spans="1:15">
      <c r="A4" s="7"/>
      <c r="B4" s="126"/>
      <c r="C4" s="126"/>
      <c r="D4" s="126"/>
    </row>
    <row r="5" spans="1:15" ht="12.75" customHeight="1">
      <c r="A5" s="374">
        <v>2023</v>
      </c>
      <c r="B5" s="363" t="s">
        <v>17</v>
      </c>
      <c r="C5" s="365"/>
      <c r="D5" s="363" t="s">
        <v>18</v>
      </c>
      <c r="E5" s="365"/>
      <c r="F5" s="363" t="s">
        <v>19</v>
      </c>
      <c r="G5" s="365"/>
      <c r="H5" s="364" t="s">
        <v>7</v>
      </c>
      <c r="I5" s="364"/>
    </row>
    <row r="6" spans="1:15">
      <c r="A6" s="375"/>
      <c r="B6" s="274" t="s">
        <v>287</v>
      </c>
      <c r="C6" s="275" t="s">
        <v>288</v>
      </c>
      <c r="D6" s="274" t="s">
        <v>287</v>
      </c>
      <c r="E6" s="275" t="s">
        <v>288</v>
      </c>
      <c r="F6" s="274" t="s">
        <v>287</v>
      </c>
      <c r="G6" s="275" t="s">
        <v>288</v>
      </c>
      <c r="H6" s="293" t="s">
        <v>287</v>
      </c>
      <c r="I6" s="293" t="s">
        <v>288</v>
      </c>
      <c r="J6" s="265"/>
      <c r="O6" s="265"/>
    </row>
    <row r="7" spans="1:15" ht="13.5">
      <c r="A7" s="171" t="s">
        <v>196</v>
      </c>
      <c r="B7" s="278">
        <v>1560.2210000000005</v>
      </c>
      <c r="C7" s="322">
        <v>4.1339109570797387E-2</v>
      </c>
      <c r="D7" s="278">
        <v>1560.2210000000005</v>
      </c>
      <c r="E7" s="322">
        <v>4.1342061635679668E-2</v>
      </c>
      <c r="F7" s="294">
        <v>1560.2210000000005</v>
      </c>
      <c r="G7" s="322">
        <v>4.1339496765674388E-2</v>
      </c>
      <c r="H7" s="192">
        <v>1560.2210000000005</v>
      </c>
      <c r="I7" s="204">
        <v>4.1339496765674388E-2</v>
      </c>
      <c r="J7" s="266"/>
      <c r="O7" s="267"/>
    </row>
    <row r="8" spans="1:15">
      <c r="A8" s="167" t="s">
        <v>331</v>
      </c>
      <c r="B8" s="278">
        <v>294812.25200000009</v>
      </c>
      <c r="C8" s="322">
        <v>2.7888685554796639E-2</v>
      </c>
      <c r="D8" s="278">
        <v>503784.46399999998</v>
      </c>
      <c r="E8" s="322">
        <v>3.5614577747708882E-2</v>
      </c>
      <c r="F8" s="294">
        <v>604518.09499999986</v>
      </c>
      <c r="G8" s="322">
        <v>3.5368747821318165E-2</v>
      </c>
      <c r="H8" s="192">
        <v>1403114.8109999998</v>
      </c>
      <c r="I8" s="204">
        <v>3.3560625860550579E-2</v>
      </c>
      <c r="J8" s="266"/>
      <c r="O8" s="267"/>
    </row>
    <row r="9" spans="1:15">
      <c r="A9" s="167" t="s">
        <v>332</v>
      </c>
      <c r="B9" s="278">
        <v>209961.78900000002</v>
      </c>
      <c r="C9" s="322">
        <v>4.1929712462107444E-2</v>
      </c>
      <c r="D9" s="278">
        <v>394003.77400000003</v>
      </c>
      <c r="E9" s="322">
        <v>4.6901846216216424E-2</v>
      </c>
      <c r="F9" s="294">
        <v>472060.95599999995</v>
      </c>
      <c r="G9" s="322">
        <v>4.5614882448641994E-2</v>
      </c>
      <c r="H9" s="192">
        <v>1076026.5190000001</v>
      </c>
      <c r="I9" s="205">
        <v>4.5293203065713807E-2</v>
      </c>
      <c r="J9" s="268"/>
      <c r="O9" s="269"/>
    </row>
    <row r="10" spans="1:15">
      <c r="A10" s="170" t="s">
        <v>40</v>
      </c>
      <c r="B10" s="276">
        <v>0</v>
      </c>
      <c r="C10" s="323">
        <v>0</v>
      </c>
      <c r="D10" s="276">
        <v>0</v>
      </c>
      <c r="E10" s="323">
        <v>0</v>
      </c>
      <c r="F10" s="292">
        <v>0</v>
      </c>
      <c r="G10" s="326">
        <v>0</v>
      </c>
      <c r="H10" s="189">
        <v>0</v>
      </c>
      <c r="I10" s="206">
        <v>0</v>
      </c>
      <c r="J10" s="268"/>
      <c r="O10" s="269"/>
    </row>
    <row r="11" spans="1:15">
      <c r="A11" s="170" t="s">
        <v>39</v>
      </c>
      <c r="B11" s="276">
        <v>7020</v>
      </c>
      <c r="C11" s="323">
        <v>0.16430669281311994</v>
      </c>
      <c r="D11" s="276">
        <v>7080</v>
      </c>
      <c r="E11" s="323">
        <v>0.1313470956272344</v>
      </c>
      <c r="F11" s="292">
        <v>6998</v>
      </c>
      <c r="G11" s="326">
        <v>0.11837646826022913</v>
      </c>
      <c r="H11" s="189">
        <v>21098</v>
      </c>
      <c r="I11" s="206">
        <v>0.13546551090662054</v>
      </c>
      <c r="J11" s="268"/>
      <c r="O11" s="269"/>
    </row>
    <row r="12" spans="1:15">
      <c r="A12" s="170" t="s">
        <v>38</v>
      </c>
      <c r="B12" s="276">
        <v>0</v>
      </c>
      <c r="C12" s="323">
        <v>0</v>
      </c>
      <c r="D12" s="276">
        <v>0</v>
      </c>
      <c r="E12" s="323">
        <v>0</v>
      </c>
      <c r="F12" s="292">
        <v>0</v>
      </c>
      <c r="G12" s="326">
        <v>0</v>
      </c>
      <c r="H12" s="189">
        <v>0</v>
      </c>
      <c r="I12" s="206">
        <v>0</v>
      </c>
      <c r="J12" s="268"/>
      <c r="O12" s="269"/>
    </row>
    <row r="13" spans="1:15">
      <c r="A13" s="170" t="s">
        <v>60</v>
      </c>
      <c r="B13" s="276">
        <v>0</v>
      </c>
      <c r="C13" s="323">
        <v>0</v>
      </c>
      <c r="D13" s="276">
        <v>0</v>
      </c>
      <c r="E13" s="323">
        <v>0</v>
      </c>
      <c r="F13" s="292">
        <v>0</v>
      </c>
      <c r="G13" s="326">
        <v>0</v>
      </c>
      <c r="H13" s="189">
        <v>0</v>
      </c>
      <c r="I13" s="206">
        <v>0</v>
      </c>
      <c r="J13" s="268"/>
      <c r="O13" s="269"/>
    </row>
    <row r="14" spans="1:15">
      <c r="A14" s="170" t="s">
        <v>61</v>
      </c>
      <c r="B14" s="276">
        <v>2851.79</v>
      </c>
      <c r="C14" s="323">
        <v>0.45251459409172817</v>
      </c>
      <c r="D14" s="276">
        <v>2164.2600000000002</v>
      </c>
      <c r="E14" s="323">
        <v>0.27221674573736748</v>
      </c>
      <c r="F14" s="292">
        <v>1375.25</v>
      </c>
      <c r="G14" s="326">
        <v>0.15850023894688484</v>
      </c>
      <c r="H14" s="189">
        <v>6391.3</v>
      </c>
      <c r="I14" s="206">
        <v>0.27874014717861889</v>
      </c>
      <c r="J14" s="268"/>
      <c r="O14" s="269"/>
    </row>
    <row r="15" spans="1:15">
      <c r="A15" s="170" t="s">
        <v>62</v>
      </c>
      <c r="B15" s="276">
        <v>0</v>
      </c>
      <c r="C15" s="323">
        <v>0</v>
      </c>
      <c r="D15" s="276">
        <v>0</v>
      </c>
      <c r="E15" s="323">
        <v>0</v>
      </c>
      <c r="F15" s="292">
        <v>0</v>
      </c>
      <c r="G15" s="326">
        <v>0</v>
      </c>
      <c r="H15" s="189">
        <v>0</v>
      </c>
      <c r="I15" s="206">
        <v>0</v>
      </c>
      <c r="J15" s="268"/>
      <c r="O15" s="269"/>
    </row>
    <row r="16" spans="1:15">
      <c r="A16" s="170" t="s">
        <v>37</v>
      </c>
      <c r="B16" s="276">
        <v>0</v>
      </c>
      <c r="C16" s="323">
        <v>0</v>
      </c>
      <c r="D16" s="276">
        <v>0</v>
      </c>
      <c r="E16" s="323">
        <v>0</v>
      </c>
      <c r="F16" s="292">
        <v>0</v>
      </c>
      <c r="G16" s="326">
        <v>0</v>
      </c>
      <c r="H16" s="189">
        <v>0</v>
      </c>
      <c r="I16" s="206">
        <v>0</v>
      </c>
      <c r="J16" s="268"/>
      <c r="O16" s="269"/>
    </row>
    <row r="17" spans="1:15">
      <c r="A17" s="170" t="s">
        <v>72</v>
      </c>
      <c r="B17" s="276">
        <v>0</v>
      </c>
      <c r="C17" s="323">
        <v>0</v>
      </c>
      <c r="D17" s="276">
        <v>0</v>
      </c>
      <c r="E17" s="323">
        <v>0</v>
      </c>
      <c r="F17" s="292">
        <v>0</v>
      </c>
      <c r="G17" s="326">
        <v>0</v>
      </c>
      <c r="H17" s="189">
        <v>0</v>
      </c>
      <c r="I17" s="206">
        <v>0</v>
      </c>
      <c r="J17" s="268"/>
      <c r="O17" s="269"/>
    </row>
    <row r="18" spans="1:15">
      <c r="A18" s="170" t="s">
        <v>36</v>
      </c>
      <c r="B18" s="276">
        <v>0</v>
      </c>
      <c r="C18" s="323">
        <v>0</v>
      </c>
      <c r="D18" s="276">
        <v>0</v>
      </c>
      <c r="E18" s="323">
        <v>0</v>
      </c>
      <c r="F18" s="292">
        <v>0</v>
      </c>
      <c r="G18" s="326">
        <v>0</v>
      </c>
      <c r="H18" s="189">
        <v>0</v>
      </c>
      <c r="I18" s="206">
        <v>0</v>
      </c>
      <c r="O18" s="269"/>
    </row>
    <row r="19" spans="1:15">
      <c r="A19" s="170" t="s">
        <v>35</v>
      </c>
      <c r="B19" s="276">
        <v>0</v>
      </c>
      <c r="C19" s="323">
        <v>0</v>
      </c>
      <c r="D19" s="276">
        <v>0</v>
      </c>
      <c r="E19" s="323">
        <v>0</v>
      </c>
      <c r="F19" s="292">
        <v>0</v>
      </c>
      <c r="G19" s="326">
        <v>0</v>
      </c>
      <c r="H19" s="189">
        <v>0</v>
      </c>
      <c r="I19" s="206">
        <v>0</v>
      </c>
      <c r="O19" s="269"/>
    </row>
    <row r="20" spans="1:15">
      <c r="A20" s="170" t="s">
        <v>34</v>
      </c>
      <c r="B20" s="276">
        <v>0</v>
      </c>
      <c r="C20" s="323">
        <v>0</v>
      </c>
      <c r="D20" s="276">
        <v>0</v>
      </c>
      <c r="E20" s="323">
        <v>0</v>
      </c>
      <c r="F20" s="292">
        <v>0</v>
      </c>
      <c r="G20" s="326">
        <v>0</v>
      </c>
      <c r="H20" s="189">
        <v>0</v>
      </c>
      <c r="I20" s="206">
        <v>0</v>
      </c>
      <c r="O20" s="269"/>
    </row>
    <row r="21" spans="1:15">
      <c r="A21" s="170" t="s">
        <v>33</v>
      </c>
      <c r="B21" s="276">
        <v>59290</v>
      </c>
      <c r="C21" s="323">
        <v>0.26279484128891961</v>
      </c>
      <c r="D21" s="276">
        <v>88753</v>
      </c>
      <c r="E21" s="323">
        <v>0.26569417571063125</v>
      </c>
      <c r="F21" s="292">
        <v>76369</v>
      </c>
      <c r="G21" s="326">
        <v>0.23321432498156766</v>
      </c>
      <c r="H21" s="189">
        <v>224412</v>
      </c>
      <c r="I21" s="206">
        <v>0.25296749251602746</v>
      </c>
      <c r="O21" s="269"/>
    </row>
    <row r="22" spans="1:15">
      <c r="A22" s="170" t="s">
        <v>32</v>
      </c>
      <c r="B22" s="276">
        <v>0</v>
      </c>
      <c r="C22" s="323">
        <v>0</v>
      </c>
      <c r="D22" s="276">
        <v>0</v>
      </c>
      <c r="E22" s="323">
        <v>0</v>
      </c>
      <c r="F22" s="292">
        <v>0</v>
      </c>
      <c r="G22" s="326">
        <v>0</v>
      </c>
      <c r="H22" s="189">
        <v>0</v>
      </c>
      <c r="I22" s="206">
        <v>0</v>
      </c>
      <c r="O22" s="269"/>
    </row>
    <row r="23" spans="1:15">
      <c r="A23" s="170" t="s">
        <v>3</v>
      </c>
      <c r="B23" s="276">
        <v>0</v>
      </c>
      <c r="C23" s="323">
        <v>0</v>
      </c>
      <c r="D23" s="276">
        <v>0</v>
      </c>
      <c r="E23" s="323">
        <v>0</v>
      </c>
      <c r="F23" s="292">
        <v>0</v>
      </c>
      <c r="G23" s="326">
        <v>0</v>
      </c>
      <c r="H23" s="189">
        <v>0</v>
      </c>
      <c r="I23" s="206">
        <v>0</v>
      </c>
      <c r="O23" s="269"/>
    </row>
    <row r="24" spans="1:15">
      <c r="A24" s="170" t="s">
        <v>31</v>
      </c>
      <c r="B24" s="276">
        <v>0</v>
      </c>
      <c r="C24" s="323">
        <v>0</v>
      </c>
      <c r="D24" s="276">
        <v>0</v>
      </c>
      <c r="E24" s="323">
        <v>0</v>
      </c>
      <c r="F24" s="292">
        <v>0</v>
      </c>
      <c r="G24" s="326">
        <v>0</v>
      </c>
      <c r="H24" s="189">
        <v>0</v>
      </c>
      <c r="I24" s="206">
        <v>0</v>
      </c>
      <c r="O24" s="269"/>
    </row>
    <row r="25" spans="1:15">
      <c r="A25" s="170" t="s">
        <v>30</v>
      </c>
      <c r="B25" s="276">
        <v>140799.99900000001</v>
      </c>
      <c r="C25" s="323">
        <v>0.11404642453432402</v>
      </c>
      <c r="D25" s="276">
        <v>296006.51400000002</v>
      </c>
      <c r="E25" s="323">
        <v>0.13734016631363066</v>
      </c>
      <c r="F25" s="292">
        <v>387318.70599999995</v>
      </c>
      <c r="G25" s="326">
        <v>0.1403432650035511</v>
      </c>
      <c r="H25" s="189">
        <v>824125.21900000004</v>
      </c>
      <c r="I25" s="206">
        <v>0.13401150042799886</v>
      </c>
      <c r="O25" s="268"/>
    </row>
    <row r="26" spans="1:15" ht="13.5" customHeight="1">
      <c r="A26" s="168" t="s">
        <v>333</v>
      </c>
      <c r="B26" s="278">
        <v>528402.10800000001</v>
      </c>
      <c r="C26" s="322"/>
      <c r="D26" s="278">
        <v>985893.26500000001</v>
      </c>
      <c r="E26" s="322"/>
      <c r="F26" s="294">
        <v>1232673.487</v>
      </c>
      <c r="G26" s="322"/>
      <c r="H26" s="192">
        <v>2746968.8600000003</v>
      </c>
      <c r="I26" s="205"/>
      <c r="O26" s="270"/>
    </row>
    <row r="27" spans="1:15" ht="13.5" customHeight="1">
      <c r="A27" s="168" t="s">
        <v>334</v>
      </c>
      <c r="B27" s="278">
        <v>545515.68099999998</v>
      </c>
      <c r="C27" s="322">
        <v>0.12699841770805911</v>
      </c>
      <c r="D27" s="278">
        <v>1212927.0049999999</v>
      </c>
      <c r="E27" s="322">
        <v>0.16057891628134408</v>
      </c>
      <c r="F27" s="294">
        <v>1541435.5859999999</v>
      </c>
      <c r="G27" s="322">
        <v>0.16195985901112656</v>
      </c>
      <c r="H27" s="192">
        <v>3299878.2719999999</v>
      </c>
      <c r="I27" s="205">
        <v>0.1544430663691112</v>
      </c>
      <c r="O27" s="270"/>
    </row>
    <row r="28" spans="1:15" ht="12.75" customHeight="1">
      <c r="A28" s="170" t="s">
        <v>26</v>
      </c>
      <c r="B28" s="276">
        <v>17384.258999999998</v>
      </c>
      <c r="C28" s="323">
        <v>1.3651560680192852E-2</v>
      </c>
      <c r="D28" s="276">
        <v>29315.719000000001</v>
      </c>
      <c r="E28" s="323">
        <v>1.777468467382283E-2</v>
      </c>
      <c r="F28" s="292">
        <v>39475.102999999996</v>
      </c>
      <c r="G28" s="323">
        <v>2.126393932560636E-2</v>
      </c>
      <c r="H28" s="189">
        <v>86175.081000000006</v>
      </c>
      <c r="I28" s="206">
        <v>1.8031440460062543E-2</v>
      </c>
      <c r="O28" s="270"/>
    </row>
    <row r="29" spans="1:15" ht="12.75" customHeight="1">
      <c r="A29" s="170" t="s">
        <v>0</v>
      </c>
      <c r="B29" s="276">
        <v>2984.0060000000003</v>
      </c>
      <c r="C29" s="323">
        <v>3.5324115927880567E-2</v>
      </c>
      <c r="D29" s="276">
        <v>7402.2650000000012</v>
      </c>
      <c r="E29" s="323">
        <v>4.7662522223255899E-2</v>
      </c>
      <c r="F29" s="292">
        <v>3700.2379999999994</v>
      </c>
      <c r="G29" s="323">
        <v>1.5465773643954142E-2</v>
      </c>
      <c r="H29" s="189">
        <v>14086.509</v>
      </c>
      <c r="I29" s="206">
        <v>2.9406064080779646E-2</v>
      </c>
      <c r="O29" s="270"/>
    </row>
    <row r="30" spans="1:15" ht="12.75" customHeight="1">
      <c r="A30" s="170" t="s">
        <v>1</v>
      </c>
      <c r="B30" s="276">
        <v>2362.096</v>
      </c>
      <c r="C30" s="323">
        <v>0.11062174763268777</v>
      </c>
      <c r="D30" s="276">
        <v>18695.45</v>
      </c>
      <c r="E30" s="323">
        <v>0.28972174287260216</v>
      </c>
      <c r="F30" s="292">
        <v>30139.988000000001</v>
      </c>
      <c r="G30" s="323">
        <v>0.32113771701337379</v>
      </c>
      <c r="H30" s="189">
        <v>51197.534</v>
      </c>
      <c r="I30" s="206">
        <v>0.28484904368259767</v>
      </c>
      <c r="O30" s="270"/>
    </row>
    <row r="31" spans="1:15" ht="12.75" customHeight="1">
      <c r="A31" s="170" t="s">
        <v>2</v>
      </c>
      <c r="B31" s="276">
        <v>1272.683</v>
      </c>
      <c r="C31" s="323">
        <v>0.1022168510428314</v>
      </c>
      <c r="D31" s="276">
        <v>2932.931</v>
      </c>
      <c r="E31" s="323">
        <v>9.7608839994647201E-2</v>
      </c>
      <c r="F31" s="292">
        <v>4592.2659999999996</v>
      </c>
      <c r="G31" s="323">
        <v>0.10950399044051197</v>
      </c>
      <c r="H31" s="189">
        <v>8797.8799999999992</v>
      </c>
      <c r="I31" s="206">
        <v>0.10419634782200664</v>
      </c>
    </row>
    <row r="32" spans="1:15">
      <c r="A32" s="170" t="s">
        <v>6</v>
      </c>
      <c r="B32" s="276">
        <v>103.553</v>
      </c>
      <c r="C32" s="323">
        <v>3.6389552526542523E-3</v>
      </c>
      <c r="D32" s="276">
        <v>322.923</v>
      </c>
      <c r="E32" s="323">
        <v>8.0538659257271966E-3</v>
      </c>
      <c r="F32" s="292">
        <v>574.02099999999996</v>
      </c>
      <c r="G32" s="323">
        <v>1.3873324935847886E-2</v>
      </c>
      <c r="H32" s="189">
        <v>1000.497</v>
      </c>
      <c r="I32" s="206">
        <v>9.1013783330600485E-3</v>
      </c>
    </row>
    <row r="33" spans="1:9">
      <c r="A33" s="170" t="s">
        <v>25</v>
      </c>
      <c r="B33" s="276">
        <v>351170.19199999998</v>
      </c>
      <c r="C33" s="323">
        <v>0.18336346379909133</v>
      </c>
      <c r="D33" s="276">
        <v>711787.098</v>
      </c>
      <c r="E33" s="323">
        <v>0.1989648227213448</v>
      </c>
      <c r="F33" s="292">
        <v>880904.59899999993</v>
      </c>
      <c r="G33" s="323">
        <v>0.19272356610793509</v>
      </c>
      <c r="H33" s="189">
        <v>1943861.889</v>
      </c>
      <c r="I33" s="206">
        <v>0.1931609628282103</v>
      </c>
    </row>
    <row r="34" spans="1:9">
      <c r="A34" s="170" t="s">
        <v>5</v>
      </c>
      <c r="B34" s="276">
        <v>167024.93200000006</v>
      </c>
      <c r="C34" s="323">
        <v>0.19036169591739699</v>
      </c>
      <c r="D34" s="276">
        <v>434910.45599999995</v>
      </c>
      <c r="E34" s="323">
        <v>0.23482812564359026</v>
      </c>
      <c r="F34" s="292">
        <v>571867.39899999986</v>
      </c>
      <c r="G34" s="323">
        <v>0.23402066997142629</v>
      </c>
      <c r="H34" s="189">
        <v>1173802.787</v>
      </c>
      <c r="I34" s="206">
        <v>0.22690477149391389</v>
      </c>
    </row>
    <row r="35" spans="1:9">
      <c r="A35" s="170" t="s">
        <v>3</v>
      </c>
      <c r="B35" s="276">
        <v>3213.96</v>
      </c>
      <c r="C35" s="323">
        <v>3.8851971601925786E-2</v>
      </c>
      <c r="D35" s="276">
        <v>7560.1630000000005</v>
      </c>
      <c r="E35" s="323">
        <v>4.0932075378451657E-2</v>
      </c>
      <c r="F35" s="292">
        <v>10181.972</v>
      </c>
      <c r="G35" s="323">
        <v>4.425840023769026E-2</v>
      </c>
      <c r="H35" s="189">
        <v>20956.095000000001</v>
      </c>
      <c r="I35" s="206">
        <v>4.2124428371927425E-2</v>
      </c>
    </row>
    <row r="36" spans="1:9" ht="12" customHeight="1">
      <c r="A36" s="190" t="s">
        <v>184</v>
      </c>
      <c r="B36" s="71"/>
      <c r="C36" s="8"/>
      <c r="E36" s="103"/>
      <c r="F36" s="103"/>
      <c r="G36" s="103"/>
      <c r="I36" s="3"/>
    </row>
    <row r="37" spans="1:9">
      <c r="A37" s="190"/>
      <c r="B37" s="71"/>
    </row>
    <row r="38" spans="1:9">
      <c r="A38" s="103" t="s">
        <v>164</v>
      </c>
      <c r="B38" s="104">
        <f>+I7</f>
        <v>4.1339496765674388E-2</v>
      </c>
      <c r="C38" s="93" t="str">
        <f>+B5</f>
        <v>Říjen</v>
      </c>
      <c r="D38" s="103" t="str">
        <f>+D5</f>
        <v>Listopad</v>
      </c>
      <c r="E38" s="103" t="str">
        <f>+F5</f>
        <v>Prosinec</v>
      </c>
    </row>
    <row r="39" spans="1:9">
      <c r="A39" s="103" t="s">
        <v>59</v>
      </c>
      <c r="B39" s="104">
        <f t="shared" ref="B39:B40" si="0">+I8</f>
        <v>3.3560625860550579E-2</v>
      </c>
      <c r="C39" s="93"/>
      <c r="D39" s="103"/>
      <c r="E39" s="103"/>
    </row>
    <row r="40" spans="1:9">
      <c r="A40" s="103" t="s">
        <v>116</v>
      </c>
      <c r="B40" s="104">
        <f t="shared" si="0"/>
        <v>4.5293203065713807E-2</v>
      </c>
      <c r="C40" s="93"/>
      <c r="D40" s="103"/>
      <c r="E40" s="103"/>
      <c r="H40" s="116">
        <f>I7</f>
        <v>4.1339496765674388E-2</v>
      </c>
    </row>
    <row r="41" spans="1:9">
      <c r="B41" s="120"/>
      <c r="C41" s="120"/>
      <c r="H41" s="116">
        <f>I8</f>
        <v>3.3560625860550579E-2</v>
      </c>
    </row>
    <row r="42" spans="1:9">
      <c r="B42" s="78"/>
      <c r="C42" s="78"/>
      <c r="H42" s="116">
        <f>I9</f>
        <v>4.5293203065713807E-2</v>
      </c>
    </row>
  </sheetData>
  <mergeCells count="5">
    <mergeCell ref="A5:A6"/>
    <mergeCell ref="B5:C5"/>
    <mergeCell ref="D5:E5"/>
    <mergeCell ref="F5:G5"/>
    <mergeCell ref="H5:I5"/>
  </mergeCells>
  <conditionalFormatting sqref="C10:C25 C28:C35 E10:E25 E28:E35 G10:G25 G28:G35 I10:I25 I28:I35">
    <cfRule type="dataBar" priority="2">
      <dataBar>
        <cfvo type="num" val="0"/>
        <cfvo type="num" val="1"/>
        <color theme="9"/>
      </dataBar>
      <extLst>
        <ext xmlns:x14="http://schemas.microsoft.com/office/spreadsheetml/2009/9/main" uri="{B025F937-C7B1-47D3-B67F-A62EFF666E3E}">
          <x14:id>{434664EA-4D25-45A7-8C03-F8AE07084FA9}</x14:id>
        </ext>
      </extLst>
    </cfRule>
  </conditionalFormatting>
  <pageMargins left="0.31496062992125984" right="0.31496062992125984" top="0.35433070866141736" bottom="0.35433070866141736" header="0.31496062992125984" footer="0.19685039370078741"/>
  <pageSetup paperSize="9" scale="9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434664EA-4D25-45A7-8C03-F8AE07084FA9}">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dimension ref="A1:O41"/>
  <sheetViews>
    <sheetView showGridLines="0" zoomScaleNormal="100" zoomScaleSheetLayoutView="100" workbookViewId="0"/>
  </sheetViews>
  <sheetFormatPr defaultColWidth="9.140625" defaultRowHeight="12"/>
  <cols>
    <col min="1" max="1" width="31.7109375" style="74" customWidth="1"/>
    <col min="2" max="9" width="13.28515625" style="74" customWidth="1"/>
    <col min="10" max="15" width="9.140625" style="74" customWidth="1"/>
    <col min="16" max="16384" width="9.140625" style="74"/>
  </cols>
  <sheetData>
    <row r="1" spans="1:15" ht="18">
      <c r="A1" s="236" t="s">
        <v>267</v>
      </c>
      <c r="I1" s="239" t="str">
        <f>'3'!N1</f>
        <v>IV. čtvrtletí 2023</v>
      </c>
    </row>
    <row r="2" spans="1:15" ht="1.5" customHeight="1">
      <c r="E2" s="103"/>
      <c r="F2" s="103"/>
      <c r="G2" s="103"/>
    </row>
    <row r="3" spans="1:15" ht="12" customHeight="1">
      <c r="E3" s="103"/>
      <c r="F3" s="103"/>
      <c r="G3" s="103"/>
    </row>
    <row r="4" spans="1:15">
      <c r="A4" s="130"/>
      <c r="B4" s="126"/>
      <c r="C4" s="126"/>
      <c r="D4" s="126"/>
    </row>
    <row r="5" spans="1:15" ht="12.75" customHeight="1">
      <c r="A5" s="374">
        <v>2023</v>
      </c>
      <c r="B5" s="363" t="s">
        <v>17</v>
      </c>
      <c r="C5" s="365"/>
      <c r="D5" s="363" t="s">
        <v>18</v>
      </c>
      <c r="E5" s="365"/>
      <c r="F5" s="363" t="s">
        <v>19</v>
      </c>
      <c r="G5" s="365"/>
      <c r="H5" s="363" t="s">
        <v>7</v>
      </c>
      <c r="I5" s="364"/>
    </row>
    <row r="6" spans="1:15">
      <c r="A6" s="375"/>
      <c r="B6" s="274" t="s">
        <v>287</v>
      </c>
      <c r="C6" s="275" t="s">
        <v>288</v>
      </c>
      <c r="D6" s="274" t="s">
        <v>287</v>
      </c>
      <c r="E6" s="275" t="s">
        <v>288</v>
      </c>
      <c r="F6" s="274" t="s">
        <v>287</v>
      </c>
      <c r="G6" s="275" t="s">
        <v>288</v>
      </c>
      <c r="H6" s="274" t="s">
        <v>287</v>
      </c>
      <c r="I6" s="293" t="s">
        <v>288</v>
      </c>
      <c r="J6" s="109"/>
      <c r="O6" s="109"/>
    </row>
    <row r="7" spans="1:15" ht="13.5">
      <c r="A7" s="167" t="s">
        <v>196</v>
      </c>
      <c r="B7" s="280">
        <v>2155.4910000000018</v>
      </c>
      <c r="C7" s="324">
        <v>5.711119041973392E-2</v>
      </c>
      <c r="D7" s="280">
        <v>2153.5910000000017</v>
      </c>
      <c r="E7" s="324">
        <v>5.7064923405110594E-2</v>
      </c>
      <c r="F7" s="280">
        <v>2154.9930000000022</v>
      </c>
      <c r="G7" s="324">
        <v>5.7098530370730177E-2</v>
      </c>
      <c r="H7" s="195">
        <v>2154.9930000000022</v>
      </c>
      <c r="I7" s="201">
        <v>5.7098530370730177E-2</v>
      </c>
      <c r="J7" s="111"/>
      <c r="O7" s="60"/>
    </row>
    <row r="8" spans="1:15">
      <c r="A8" s="167" t="s">
        <v>331</v>
      </c>
      <c r="B8" s="280">
        <v>473984.89499999967</v>
      </c>
      <c r="C8" s="324">
        <v>4.4838081201517659E-2</v>
      </c>
      <c r="D8" s="280">
        <v>713589.03699999978</v>
      </c>
      <c r="E8" s="324">
        <v>5.0446518410597919E-2</v>
      </c>
      <c r="F8" s="280">
        <v>847327.30700000026</v>
      </c>
      <c r="G8" s="324">
        <v>4.9574869786816973E-2</v>
      </c>
      <c r="H8" s="195">
        <v>2034901.2389999998</v>
      </c>
      <c r="I8" s="201">
        <v>4.8672110514304749E-2</v>
      </c>
      <c r="J8" s="111"/>
      <c r="O8" s="60"/>
    </row>
    <row r="9" spans="1:15">
      <c r="A9" s="167" t="s">
        <v>332</v>
      </c>
      <c r="B9" s="280">
        <v>264038.48299999995</v>
      </c>
      <c r="C9" s="324">
        <v>5.2728916646452476E-2</v>
      </c>
      <c r="D9" s="280">
        <v>452270.91099999996</v>
      </c>
      <c r="E9" s="324">
        <v>5.3837912516518434E-2</v>
      </c>
      <c r="F9" s="280">
        <v>563843.76899999997</v>
      </c>
      <c r="G9" s="324">
        <v>5.4483784171157443E-2</v>
      </c>
      <c r="H9" s="195">
        <v>1280153.1629999997</v>
      </c>
      <c r="I9" s="202">
        <v>5.3885509458317361E-2</v>
      </c>
      <c r="J9" s="101"/>
      <c r="O9" s="104"/>
    </row>
    <row r="10" spans="1:15">
      <c r="A10" s="170" t="s">
        <v>40</v>
      </c>
      <c r="B10" s="282">
        <v>82527.555999999997</v>
      </c>
      <c r="C10" s="325">
        <v>0.13775177902227048</v>
      </c>
      <c r="D10" s="282">
        <v>139099.70299999998</v>
      </c>
      <c r="E10" s="325">
        <v>0.16109275921082417</v>
      </c>
      <c r="F10" s="282">
        <v>186147.22099999999</v>
      </c>
      <c r="G10" s="325">
        <v>0.18568171286086016</v>
      </c>
      <c r="H10" s="196">
        <v>407774.48</v>
      </c>
      <c r="I10" s="203">
        <v>0.1654199663262651</v>
      </c>
      <c r="J10" s="101"/>
      <c r="O10" s="127"/>
    </row>
    <row r="11" spans="1:15">
      <c r="A11" s="170" t="s">
        <v>39</v>
      </c>
      <c r="B11" s="282">
        <v>8663.9939999999988</v>
      </c>
      <c r="C11" s="325">
        <v>0.20278521377389086</v>
      </c>
      <c r="D11" s="282">
        <v>10570.881000000001</v>
      </c>
      <c r="E11" s="325">
        <v>0.19610939513716322</v>
      </c>
      <c r="F11" s="282">
        <v>12093.182000000003</v>
      </c>
      <c r="G11" s="325">
        <v>0.20456532940671257</v>
      </c>
      <c r="H11" s="196">
        <v>31328.057000000001</v>
      </c>
      <c r="I11" s="203">
        <v>0.20115040511976162</v>
      </c>
      <c r="J11" s="101"/>
      <c r="O11" s="127"/>
    </row>
    <row r="12" spans="1:15">
      <c r="A12" s="170" t="s">
        <v>38</v>
      </c>
      <c r="B12" s="282">
        <v>0</v>
      </c>
      <c r="C12" s="325">
        <v>0</v>
      </c>
      <c r="D12" s="282">
        <v>0</v>
      </c>
      <c r="E12" s="325">
        <v>0</v>
      </c>
      <c r="F12" s="282">
        <v>0</v>
      </c>
      <c r="G12" s="325">
        <v>0</v>
      </c>
      <c r="H12" s="196">
        <v>0</v>
      </c>
      <c r="I12" s="203">
        <v>0</v>
      </c>
      <c r="J12" s="101"/>
      <c r="O12" s="127"/>
    </row>
    <row r="13" spans="1:15">
      <c r="A13" s="170" t="s">
        <v>60</v>
      </c>
      <c r="B13" s="282">
        <v>0</v>
      </c>
      <c r="C13" s="325">
        <v>0</v>
      </c>
      <c r="D13" s="282">
        <v>0</v>
      </c>
      <c r="E13" s="325">
        <v>0</v>
      </c>
      <c r="F13" s="282">
        <v>0</v>
      </c>
      <c r="G13" s="325">
        <v>0</v>
      </c>
      <c r="H13" s="196">
        <v>0</v>
      </c>
      <c r="I13" s="203">
        <v>0</v>
      </c>
      <c r="J13" s="101"/>
      <c r="O13" s="127"/>
    </row>
    <row r="14" spans="1:15">
      <c r="A14" s="170" t="s">
        <v>61</v>
      </c>
      <c r="B14" s="282">
        <v>0</v>
      </c>
      <c r="C14" s="325">
        <v>0</v>
      </c>
      <c r="D14" s="282">
        <v>0</v>
      </c>
      <c r="E14" s="325">
        <v>0</v>
      </c>
      <c r="F14" s="282">
        <v>0</v>
      </c>
      <c r="G14" s="325">
        <v>0</v>
      </c>
      <c r="H14" s="196">
        <v>0</v>
      </c>
      <c r="I14" s="203">
        <v>0</v>
      </c>
      <c r="J14" s="101"/>
      <c r="O14" s="127"/>
    </row>
    <row r="15" spans="1:15">
      <c r="A15" s="170" t="s">
        <v>62</v>
      </c>
      <c r="B15" s="282">
        <v>0</v>
      </c>
      <c r="C15" s="325">
        <v>0</v>
      </c>
      <c r="D15" s="282">
        <v>0</v>
      </c>
      <c r="E15" s="325">
        <v>0</v>
      </c>
      <c r="F15" s="282">
        <v>0</v>
      </c>
      <c r="G15" s="325">
        <v>0</v>
      </c>
      <c r="H15" s="196">
        <v>0</v>
      </c>
      <c r="I15" s="203">
        <v>0</v>
      </c>
      <c r="J15" s="101"/>
      <c r="O15" s="127"/>
    </row>
    <row r="16" spans="1:15">
      <c r="A16" s="170" t="s">
        <v>37</v>
      </c>
      <c r="B16" s="282">
        <v>55077.675000000003</v>
      </c>
      <c r="C16" s="325">
        <v>2.6057241015904387E-2</v>
      </c>
      <c r="D16" s="282">
        <v>108430.76500000001</v>
      </c>
      <c r="E16" s="325">
        <v>2.9413012226160763E-2</v>
      </c>
      <c r="F16" s="282">
        <v>147554.66399999999</v>
      </c>
      <c r="G16" s="325">
        <v>3.1582647843962142E-2</v>
      </c>
      <c r="H16" s="196">
        <v>311063.10399999999</v>
      </c>
      <c r="I16" s="203">
        <v>2.9703630330567582E-2</v>
      </c>
      <c r="J16" s="101"/>
      <c r="O16" s="127"/>
    </row>
    <row r="17" spans="1:15">
      <c r="A17" s="170" t="s">
        <v>72</v>
      </c>
      <c r="B17" s="282">
        <v>67696.59</v>
      </c>
      <c r="C17" s="325">
        <v>0.95324472263757654</v>
      </c>
      <c r="D17" s="282">
        <v>118387.18</v>
      </c>
      <c r="E17" s="325">
        <v>0.9607992832829847</v>
      </c>
      <c r="F17" s="282">
        <v>136799.57999999999</v>
      </c>
      <c r="G17" s="325">
        <v>0.96086128836020446</v>
      </c>
      <c r="H17" s="196">
        <v>322883.34999999998</v>
      </c>
      <c r="I17" s="203">
        <v>0.95923165177305247</v>
      </c>
      <c r="J17" s="101"/>
      <c r="O17" s="127"/>
    </row>
    <row r="18" spans="1:15">
      <c r="A18" s="170" t="s">
        <v>36</v>
      </c>
      <c r="B18" s="282">
        <v>0</v>
      </c>
      <c r="C18" s="325">
        <v>0</v>
      </c>
      <c r="D18" s="282">
        <v>0</v>
      </c>
      <c r="E18" s="325">
        <v>0</v>
      </c>
      <c r="F18" s="282">
        <v>0</v>
      </c>
      <c r="G18" s="325">
        <v>0</v>
      </c>
      <c r="H18" s="196">
        <v>0</v>
      </c>
      <c r="I18" s="203">
        <v>0</v>
      </c>
      <c r="J18" s="101"/>
      <c r="O18" s="127"/>
    </row>
    <row r="19" spans="1:15">
      <c r="A19" s="170" t="s">
        <v>35</v>
      </c>
      <c r="B19" s="282">
        <v>0</v>
      </c>
      <c r="C19" s="325">
        <v>0</v>
      </c>
      <c r="D19" s="282">
        <v>0</v>
      </c>
      <c r="E19" s="325">
        <v>0</v>
      </c>
      <c r="F19" s="282">
        <v>0</v>
      </c>
      <c r="G19" s="325">
        <v>0</v>
      </c>
      <c r="H19" s="196">
        <v>0</v>
      </c>
      <c r="I19" s="203">
        <v>0</v>
      </c>
      <c r="J19" s="101"/>
      <c r="O19" s="127"/>
    </row>
    <row r="20" spans="1:15">
      <c r="A20" s="170" t="s">
        <v>34</v>
      </c>
      <c r="B20" s="282">
        <v>0</v>
      </c>
      <c r="C20" s="325">
        <v>0</v>
      </c>
      <c r="D20" s="282">
        <v>0</v>
      </c>
      <c r="E20" s="325">
        <v>0</v>
      </c>
      <c r="F20" s="282">
        <v>0</v>
      </c>
      <c r="G20" s="325">
        <v>0</v>
      </c>
      <c r="H20" s="196">
        <v>0</v>
      </c>
      <c r="I20" s="203">
        <v>0</v>
      </c>
      <c r="J20" s="101"/>
      <c r="O20" s="127"/>
    </row>
    <row r="21" spans="1:15">
      <c r="A21" s="170" t="s">
        <v>33</v>
      </c>
      <c r="B21" s="282">
        <v>701.86500000000001</v>
      </c>
      <c r="C21" s="325">
        <v>3.110920918894376E-3</v>
      </c>
      <c r="D21" s="282">
        <v>478.959</v>
      </c>
      <c r="E21" s="325">
        <v>1.4338289038588921E-3</v>
      </c>
      <c r="F21" s="282">
        <v>549.07600000000002</v>
      </c>
      <c r="G21" s="325">
        <v>1.6767587463968265E-3</v>
      </c>
      <c r="H21" s="196">
        <v>1729.9</v>
      </c>
      <c r="I21" s="203">
        <v>1.9500225714466071E-3</v>
      </c>
      <c r="J21" s="101"/>
      <c r="O21" s="127"/>
    </row>
    <row r="22" spans="1:15">
      <c r="A22" s="170" t="s">
        <v>32</v>
      </c>
      <c r="B22" s="282">
        <v>39.25</v>
      </c>
      <c r="C22" s="325">
        <v>1.7167914512341258E-4</v>
      </c>
      <c r="D22" s="282">
        <v>69.331000000000003</v>
      </c>
      <c r="E22" s="325">
        <v>2.960808219204642E-4</v>
      </c>
      <c r="F22" s="282">
        <v>72.626999999999995</v>
      </c>
      <c r="G22" s="325">
        <v>3.3711126443919761E-4</v>
      </c>
      <c r="H22" s="196">
        <v>181.208</v>
      </c>
      <c r="I22" s="203">
        <v>2.6717944454335941E-4</v>
      </c>
      <c r="J22" s="101"/>
      <c r="O22" s="127"/>
    </row>
    <row r="23" spans="1:15">
      <c r="A23" s="170" t="s">
        <v>3</v>
      </c>
      <c r="B23" s="282">
        <v>0</v>
      </c>
      <c r="C23" s="325">
        <v>0</v>
      </c>
      <c r="D23" s="282">
        <v>0</v>
      </c>
      <c r="E23" s="325">
        <v>0</v>
      </c>
      <c r="F23" s="282">
        <v>0</v>
      </c>
      <c r="G23" s="325">
        <v>0</v>
      </c>
      <c r="H23" s="196">
        <v>0</v>
      </c>
      <c r="I23" s="203">
        <v>0</v>
      </c>
      <c r="J23" s="101"/>
      <c r="O23" s="127"/>
    </row>
    <row r="24" spans="1:15">
      <c r="A24" s="170" t="s">
        <v>31</v>
      </c>
      <c r="B24" s="282">
        <v>3660.3889999999997</v>
      </c>
      <c r="C24" s="325">
        <v>0.45424247790487909</v>
      </c>
      <c r="D24" s="282">
        <v>8063.0279999999993</v>
      </c>
      <c r="E24" s="325">
        <v>0.35822664431923062</v>
      </c>
      <c r="F24" s="282">
        <v>5305.4050000000007</v>
      </c>
      <c r="G24" s="325">
        <v>0.13023767408017181</v>
      </c>
      <c r="H24" s="196">
        <v>17028.822</v>
      </c>
      <c r="I24" s="203">
        <v>0.2388242537631762</v>
      </c>
      <c r="J24" s="101"/>
      <c r="O24" s="127"/>
    </row>
    <row r="25" spans="1:15">
      <c r="A25" s="170" t="s">
        <v>30</v>
      </c>
      <c r="B25" s="282">
        <v>45671.163999999997</v>
      </c>
      <c r="C25" s="325">
        <v>3.6993132070410988E-2</v>
      </c>
      <c r="D25" s="282">
        <v>67171.063999999998</v>
      </c>
      <c r="E25" s="325">
        <v>3.116581786177695E-2</v>
      </c>
      <c r="F25" s="282">
        <v>75322.013999999981</v>
      </c>
      <c r="G25" s="325">
        <v>2.7292607373843661E-2</v>
      </c>
      <c r="H25" s="196">
        <v>188164.24199999997</v>
      </c>
      <c r="I25" s="203">
        <v>3.0597501224285527E-2</v>
      </c>
      <c r="J25" s="101"/>
      <c r="O25" s="98"/>
    </row>
    <row r="26" spans="1:15" ht="13.5" customHeight="1">
      <c r="A26" s="168" t="s">
        <v>334</v>
      </c>
      <c r="B26" s="280">
        <v>258382.658</v>
      </c>
      <c r="C26" s="324">
        <v>6.0152603989403162E-2</v>
      </c>
      <c r="D26" s="280">
        <v>449526.505</v>
      </c>
      <c r="E26" s="324">
        <v>5.95126324297151E-2</v>
      </c>
      <c r="F26" s="280">
        <v>570654.14400000009</v>
      </c>
      <c r="G26" s="324">
        <v>5.9959083302463169E-2</v>
      </c>
      <c r="H26" s="195">
        <v>1278563.307</v>
      </c>
      <c r="I26" s="202">
        <v>5.9840158152388752E-2</v>
      </c>
      <c r="J26" s="10"/>
      <c r="O26" s="78"/>
    </row>
    <row r="27" spans="1:15" ht="12.75" customHeight="1">
      <c r="A27" s="170" t="s">
        <v>26</v>
      </c>
      <c r="B27" s="282">
        <v>55769.79800000001</v>
      </c>
      <c r="C27" s="325">
        <v>4.3795066647309963E-2</v>
      </c>
      <c r="D27" s="282">
        <v>80458.127999999997</v>
      </c>
      <c r="E27" s="325">
        <v>4.8783311596283047E-2</v>
      </c>
      <c r="F27" s="282">
        <v>93408.333000000028</v>
      </c>
      <c r="G27" s="325">
        <v>5.0315996019517299E-2</v>
      </c>
      <c r="H27" s="196">
        <v>229636.25900000002</v>
      </c>
      <c r="I27" s="203">
        <v>4.804953454734788E-2</v>
      </c>
      <c r="J27" s="101"/>
      <c r="O27" s="78"/>
    </row>
    <row r="28" spans="1:15" ht="12.75" customHeight="1">
      <c r="A28" s="170" t="s">
        <v>0</v>
      </c>
      <c r="B28" s="282">
        <v>2139.41</v>
      </c>
      <c r="C28" s="325">
        <v>2.5325943331637721E-2</v>
      </c>
      <c r="D28" s="282">
        <v>3458.13</v>
      </c>
      <c r="E28" s="325">
        <v>2.2266589750016771E-2</v>
      </c>
      <c r="F28" s="282">
        <v>3589.19</v>
      </c>
      <c r="G28" s="325">
        <v>1.5001629653320619E-2</v>
      </c>
      <c r="H28" s="196">
        <v>9186.73</v>
      </c>
      <c r="I28" s="203">
        <v>1.9177609659910826E-2</v>
      </c>
      <c r="J28" s="101"/>
      <c r="O28" s="78"/>
    </row>
    <row r="29" spans="1:15" ht="12.75" customHeight="1">
      <c r="A29" s="170" t="s">
        <v>1</v>
      </c>
      <c r="B29" s="282">
        <v>1750.145</v>
      </c>
      <c r="C29" s="325">
        <v>8.1962840845846374E-2</v>
      </c>
      <c r="D29" s="282">
        <v>4341.9030000000002</v>
      </c>
      <c r="E29" s="325">
        <v>6.7286088569346009E-2</v>
      </c>
      <c r="F29" s="282">
        <v>7487.9610000000002</v>
      </c>
      <c r="G29" s="325">
        <v>7.978326668959454E-2</v>
      </c>
      <c r="H29" s="196">
        <v>13580.009000000002</v>
      </c>
      <c r="I29" s="203">
        <v>7.5555447198903558E-2</v>
      </c>
      <c r="J29" s="101"/>
      <c r="O29" s="78"/>
    </row>
    <row r="30" spans="1:15" ht="12.75" customHeight="1">
      <c r="A30" s="170" t="s">
        <v>2</v>
      </c>
      <c r="B30" s="282">
        <v>284.81</v>
      </c>
      <c r="C30" s="325">
        <v>2.2874809630920513E-2</v>
      </c>
      <c r="D30" s="282">
        <v>537.12200000000007</v>
      </c>
      <c r="E30" s="325">
        <v>1.7875584306485524E-2</v>
      </c>
      <c r="F30" s="282">
        <v>683.19899999999996</v>
      </c>
      <c r="G30" s="325">
        <v>1.6291089576467768E-2</v>
      </c>
      <c r="H30" s="196">
        <v>1505.1309999999999</v>
      </c>
      <c r="I30" s="203">
        <v>1.7825789075741508E-2</v>
      </c>
      <c r="J30" s="101"/>
    </row>
    <row r="31" spans="1:15">
      <c r="A31" s="170" t="s">
        <v>6</v>
      </c>
      <c r="B31" s="282">
        <v>1203.19</v>
      </c>
      <c r="C31" s="325">
        <v>4.2281291420249244E-2</v>
      </c>
      <c r="D31" s="282">
        <v>1559.4839999999999</v>
      </c>
      <c r="E31" s="325">
        <v>3.889433409610573E-2</v>
      </c>
      <c r="F31" s="282">
        <v>1738.9570000000001</v>
      </c>
      <c r="G31" s="325">
        <v>4.2028280342473939E-2</v>
      </c>
      <c r="H31" s="196">
        <v>4501.6310000000003</v>
      </c>
      <c r="I31" s="203">
        <v>4.0950694351738634E-2</v>
      </c>
      <c r="J31" s="101"/>
    </row>
    <row r="32" spans="1:15">
      <c r="A32" s="170" t="s">
        <v>25</v>
      </c>
      <c r="B32" s="282">
        <v>126377.512</v>
      </c>
      <c r="C32" s="325">
        <v>6.598799919393851E-2</v>
      </c>
      <c r="D32" s="282">
        <v>226315.25999999998</v>
      </c>
      <c r="E32" s="325">
        <v>6.3261578794499382E-2</v>
      </c>
      <c r="F32" s="282">
        <v>292529.22000000003</v>
      </c>
      <c r="G32" s="325">
        <v>6.3999296329218844E-2</v>
      </c>
      <c r="H32" s="196">
        <v>645221.99200000009</v>
      </c>
      <c r="I32" s="203">
        <v>6.4115512484671081E-2</v>
      </c>
      <c r="J32" s="101"/>
    </row>
    <row r="33" spans="1:10">
      <c r="A33" s="170" t="s">
        <v>5</v>
      </c>
      <c r="B33" s="282">
        <v>64834.254000000001</v>
      </c>
      <c r="C33" s="325">
        <v>7.3892911658118648E-2</v>
      </c>
      <c r="D33" s="282">
        <v>121140.15400000001</v>
      </c>
      <c r="E33" s="325">
        <v>6.5409131722498473E-2</v>
      </c>
      <c r="F33" s="282">
        <v>155340.33000000002</v>
      </c>
      <c r="G33" s="325">
        <v>6.356866672894998E-2</v>
      </c>
      <c r="H33" s="196">
        <v>341314.73800000001</v>
      </c>
      <c r="I33" s="203">
        <v>6.5978666511204237E-2</v>
      </c>
      <c r="J33" s="101"/>
    </row>
    <row r="34" spans="1:10">
      <c r="A34" s="170" t="s">
        <v>3</v>
      </c>
      <c r="B34" s="282">
        <v>6023.5389999999998</v>
      </c>
      <c r="C34" s="325">
        <v>7.2815581454371683E-2</v>
      </c>
      <c r="D34" s="282">
        <v>11716.324000000001</v>
      </c>
      <c r="E34" s="325">
        <v>6.3434274780366798E-2</v>
      </c>
      <c r="F34" s="282">
        <v>15876.954</v>
      </c>
      <c r="G34" s="325">
        <v>6.9013014835180977E-2</v>
      </c>
      <c r="H34" s="196">
        <v>33616.817000000003</v>
      </c>
      <c r="I34" s="203">
        <v>6.757409716880422E-2</v>
      </c>
      <c r="J34" s="101"/>
    </row>
    <row r="35" spans="1:10" ht="12" customHeight="1">
      <c r="A35" s="190" t="s">
        <v>168</v>
      </c>
      <c r="B35" s="71"/>
      <c r="C35" s="8"/>
      <c r="E35" s="103"/>
      <c r="F35" s="103"/>
      <c r="G35" s="103"/>
      <c r="I35" s="3"/>
    </row>
    <row r="36" spans="1:10">
      <c r="A36" s="190"/>
      <c r="B36" s="71"/>
    </row>
    <row r="37" spans="1:10">
      <c r="B37" s="78"/>
      <c r="C37" s="78"/>
    </row>
    <row r="38" spans="1:10">
      <c r="A38" s="103" t="s">
        <v>164</v>
      </c>
      <c r="B38" s="104">
        <f>+I7</f>
        <v>5.7098530370730177E-2</v>
      </c>
      <c r="C38" s="93" t="str">
        <f>+B5</f>
        <v>Říjen</v>
      </c>
      <c r="D38" s="103" t="str">
        <f>+D5</f>
        <v>Listopad</v>
      </c>
      <c r="E38" s="103" t="str">
        <f>+F5</f>
        <v>Prosinec</v>
      </c>
    </row>
    <row r="39" spans="1:10">
      <c r="A39" s="103" t="s">
        <v>59</v>
      </c>
      <c r="B39" s="104">
        <f t="shared" ref="B39:B40" si="0">+I8</f>
        <v>4.8672110514304749E-2</v>
      </c>
      <c r="C39" s="93"/>
      <c r="D39" s="103"/>
      <c r="E39" s="103"/>
      <c r="H39" s="116"/>
    </row>
    <row r="40" spans="1:10">
      <c r="A40" s="103" t="s">
        <v>116</v>
      </c>
      <c r="B40" s="104">
        <f t="shared" si="0"/>
        <v>5.3885509458317361E-2</v>
      </c>
      <c r="C40" s="93"/>
      <c r="D40" s="103"/>
      <c r="E40" s="103"/>
      <c r="H40" s="116"/>
    </row>
    <row r="41" spans="1:10">
      <c r="B41" s="78"/>
      <c r="C41" s="78"/>
      <c r="H41" s="116"/>
    </row>
  </sheetData>
  <mergeCells count="5">
    <mergeCell ref="A5:A6"/>
    <mergeCell ref="B5:C5"/>
    <mergeCell ref="D5:E5"/>
    <mergeCell ref="F5:G5"/>
    <mergeCell ref="H5:I5"/>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{029605AC-0507-4D5B-8D5B-24A1B2AF878B}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29605AC-0507-4D5B-8D5B-24A1B2AF878B}">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2"/>
  <dimension ref="A1:U38"/>
  <sheetViews>
    <sheetView showGridLines="0" zoomScaleNormal="100" workbookViewId="0">
      <selection activeCell="B3" sqref="B3:M6"/>
    </sheetView>
  </sheetViews>
  <sheetFormatPr defaultColWidth="9.140625" defaultRowHeight="12"/>
  <cols>
    <col min="1" max="1" width="9.42578125" style="74" customWidth="1"/>
    <col min="2" max="2" width="14.42578125" style="74" customWidth="1"/>
    <col min="3" max="3" width="8" style="74" customWidth="1"/>
    <col min="4" max="4" width="14.42578125" style="74" customWidth="1"/>
    <col min="5" max="5" width="8" style="74" customWidth="1"/>
    <col min="6" max="6" width="14.42578125" style="74" customWidth="1"/>
    <col min="7" max="7" width="8" style="74" customWidth="1"/>
    <col min="8" max="8" width="14.42578125" style="74" customWidth="1"/>
    <col min="9" max="9" width="8" style="74" customWidth="1"/>
    <col min="10" max="10" width="14.42578125" style="74" customWidth="1"/>
    <col min="11" max="11" width="8" style="74" customWidth="1"/>
    <col min="12" max="12" width="14.42578125" style="74" customWidth="1"/>
    <col min="13" max="13" width="8" style="74" customWidth="1"/>
    <col min="14" max="26" width="9.140625" style="74" customWidth="1"/>
    <col min="27" max="16384" width="9.140625" style="74"/>
  </cols>
  <sheetData>
    <row r="1" spans="1:21" ht="18">
      <c r="A1" s="89" t="s">
        <v>46</v>
      </c>
      <c r="B1" s="98"/>
      <c r="C1" s="98"/>
      <c r="D1" s="98"/>
      <c r="E1" s="98"/>
      <c r="F1" s="98"/>
      <c r="G1" s="98"/>
      <c r="H1" s="98"/>
      <c r="I1" s="98"/>
      <c r="J1" s="98"/>
      <c r="K1" s="98"/>
      <c r="L1" s="98"/>
      <c r="M1" s="90" t="e">
        <f>Obsah!#REF!</f>
        <v>#REF!</v>
      </c>
      <c r="N1" s="101"/>
      <c r="O1" s="98"/>
    </row>
    <row r="2" spans="1:21" ht="7.5" customHeight="1">
      <c r="A2" s="89"/>
      <c r="B2" s="98"/>
      <c r="C2" s="98"/>
      <c r="D2" s="98"/>
      <c r="E2" s="98"/>
      <c r="F2" s="98"/>
      <c r="G2" s="98"/>
      <c r="H2" s="98"/>
      <c r="I2" s="98"/>
      <c r="J2" s="98"/>
      <c r="K2" s="98"/>
      <c r="L2" s="98"/>
      <c r="M2" s="98"/>
      <c r="N2" s="101"/>
      <c r="O2" s="98"/>
    </row>
    <row r="3" spans="1:21">
      <c r="A3" s="27"/>
      <c r="B3" s="383"/>
      <c r="C3" s="383"/>
      <c r="D3" s="383"/>
      <c r="E3" s="383"/>
      <c r="F3" s="383"/>
      <c r="G3" s="384"/>
      <c r="H3" s="390"/>
      <c r="I3" s="383"/>
      <c r="J3" s="383"/>
      <c r="K3" s="383"/>
      <c r="L3" s="383"/>
      <c r="M3" s="383"/>
      <c r="N3" s="51"/>
    </row>
    <row r="4" spans="1:21" ht="13.5" customHeight="1">
      <c r="A4" s="27"/>
      <c r="B4" s="391"/>
      <c r="C4" s="392"/>
      <c r="D4" s="392"/>
      <c r="E4" s="392"/>
      <c r="F4" s="392"/>
      <c r="G4" s="393"/>
      <c r="H4" s="391"/>
      <c r="I4" s="392"/>
      <c r="J4" s="392"/>
      <c r="K4" s="392"/>
      <c r="L4" s="392"/>
      <c r="M4" s="392"/>
      <c r="N4" s="52"/>
    </row>
    <row r="5" spans="1:21">
      <c r="A5" s="15"/>
      <c r="B5" s="389"/>
      <c r="C5" s="388"/>
      <c r="D5" s="389"/>
      <c r="E5" s="388"/>
      <c r="F5" s="389"/>
      <c r="G5" s="388"/>
      <c r="H5" s="389"/>
      <c r="I5" s="388"/>
      <c r="J5" s="389"/>
      <c r="K5" s="388"/>
      <c r="L5" s="389"/>
      <c r="M5" s="387"/>
      <c r="N5" s="53"/>
    </row>
    <row r="6" spans="1:21">
      <c r="A6" s="13"/>
      <c r="B6" s="63"/>
      <c r="C6" s="31"/>
      <c r="D6" s="31"/>
      <c r="E6" s="31"/>
      <c r="F6" s="31"/>
      <c r="G6" s="31"/>
      <c r="H6" s="31"/>
      <c r="I6" s="31"/>
      <c r="J6" s="31"/>
      <c r="K6" s="31"/>
      <c r="L6" s="31"/>
      <c r="M6" s="48"/>
      <c r="N6" s="53"/>
    </row>
    <row r="7" spans="1:21">
      <c r="A7" s="380"/>
      <c r="B7" s="378"/>
      <c r="C7" s="379"/>
      <c r="D7" s="379"/>
      <c r="E7" s="379"/>
      <c r="F7" s="379"/>
      <c r="G7" s="382"/>
      <c r="H7" s="378"/>
      <c r="I7" s="379"/>
      <c r="J7" s="379"/>
      <c r="K7" s="379"/>
      <c r="L7" s="379"/>
      <c r="M7" s="379"/>
      <c r="N7" s="54"/>
    </row>
    <row r="8" spans="1:21">
      <c r="A8" s="381"/>
      <c r="B8" s="33"/>
      <c r="C8" s="45"/>
      <c r="D8" s="34"/>
      <c r="E8" s="45"/>
      <c r="F8" s="34"/>
      <c r="G8" s="45"/>
      <c r="H8" s="33"/>
      <c r="I8" s="45"/>
      <c r="J8" s="34"/>
      <c r="K8" s="45"/>
      <c r="L8" s="34"/>
      <c r="M8" s="45"/>
      <c r="N8" s="55"/>
    </row>
    <row r="9" spans="1:21">
      <c r="A9" s="35"/>
      <c r="B9" s="91"/>
      <c r="C9" s="92"/>
      <c r="D9" s="18"/>
      <c r="E9" s="92"/>
      <c r="F9" s="18"/>
      <c r="G9" s="92"/>
      <c r="H9" s="91"/>
      <c r="I9" s="92"/>
      <c r="J9" s="18"/>
      <c r="K9" s="92"/>
      <c r="L9" s="18"/>
      <c r="M9" s="92"/>
      <c r="N9" s="50"/>
      <c r="O9" s="104"/>
    </row>
    <row r="10" spans="1:21">
      <c r="A10" s="35"/>
      <c r="B10" s="91"/>
      <c r="C10" s="92"/>
      <c r="D10" s="18"/>
      <c r="E10" s="92"/>
      <c r="F10" s="18"/>
      <c r="G10" s="92"/>
      <c r="H10" s="91"/>
      <c r="I10" s="92"/>
      <c r="J10" s="18"/>
      <c r="K10" s="92"/>
      <c r="L10" s="18"/>
      <c r="M10" s="92"/>
      <c r="N10" s="50"/>
      <c r="O10" s="104"/>
    </row>
    <row r="11" spans="1:21">
      <c r="A11" s="26"/>
      <c r="B11" s="24"/>
      <c r="C11" s="92"/>
      <c r="D11" s="12"/>
      <c r="E11" s="92"/>
      <c r="F11" s="12"/>
      <c r="G11" s="92"/>
      <c r="H11" s="24"/>
      <c r="I11" s="92"/>
      <c r="J11" s="12"/>
      <c r="K11" s="92"/>
      <c r="L11" s="12"/>
      <c r="M11" s="92"/>
      <c r="N11" s="50"/>
      <c r="O11" s="104"/>
    </row>
    <row r="12" spans="1:21">
      <c r="A12" s="26"/>
      <c r="B12" s="91"/>
      <c r="C12" s="92"/>
      <c r="D12" s="18"/>
      <c r="E12" s="92"/>
      <c r="F12" s="18"/>
      <c r="G12" s="92"/>
      <c r="H12" s="91"/>
      <c r="I12" s="92"/>
      <c r="J12" s="18"/>
      <c r="K12" s="92"/>
      <c r="L12" s="18"/>
      <c r="M12" s="92"/>
      <c r="N12" s="50"/>
      <c r="O12" s="104"/>
    </row>
    <row r="13" spans="1:21">
      <c r="A13" s="26"/>
      <c r="B13" s="24"/>
      <c r="C13" s="92"/>
      <c r="D13" s="12"/>
      <c r="E13" s="92"/>
      <c r="F13" s="12"/>
      <c r="G13" s="92"/>
      <c r="H13" s="24"/>
      <c r="I13" s="92"/>
      <c r="J13" s="12"/>
      <c r="K13" s="92"/>
      <c r="L13" s="12"/>
      <c r="M13" s="92"/>
      <c r="N13" s="50"/>
      <c r="O13" s="104"/>
    </row>
    <row r="14" spans="1:21">
      <c r="A14" s="26"/>
      <c r="B14" s="91"/>
      <c r="C14" s="92"/>
      <c r="D14" s="18"/>
      <c r="E14" s="92"/>
      <c r="F14" s="18"/>
      <c r="G14" s="92"/>
      <c r="H14" s="91"/>
      <c r="I14" s="92"/>
      <c r="J14" s="18"/>
      <c r="K14" s="92"/>
      <c r="L14" s="18"/>
      <c r="M14" s="92"/>
      <c r="N14" s="50"/>
      <c r="O14" s="104"/>
      <c r="P14" s="17"/>
      <c r="Q14" s="38"/>
      <c r="R14" s="8"/>
      <c r="S14" s="8"/>
      <c r="T14" s="8"/>
      <c r="U14" s="8"/>
    </row>
    <row r="15" spans="1:21">
      <c r="A15" s="26"/>
      <c r="B15" s="91"/>
      <c r="C15" s="92"/>
      <c r="D15" s="18"/>
      <c r="E15" s="94"/>
      <c r="F15" s="18"/>
      <c r="G15" s="94"/>
      <c r="H15" s="91"/>
      <c r="I15" s="94"/>
      <c r="J15" s="18"/>
      <c r="K15" s="94"/>
      <c r="L15" s="18"/>
      <c r="M15" s="94"/>
      <c r="N15" s="50"/>
      <c r="O15" s="104"/>
      <c r="P15" s="17"/>
      <c r="Q15" s="38"/>
      <c r="R15" s="8"/>
      <c r="S15" s="8"/>
      <c r="T15" s="8"/>
      <c r="U15" s="8"/>
    </row>
    <row r="16" spans="1:21" ht="12.75" thickBot="1">
      <c r="A16" s="14"/>
      <c r="B16" s="22"/>
      <c r="C16" s="95"/>
      <c r="D16" s="5"/>
      <c r="E16" s="96"/>
      <c r="F16" s="5"/>
      <c r="G16" s="96"/>
      <c r="H16" s="22"/>
      <c r="I16" s="97"/>
      <c r="J16" s="5"/>
      <c r="K16" s="97"/>
      <c r="L16" s="5"/>
      <c r="M16" s="97"/>
      <c r="N16" s="50"/>
      <c r="O16" s="104"/>
      <c r="P16" s="17"/>
      <c r="Q16" s="38"/>
      <c r="R16" s="8"/>
      <c r="S16" s="8"/>
      <c r="T16" s="8"/>
      <c r="U16" s="8"/>
    </row>
    <row r="17" spans="1:20">
      <c r="A17" s="16"/>
      <c r="B17" s="98"/>
      <c r="C17" s="98"/>
      <c r="D17" s="98"/>
      <c r="E17" s="98"/>
      <c r="F17" s="98"/>
      <c r="G17" s="98"/>
      <c r="H17" s="98"/>
      <c r="I17" s="98"/>
      <c r="J17" s="98"/>
      <c r="K17" s="98"/>
      <c r="L17" s="99"/>
      <c r="M17" s="99"/>
      <c r="N17" s="100"/>
      <c r="O17" s="99"/>
    </row>
    <row r="18" spans="1:20">
      <c r="A18" s="49"/>
      <c r="B18" s="383"/>
      <c r="C18" s="383"/>
      <c r="D18" s="383"/>
      <c r="E18" s="383"/>
      <c r="F18" s="383"/>
      <c r="G18" s="384"/>
      <c r="H18" s="7"/>
      <c r="I18" s="7"/>
      <c r="J18" s="7"/>
      <c r="K18" s="7"/>
      <c r="L18" s="7"/>
      <c r="M18" s="7"/>
      <c r="N18" s="101"/>
      <c r="O18" s="98"/>
      <c r="P18" s="59"/>
      <c r="Q18" s="38"/>
      <c r="R18" s="8"/>
      <c r="S18" s="8"/>
      <c r="T18" s="8"/>
    </row>
    <row r="19" spans="1:20">
      <c r="A19" s="36"/>
      <c r="B19" s="385"/>
      <c r="C19" s="386"/>
      <c r="D19" s="386"/>
      <c r="E19" s="386"/>
      <c r="F19" s="386"/>
      <c r="G19" s="386"/>
      <c r="H19" s="101"/>
      <c r="I19" s="102"/>
      <c r="J19" s="103"/>
      <c r="K19" s="50"/>
      <c r="L19" s="103"/>
      <c r="M19" s="104"/>
      <c r="N19" s="101"/>
      <c r="O19" s="98"/>
      <c r="P19" s="59"/>
      <c r="Q19" s="38"/>
      <c r="R19" s="8"/>
      <c r="S19" s="8"/>
      <c r="T19" s="8"/>
    </row>
    <row r="20" spans="1:20">
      <c r="A20" s="37"/>
      <c r="B20" s="387"/>
      <c r="C20" s="388"/>
      <c r="D20" s="387"/>
      <c r="E20" s="388"/>
      <c r="F20" s="387"/>
      <c r="G20" s="388"/>
      <c r="H20" s="101"/>
      <c r="I20" s="102"/>
      <c r="J20" s="103"/>
      <c r="K20" s="50"/>
      <c r="L20" s="103"/>
      <c r="M20" s="104"/>
      <c r="N20" s="101"/>
      <c r="O20" s="98"/>
      <c r="P20" s="59"/>
      <c r="Q20" s="38"/>
      <c r="R20" s="44"/>
      <c r="S20" s="44"/>
      <c r="T20" s="44"/>
    </row>
    <row r="21" spans="1:20">
      <c r="A21" s="62"/>
      <c r="B21" s="63"/>
      <c r="C21" s="31"/>
      <c r="D21" s="31"/>
      <c r="E21" s="31"/>
      <c r="F21" s="31"/>
      <c r="G21" s="48"/>
      <c r="H21" s="101"/>
      <c r="I21" s="102"/>
      <c r="J21" s="103"/>
      <c r="K21" s="50"/>
      <c r="L21" s="103"/>
      <c r="M21" s="104"/>
      <c r="N21" s="101"/>
      <c r="O21" s="98"/>
      <c r="P21" s="59"/>
      <c r="Q21" s="38"/>
      <c r="R21" s="8"/>
      <c r="S21" s="8"/>
      <c r="T21" s="8"/>
    </row>
    <row r="22" spans="1:20">
      <c r="A22" s="376"/>
      <c r="B22" s="378"/>
      <c r="C22" s="379"/>
      <c r="D22" s="379"/>
      <c r="E22" s="379"/>
      <c r="F22" s="379"/>
      <c r="G22" s="379"/>
      <c r="H22" s="101"/>
      <c r="I22" s="102"/>
      <c r="J22" s="103"/>
      <c r="K22" s="50"/>
      <c r="L22" s="103"/>
      <c r="M22" s="104"/>
      <c r="N22" s="101"/>
      <c r="O22" s="98"/>
      <c r="P22" s="59"/>
      <c r="Q22" s="38"/>
      <c r="R22" s="8"/>
      <c r="S22" s="8"/>
      <c r="T22" s="8"/>
    </row>
    <row r="23" spans="1:20">
      <c r="A23" s="377"/>
      <c r="B23" s="33"/>
      <c r="C23" s="46"/>
      <c r="D23" s="34"/>
      <c r="E23" s="46"/>
      <c r="F23" s="34"/>
      <c r="G23" s="46"/>
      <c r="H23" s="98"/>
      <c r="I23" s="98"/>
      <c r="J23" s="103"/>
      <c r="K23" s="50"/>
      <c r="L23" s="103"/>
      <c r="M23" s="104"/>
      <c r="N23" s="101"/>
      <c r="O23" s="98"/>
      <c r="P23" s="59"/>
      <c r="Q23" s="38"/>
      <c r="R23" s="41"/>
      <c r="S23" s="44"/>
      <c r="T23" s="44"/>
    </row>
    <row r="24" spans="1:20">
      <c r="A24" s="29"/>
      <c r="B24" s="56"/>
      <c r="C24" s="42"/>
      <c r="D24" s="19"/>
      <c r="E24" s="42"/>
      <c r="F24" s="19"/>
      <c r="G24" s="42"/>
      <c r="H24" s="98"/>
      <c r="I24" s="98"/>
      <c r="J24" s="103"/>
      <c r="K24" s="50"/>
      <c r="L24" s="103"/>
      <c r="M24" s="104"/>
      <c r="N24" s="101"/>
      <c r="O24" s="102"/>
      <c r="T24" s="99"/>
    </row>
    <row r="25" spans="1:20">
      <c r="A25" s="29"/>
      <c r="B25" s="56"/>
      <c r="C25" s="42"/>
      <c r="D25" s="19"/>
      <c r="E25" s="42"/>
      <c r="F25" s="19"/>
      <c r="G25" s="42"/>
      <c r="H25" s="98"/>
      <c r="I25" s="98"/>
      <c r="J25" s="103"/>
      <c r="K25" s="50"/>
      <c r="L25" s="103"/>
      <c r="M25" s="104"/>
      <c r="N25" s="101"/>
      <c r="O25" s="102"/>
    </row>
    <row r="26" spans="1:20">
      <c r="A26" s="29"/>
      <c r="B26" s="56"/>
      <c r="C26" s="42"/>
      <c r="D26" s="19"/>
      <c r="E26" s="42"/>
      <c r="F26" s="19"/>
      <c r="G26" s="42"/>
      <c r="H26" s="98"/>
      <c r="I26" s="98"/>
      <c r="J26" s="103"/>
      <c r="K26" s="50"/>
      <c r="L26" s="103"/>
      <c r="M26" s="104"/>
      <c r="N26" s="101"/>
      <c r="O26" s="102"/>
    </row>
    <row r="27" spans="1:20" ht="12.75" thickBot="1">
      <c r="A27" s="30"/>
      <c r="B27" s="57"/>
      <c r="C27" s="43"/>
      <c r="D27" s="21"/>
      <c r="E27" s="43"/>
      <c r="F27" s="21"/>
      <c r="G27" s="43"/>
      <c r="H27" s="98"/>
      <c r="I27" s="98"/>
      <c r="J27" s="98"/>
      <c r="K27" s="98"/>
      <c r="L27" s="98"/>
      <c r="M27" s="98"/>
      <c r="N27" s="101"/>
      <c r="O27" s="102"/>
    </row>
    <row r="28" spans="1:20">
      <c r="A28" s="17"/>
      <c r="B28" s="17"/>
      <c r="C28" s="38"/>
      <c r="D28" s="8"/>
      <c r="E28" s="8"/>
      <c r="F28" s="8"/>
      <c r="G28" s="99"/>
      <c r="H28" s="98"/>
      <c r="I28" s="98"/>
      <c r="J28" s="98"/>
      <c r="K28" s="98"/>
      <c r="L28" s="98"/>
      <c r="M28" s="98"/>
    </row>
    <row r="29" spans="1:20">
      <c r="H29" s="98"/>
      <c r="I29" s="98"/>
      <c r="J29" s="98"/>
      <c r="K29" s="98"/>
      <c r="L29" s="98"/>
      <c r="M29" s="98"/>
    </row>
    <row r="30" spans="1:20">
      <c r="J30" s="103"/>
      <c r="K30" s="103"/>
      <c r="L30" s="103"/>
      <c r="M30" s="103"/>
    </row>
    <row r="31" spans="1:20">
      <c r="H31" s="103"/>
      <c r="I31" s="105"/>
      <c r="J31" s="103"/>
      <c r="K31" s="93"/>
      <c r="L31" s="93"/>
      <c r="M31" s="93"/>
    </row>
    <row r="32" spans="1:20" ht="12.75" customHeight="1">
      <c r="H32" s="103"/>
      <c r="I32" s="105"/>
      <c r="J32" s="103"/>
      <c r="K32" s="93"/>
      <c r="L32" s="93"/>
      <c r="M32" s="93"/>
    </row>
    <row r="33" spans="8:13">
      <c r="H33" s="103"/>
      <c r="I33" s="105"/>
      <c r="J33" s="103"/>
      <c r="K33" s="93"/>
      <c r="L33" s="93"/>
      <c r="M33" s="93"/>
    </row>
    <row r="34" spans="8:13" ht="13.5" customHeight="1">
      <c r="H34" s="103"/>
      <c r="I34" s="105"/>
      <c r="J34" s="103"/>
      <c r="K34" s="93"/>
      <c r="L34" s="93"/>
      <c r="M34" s="93"/>
    </row>
    <row r="35" spans="8:13" ht="12.7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O42"/>
  <sheetViews>
    <sheetView showGridLines="0" zoomScaleNormal="100" zoomScaleSheetLayoutView="90" workbookViewId="0"/>
  </sheetViews>
  <sheetFormatPr defaultColWidth="9.140625" defaultRowHeight="12"/>
  <cols>
    <col min="1" max="1" width="6.28515625" style="74" customWidth="1"/>
    <col min="2" max="6" width="9.140625" style="74"/>
    <col min="7" max="7" width="9.140625" style="74" customWidth="1"/>
    <col min="8" max="8" width="9.140625" style="80" customWidth="1"/>
    <col min="9" max="9" width="9.140625" style="74" customWidth="1"/>
    <col min="10" max="10" width="9" style="74" customWidth="1"/>
    <col min="11" max="11" width="10.7109375" style="74" customWidth="1"/>
    <col min="12" max="16384" width="9.140625" style="74"/>
  </cols>
  <sheetData>
    <row r="1" spans="1:15" ht="20.25">
      <c r="A1" s="215" t="s">
        <v>202</v>
      </c>
      <c r="J1" s="211"/>
      <c r="K1" s="211"/>
      <c r="L1" s="179"/>
      <c r="M1" s="179"/>
      <c r="N1" s="179"/>
      <c r="O1" s="179"/>
    </row>
    <row r="2" spans="1:15" ht="6" customHeight="1">
      <c r="A2" s="212"/>
      <c r="B2" s="81"/>
      <c r="C2" s="81"/>
      <c r="D2" s="81"/>
      <c r="E2" s="81"/>
      <c r="F2" s="81"/>
      <c r="G2" s="81"/>
      <c r="H2" s="213"/>
      <c r="I2" s="81"/>
      <c r="J2" s="214"/>
      <c r="K2" s="214"/>
      <c r="L2" s="179"/>
      <c r="M2" s="179"/>
      <c r="N2" s="179"/>
      <c r="O2" s="179"/>
    </row>
    <row r="3" spans="1:15" s="81" customFormat="1" ht="15">
      <c r="A3" s="221" t="s">
        <v>208</v>
      </c>
      <c r="B3" s="222" t="s">
        <v>252</v>
      </c>
      <c r="C3" s="225"/>
      <c r="D3" s="225"/>
      <c r="E3" s="225"/>
      <c r="F3" s="225"/>
      <c r="G3" s="225"/>
      <c r="H3" s="232"/>
      <c r="I3" s="226"/>
      <c r="J3" s="223"/>
      <c r="K3" s="224">
        <v>4</v>
      </c>
      <c r="L3" s="181"/>
      <c r="M3" s="181"/>
      <c r="N3" s="181"/>
      <c r="O3" s="181"/>
    </row>
    <row r="4" spans="1:15" s="81" customFormat="1" ht="15">
      <c r="A4" s="221" t="s">
        <v>209</v>
      </c>
      <c r="B4" s="222" t="s">
        <v>321</v>
      </c>
      <c r="C4" s="225"/>
      <c r="D4" s="225"/>
      <c r="E4" s="225"/>
      <c r="F4" s="225"/>
      <c r="G4" s="225"/>
      <c r="H4" s="232"/>
      <c r="I4" s="226"/>
      <c r="J4" s="223"/>
      <c r="K4" s="224">
        <v>5</v>
      </c>
      <c r="L4" s="181"/>
      <c r="M4" s="181"/>
      <c r="N4" s="181"/>
      <c r="O4" s="181"/>
    </row>
    <row r="5" spans="1:15" s="81" customFormat="1" ht="15">
      <c r="A5" s="221" t="s">
        <v>210</v>
      </c>
      <c r="B5" s="222" t="s">
        <v>253</v>
      </c>
      <c r="C5" s="225"/>
      <c r="D5" s="225"/>
      <c r="E5" s="226"/>
      <c r="F5" s="226"/>
      <c r="G5" s="226"/>
      <c r="H5" s="225"/>
      <c r="I5" s="226"/>
      <c r="J5" s="225"/>
      <c r="K5" s="224">
        <v>6</v>
      </c>
      <c r="L5" s="181"/>
      <c r="M5" s="181"/>
      <c r="N5" s="181"/>
      <c r="O5" s="181"/>
    </row>
    <row r="6" spans="1:15" s="81" customFormat="1" ht="15">
      <c r="A6" s="221" t="s">
        <v>211</v>
      </c>
      <c r="B6" s="222" t="s">
        <v>254</v>
      </c>
      <c r="C6" s="225"/>
      <c r="D6" s="225"/>
      <c r="E6" s="226"/>
      <c r="F6" s="226"/>
      <c r="G6" s="226"/>
      <c r="H6" s="225"/>
      <c r="I6" s="226"/>
      <c r="J6" s="225"/>
      <c r="K6" s="224">
        <v>7</v>
      </c>
      <c r="L6" s="181"/>
      <c r="M6" s="181"/>
      <c r="N6" s="181"/>
      <c r="O6" s="181"/>
    </row>
    <row r="7" spans="1:15" s="81" customFormat="1" ht="15">
      <c r="A7" s="221" t="s">
        <v>212</v>
      </c>
      <c r="B7" s="222" t="s">
        <v>112</v>
      </c>
      <c r="C7" s="225"/>
      <c r="D7" s="225"/>
      <c r="E7" s="226"/>
      <c r="F7" s="226"/>
      <c r="G7" s="226"/>
      <c r="H7" s="225"/>
      <c r="I7" s="226"/>
      <c r="J7" s="225"/>
      <c r="K7" s="224">
        <v>7</v>
      </c>
      <c r="L7" s="181"/>
      <c r="M7" s="181"/>
      <c r="N7" s="181"/>
      <c r="O7" s="181"/>
    </row>
    <row r="8" spans="1:15" s="81" customFormat="1" ht="15">
      <c r="A8" s="221" t="s">
        <v>213</v>
      </c>
      <c r="B8" s="222" t="s">
        <v>111</v>
      </c>
      <c r="C8" s="225"/>
      <c r="D8" s="225"/>
      <c r="E8" s="226"/>
      <c r="F8" s="226"/>
      <c r="G8" s="226"/>
      <c r="H8" s="225"/>
      <c r="I8" s="226"/>
      <c r="J8" s="225"/>
      <c r="K8" s="224">
        <v>8</v>
      </c>
      <c r="L8" s="181"/>
      <c r="M8" s="181"/>
      <c r="N8" s="181"/>
      <c r="O8" s="181"/>
    </row>
    <row r="9" spans="1:15" s="81" customFormat="1" ht="15">
      <c r="A9" s="221" t="s">
        <v>214</v>
      </c>
      <c r="B9" s="222" t="s">
        <v>322</v>
      </c>
      <c r="C9" s="225"/>
      <c r="D9" s="225"/>
      <c r="E9" s="226"/>
      <c r="F9" s="226"/>
      <c r="G9" s="226"/>
      <c r="H9" s="225"/>
      <c r="I9" s="226"/>
      <c r="J9" s="225"/>
      <c r="K9" s="224">
        <v>9</v>
      </c>
      <c r="L9" s="181"/>
      <c r="M9" s="181"/>
      <c r="N9" s="181"/>
      <c r="O9" s="181"/>
    </row>
    <row r="10" spans="1:15" s="81" customFormat="1" ht="15">
      <c r="A10" s="221" t="s">
        <v>215</v>
      </c>
      <c r="B10" s="222" t="s">
        <v>255</v>
      </c>
      <c r="C10" s="225"/>
      <c r="D10" s="225"/>
      <c r="E10" s="226"/>
      <c r="F10" s="226"/>
      <c r="G10" s="226"/>
      <c r="H10" s="225"/>
      <c r="I10" s="226"/>
      <c r="J10" s="225"/>
      <c r="K10" s="224">
        <v>10</v>
      </c>
      <c r="L10" s="181"/>
      <c r="M10" s="181"/>
      <c r="N10" s="181"/>
      <c r="O10" s="181"/>
    </row>
    <row r="11" spans="1:15" s="81" customFormat="1" ht="15">
      <c r="A11" s="221" t="s">
        <v>216</v>
      </c>
      <c r="B11" s="222" t="s">
        <v>119</v>
      </c>
      <c r="C11" s="225"/>
      <c r="D11" s="225"/>
      <c r="E11" s="226"/>
      <c r="F11" s="226"/>
      <c r="G11" s="226"/>
      <c r="H11" s="225"/>
      <c r="I11" s="226"/>
      <c r="J11" s="225"/>
      <c r="K11" s="224">
        <v>10</v>
      </c>
      <c r="L11" s="181"/>
      <c r="M11" s="181"/>
      <c r="N11" s="181"/>
      <c r="O11" s="181"/>
    </row>
    <row r="12" spans="1:15" s="81" customFormat="1" ht="15">
      <c r="A12" s="221" t="s">
        <v>217</v>
      </c>
      <c r="B12" s="222" t="s">
        <v>120</v>
      </c>
      <c r="C12" s="225"/>
      <c r="D12" s="225"/>
      <c r="E12" s="226"/>
      <c r="F12" s="226"/>
      <c r="G12" s="226"/>
      <c r="H12" s="225"/>
      <c r="I12" s="226"/>
      <c r="J12" s="225"/>
      <c r="K12" s="224">
        <v>11</v>
      </c>
      <c r="L12" s="181"/>
      <c r="M12" s="181"/>
      <c r="N12" s="181"/>
      <c r="O12" s="181"/>
    </row>
    <row r="13" spans="1:15" s="81" customFormat="1" ht="15">
      <c r="A13" s="221" t="s">
        <v>284</v>
      </c>
      <c r="B13" s="222" t="s">
        <v>323</v>
      </c>
      <c r="C13" s="225"/>
      <c r="D13" s="233"/>
      <c r="E13" s="226"/>
      <c r="F13" s="226"/>
      <c r="G13" s="226"/>
      <c r="H13" s="225"/>
      <c r="I13" s="226"/>
      <c r="J13" s="225"/>
      <c r="K13" s="224">
        <v>12</v>
      </c>
      <c r="L13" s="181"/>
      <c r="M13" s="181"/>
      <c r="N13" s="181"/>
      <c r="O13" s="181"/>
    </row>
    <row r="14" spans="1:15" s="81" customFormat="1" ht="15">
      <c r="A14" s="221" t="s">
        <v>285</v>
      </c>
      <c r="B14" s="222" t="s">
        <v>123</v>
      </c>
      <c r="C14" s="225"/>
      <c r="D14" s="225"/>
      <c r="E14" s="226"/>
      <c r="F14" s="226"/>
      <c r="G14" s="226"/>
      <c r="H14" s="225"/>
      <c r="I14" s="226"/>
      <c r="J14" s="225"/>
      <c r="K14" s="224">
        <v>13</v>
      </c>
      <c r="L14" s="181"/>
      <c r="M14" s="181"/>
      <c r="N14" s="181"/>
      <c r="O14" s="181"/>
    </row>
    <row r="15" spans="1:15" s="81" customFormat="1" ht="15">
      <c r="A15" s="221" t="s">
        <v>218</v>
      </c>
      <c r="B15" s="222" t="s">
        <v>256</v>
      </c>
      <c r="C15" s="225"/>
      <c r="D15" s="225"/>
      <c r="E15" s="226"/>
      <c r="F15" s="226"/>
      <c r="G15" s="226"/>
      <c r="H15" s="225"/>
      <c r="I15" s="226"/>
      <c r="J15" s="225"/>
      <c r="K15" s="224">
        <v>14</v>
      </c>
      <c r="L15" s="181"/>
      <c r="M15" s="181"/>
      <c r="N15" s="181"/>
      <c r="O15" s="181"/>
    </row>
    <row r="16" spans="1:15" s="81" customFormat="1" ht="15">
      <c r="A16" s="221" t="s">
        <v>219</v>
      </c>
      <c r="B16" s="222" t="s">
        <v>257</v>
      </c>
      <c r="C16" s="225"/>
      <c r="D16" s="225"/>
      <c r="E16" s="226"/>
      <c r="F16" s="226"/>
      <c r="G16" s="226"/>
      <c r="H16" s="225"/>
      <c r="I16" s="226"/>
      <c r="J16" s="225"/>
      <c r="K16" s="224">
        <v>15</v>
      </c>
      <c r="L16" s="181"/>
      <c r="M16" s="181"/>
      <c r="N16" s="181"/>
      <c r="O16" s="181"/>
    </row>
    <row r="17" spans="1:15" s="81" customFormat="1" ht="15">
      <c r="A17" s="221" t="s">
        <v>220</v>
      </c>
      <c r="B17" s="222" t="s">
        <v>117</v>
      </c>
      <c r="C17" s="225"/>
      <c r="D17" s="225"/>
      <c r="E17" s="226"/>
      <c r="F17" s="226"/>
      <c r="G17" s="226"/>
      <c r="H17" s="225"/>
      <c r="I17" s="226"/>
      <c r="J17" s="225"/>
      <c r="K17" s="224">
        <v>15</v>
      </c>
      <c r="L17" s="181"/>
      <c r="M17" s="181"/>
      <c r="N17" s="181"/>
      <c r="O17" s="181"/>
    </row>
    <row r="18" spans="1:15" s="81" customFormat="1" ht="15">
      <c r="A18" s="221" t="s">
        <v>221</v>
      </c>
      <c r="B18" s="222" t="s">
        <v>118</v>
      </c>
      <c r="C18" s="225"/>
      <c r="D18" s="225"/>
      <c r="E18" s="226"/>
      <c r="F18" s="226"/>
      <c r="G18" s="226"/>
      <c r="H18" s="225"/>
      <c r="I18" s="226"/>
      <c r="J18" s="225"/>
      <c r="K18" s="224">
        <v>16</v>
      </c>
      <c r="L18" s="181"/>
      <c r="M18" s="181"/>
      <c r="N18" s="181"/>
      <c r="O18" s="181"/>
    </row>
    <row r="19" spans="1:15" s="146" customFormat="1" ht="15">
      <c r="A19" s="221" t="s">
        <v>222</v>
      </c>
      <c r="B19" s="222" t="s">
        <v>258</v>
      </c>
      <c r="C19" s="225"/>
      <c r="D19" s="225"/>
      <c r="E19" s="226"/>
      <c r="F19" s="226"/>
      <c r="G19" s="226"/>
      <c r="H19" s="225"/>
      <c r="I19" s="226"/>
      <c r="J19" s="225"/>
      <c r="K19" s="224">
        <v>17</v>
      </c>
      <c r="L19" s="181"/>
      <c r="M19" s="184"/>
      <c r="N19" s="184"/>
      <c r="O19" s="184"/>
    </row>
    <row r="20" spans="1:15" s="81" customFormat="1" ht="15">
      <c r="A20" s="221" t="s">
        <v>223</v>
      </c>
      <c r="B20" s="222" t="s">
        <v>142</v>
      </c>
      <c r="C20" s="225"/>
      <c r="D20" s="225"/>
      <c r="E20" s="226"/>
      <c r="F20" s="226"/>
      <c r="G20" s="226"/>
      <c r="H20" s="225"/>
      <c r="I20" s="226"/>
      <c r="J20" s="225"/>
      <c r="K20" s="224">
        <v>17</v>
      </c>
      <c r="L20" s="181"/>
      <c r="M20" s="181"/>
      <c r="N20" s="181"/>
      <c r="O20" s="181"/>
    </row>
    <row r="21" spans="1:15" s="81" customFormat="1" ht="15">
      <c r="A21" s="221" t="s">
        <v>224</v>
      </c>
      <c r="B21" s="222" t="s">
        <v>143</v>
      </c>
      <c r="C21" s="225"/>
      <c r="D21" s="225"/>
      <c r="E21" s="226"/>
      <c r="F21" s="226"/>
      <c r="G21" s="226"/>
      <c r="H21" s="225"/>
      <c r="I21" s="226"/>
      <c r="J21" s="225"/>
      <c r="K21" s="224">
        <v>18</v>
      </c>
      <c r="L21" s="181"/>
      <c r="M21" s="181"/>
      <c r="N21" s="181"/>
      <c r="O21" s="181"/>
    </row>
    <row r="22" spans="1:15" s="81" customFormat="1" ht="15">
      <c r="A22" s="221" t="s">
        <v>225</v>
      </c>
      <c r="B22" s="222" t="s">
        <v>130</v>
      </c>
      <c r="C22" s="225"/>
      <c r="D22" s="225"/>
      <c r="E22" s="226"/>
      <c r="F22" s="226"/>
      <c r="G22" s="226"/>
      <c r="H22" s="225"/>
      <c r="I22" s="226"/>
      <c r="J22" s="225"/>
      <c r="K22" s="224">
        <v>19</v>
      </c>
      <c r="L22" s="181"/>
      <c r="M22" s="181"/>
      <c r="N22" s="181"/>
      <c r="O22" s="181"/>
    </row>
    <row r="23" spans="1:15" s="81" customFormat="1" ht="15">
      <c r="A23" s="221" t="s">
        <v>226</v>
      </c>
      <c r="B23" s="222" t="s">
        <v>131</v>
      </c>
      <c r="C23" s="225"/>
      <c r="D23" s="225"/>
      <c r="E23" s="226"/>
      <c r="F23" s="226"/>
      <c r="G23" s="226"/>
      <c r="H23" s="225"/>
      <c r="I23" s="226"/>
      <c r="J23" s="225"/>
      <c r="K23" s="224">
        <v>20</v>
      </c>
      <c r="L23" s="181"/>
      <c r="M23" s="181"/>
      <c r="N23" s="181"/>
      <c r="O23" s="181"/>
    </row>
    <row r="24" spans="1:15" s="81" customFormat="1" ht="15">
      <c r="A24" s="221" t="s">
        <v>227</v>
      </c>
      <c r="B24" s="222" t="s">
        <v>140</v>
      </c>
      <c r="C24" s="225"/>
      <c r="D24" s="225"/>
      <c r="E24" s="226"/>
      <c r="F24" s="226"/>
      <c r="G24" s="226"/>
      <c r="H24" s="225"/>
      <c r="I24" s="226"/>
      <c r="J24" s="225"/>
      <c r="K24" s="224">
        <v>21</v>
      </c>
      <c r="L24" s="181"/>
      <c r="M24" s="181"/>
      <c r="N24" s="181"/>
      <c r="O24" s="181"/>
    </row>
    <row r="25" spans="1:15" s="81" customFormat="1" ht="15">
      <c r="A25" s="221" t="s">
        <v>228</v>
      </c>
      <c r="B25" s="222" t="s">
        <v>132</v>
      </c>
      <c r="C25" s="225"/>
      <c r="D25" s="225"/>
      <c r="E25" s="226"/>
      <c r="F25" s="226"/>
      <c r="G25" s="226"/>
      <c r="H25" s="225"/>
      <c r="I25" s="226"/>
      <c r="J25" s="225"/>
      <c r="K25" s="224">
        <v>22</v>
      </c>
      <c r="L25" s="181"/>
      <c r="M25" s="181"/>
      <c r="N25" s="181"/>
      <c r="O25" s="181"/>
    </row>
    <row r="26" spans="1:15" s="81" customFormat="1" ht="15">
      <c r="A26" s="221" t="s">
        <v>229</v>
      </c>
      <c r="B26" s="222" t="s">
        <v>133</v>
      </c>
      <c r="C26" s="225"/>
      <c r="D26" s="225"/>
      <c r="E26" s="226"/>
      <c r="F26" s="226"/>
      <c r="G26" s="226"/>
      <c r="H26" s="225"/>
      <c r="I26" s="226"/>
      <c r="J26" s="225"/>
      <c r="K26" s="224">
        <v>23</v>
      </c>
      <c r="L26" s="181"/>
      <c r="M26" s="181"/>
      <c r="N26" s="181"/>
      <c r="O26" s="181"/>
    </row>
    <row r="27" spans="1:15" s="81" customFormat="1" ht="15">
      <c r="A27" s="221" t="s">
        <v>230</v>
      </c>
      <c r="B27" s="222" t="s">
        <v>134</v>
      </c>
      <c r="C27" s="225"/>
      <c r="D27" s="225"/>
      <c r="E27" s="226"/>
      <c r="F27" s="226"/>
      <c r="G27" s="226"/>
      <c r="H27" s="225"/>
      <c r="I27" s="226"/>
      <c r="J27" s="225"/>
      <c r="K27" s="224">
        <v>24</v>
      </c>
      <c r="L27" s="181"/>
      <c r="M27" s="181"/>
      <c r="N27" s="181"/>
      <c r="O27" s="181"/>
    </row>
    <row r="28" spans="1:15" s="81" customFormat="1" ht="15">
      <c r="A28" s="221" t="s">
        <v>231</v>
      </c>
      <c r="B28" s="222" t="s">
        <v>135</v>
      </c>
      <c r="C28" s="225"/>
      <c r="D28" s="225"/>
      <c r="E28" s="226"/>
      <c r="F28" s="226"/>
      <c r="G28" s="226"/>
      <c r="H28" s="225"/>
      <c r="I28" s="226"/>
      <c r="J28" s="225"/>
      <c r="K28" s="224">
        <v>25</v>
      </c>
      <c r="L28" s="181"/>
      <c r="M28" s="181"/>
      <c r="N28" s="181"/>
      <c r="O28" s="181"/>
    </row>
    <row r="29" spans="1:15" s="81" customFormat="1" ht="15">
      <c r="A29" s="221" t="s">
        <v>232</v>
      </c>
      <c r="B29" s="222" t="s">
        <v>136</v>
      </c>
      <c r="C29" s="225"/>
      <c r="D29" s="225"/>
      <c r="E29" s="226"/>
      <c r="F29" s="226"/>
      <c r="G29" s="226"/>
      <c r="H29" s="225"/>
      <c r="I29" s="226"/>
      <c r="J29" s="225"/>
      <c r="K29" s="224">
        <v>26</v>
      </c>
      <c r="L29" s="181"/>
      <c r="M29" s="181"/>
      <c r="N29" s="181"/>
      <c r="O29" s="181"/>
    </row>
    <row r="30" spans="1:15" s="81" customFormat="1" ht="15">
      <c r="A30" s="221" t="s">
        <v>233</v>
      </c>
      <c r="B30" s="222" t="s">
        <v>137</v>
      </c>
      <c r="C30" s="225"/>
      <c r="D30" s="225"/>
      <c r="E30" s="226"/>
      <c r="F30" s="226"/>
      <c r="G30" s="226"/>
      <c r="H30" s="225"/>
      <c r="I30" s="226"/>
      <c r="J30" s="225"/>
      <c r="K30" s="224">
        <v>27</v>
      </c>
      <c r="L30" s="181"/>
      <c r="M30" s="181"/>
      <c r="N30" s="181"/>
      <c r="O30" s="181"/>
    </row>
    <row r="31" spans="1:15" s="81" customFormat="1" ht="15">
      <c r="A31" s="221" t="s">
        <v>234</v>
      </c>
      <c r="B31" s="222" t="s">
        <v>138</v>
      </c>
      <c r="C31" s="225"/>
      <c r="D31" s="225"/>
      <c r="E31" s="226"/>
      <c r="F31" s="226"/>
      <c r="G31" s="226"/>
      <c r="H31" s="225"/>
      <c r="I31" s="226"/>
      <c r="J31" s="225"/>
      <c r="K31" s="224">
        <v>28</v>
      </c>
      <c r="L31" s="181"/>
      <c r="M31" s="181"/>
      <c r="N31" s="181"/>
      <c r="O31" s="181"/>
    </row>
    <row r="32" spans="1:15" s="81" customFormat="1" ht="15">
      <c r="A32" s="221" t="s">
        <v>235</v>
      </c>
      <c r="B32" s="222" t="s">
        <v>139</v>
      </c>
      <c r="C32" s="225"/>
      <c r="D32" s="225"/>
      <c r="E32" s="226"/>
      <c r="F32" s="226"/>
      <c r="G32" s="226"/>
      <c r="H32" s="225"/>
      <c r="I32" s="226"/>
      <c r="J32" s="225"/>
      <c r="K32" s="224">
        <v>29</v>
      </c>
      <c r="L32" s="181"/>
      <c r="M32" s="181"/>
      <c r="N32" s="181"/>
      <c r="O32" s="181"/>
    </row>
    <row r="33" spans="1:15" s="81" customFormat="1" ht="15">
      <c r="A33" s="221" t="s">
        <v>236</v>
      </c>
      <c r="B33" s="222" t="s">
        <v>141</v>
      </c>
      <c r="C33" s="225"/>
      <c r="D33" s="225"/>
      <c r="E33" s="226"/>
      <c r="F33" s="226"/>
      <c r="G33" s="226"/>
      <c r="H33" s="225"/>
      <c r="I33" s="226"/>
      <c r="J33" s="225"/>
      <c r="K33" s="224">
        <v>30</v>
      </c>
      <c r="L33" s="181"/>
      <c r="M33" s="181"/>
      <c r="N33" s="181"/>
      <c r="O33" s="181"/>
    </row>
    <row r="34" spans="1:15" s="83" customFormat="1" ht="15">
      <c r="A34" s="221" t="s">
        <v>237</v>
      </c>
      <c r="B34" s="222" t="s">
        <v>301</v>
      </c>
      <c r="C34" s="225"/>
      <c r="D34" s="225"/>
      <c r="E34" s="226"/>
      <c r="F34" s="226"/>
      <c r="G34" s="226"/>
      <c r="H34" s="225"/>
      <c r="I34" s="226"/>
      <c r="J34" s="225"/>
      <c r="K34" s="224">
        <v>31</v>
      </c>
      <c r="L34" s="181"/>
      <c r="M34" s="185"/>
      <c r="N34" s="185"/>
      <c r="O34" s="185"/>
    </row>
    <row r="35" spans="1:15" ht="15">
      <c r="A35" s="227" t="s">
        <v>238</v>
      </c>
      <c r="B35" s="228" t="s">
        <v>259</v>
      </c>
      <c r="C35" s="229"/>
      <c r="D35" s="229"/>
      <c r="E35" s="230"/>
      <c r="F35" s="230"/>
      <c r="G35" s="230"/>
      <c r="H35" s="229"/>
      <c r="I35" s="230"/>
      <c r="J35" s="229"/>
      <c r="K35" s="231">
        <v>32</v>
      </c>
      <c r="L35" s="181"/>
      <c r="M35" s="179"/>
      <c r="N35" s="179"/>
      <c r="O35" s="179"/>
    </row>
    <row r="36" spans="1:15" ht="15">
      <c r="A36" s="221" t="s">
        <v>239</v>
      </c>
      <c r="B36" s="222" t="s">
        <v>197</v>
      </c>
      <c r="C36" s="225"/>
      <c r="D36" s="225"/>
      <c r="E36" s="226"/>
      <c r="F36" s="226"/>
      <c r="G36" s="226"/>
      <c r="H36" s="225"/>
      <c r="I36" s="226"/>
      <c r="J36" s="225"/>
      <c r="K36" s="224">
        <v>32</v>
      </c>
      <c r="L36" s="181"/>
      <c r="M36" s="179"/>
      <c r="N36" s="179"/>
      <c r="O36" s="179"/>
    </row>
    <row r="37" spans="1:15" ht="15">
      <c r="A37" s="221" t="s">
        <v>240</v>
      </c>
      <c r="B37" s="222" t="s">
        <v>198</v>
      </c>
      <c r="C37" s="225"/>
      <c r="D37" s="225"/>
      <c r="E37" s="226"/>
      <c r="F37" s="226"/>
      <c r="G37" s="226"/>
      <c r="H37" s="225"/>
      <c r="I37" s="226"/>
      <c r="J37" s="225"/>
      <c r="K37" s="224">
        <v>33</v>
      </c>
      <c r="L37" s="181"/>
      <c r="M37" s="179"/>
      <c r="N37" s="179"/>
      <c r="O37" s="179"/>
    </row>
    <row r="38" spans="1:15" ht="15">
      <c r="A38" s="227" t="s">
        <v>241</v>
      </c>
      <c r="B38" s="222" t="s">
        <v>286</v>
      </c>
      <c r="C38" s="225"/>
      <c r="D38" s="225"/>
      <c r="E38" s="226"/>
      <c r="F38" s="226"/>
      <c r="G38" s="226"/>
      <c r="H38" s="225"/>
      <c r="I38" s="226"/>
      <c r="J38" s="225"/>
      <c r="K38" s="224">
        <v>34</v>
      </c>
      <c r="L38" s="181"/>
      <c r="M38" s="179"/>
      <c r="N38" s="179"/>
      <c r="O38" s="179"/>
    </row>
    <row r="39" spans="1:15" ht="15">
      <c r="A39" s="227" t="s">
        <v>242</v>
      </c>
      <c r="B39" s="222" t="s">
        <v>195</v>
      </c>
      <c r="C39" s="225"/>
      <c r="D39" s="225"/>
      <c r="E39" s="226"/>
      <c r="F39" s="226"/>
      <c r="G39" s="226"/>
      <c r="H39" s="225"/>
      <c r="I39" s="226"/>
      <c r="J39" s="225"/>
      <c r="K39" s="224">
        <v>35</v>
      </c>
      <c r="L39" s="181"/>
      <c r="M39" s="179"/>
      <c r="N39" s="179"/>
      <c r="O39" s="179"/>
    </row>
    <row r="40" spans="1:15" ht="15">
      <c r="A40" s="227" t="s">
        <v>243</v>
      </c>
      <c r="B40" s="228" t="s">
        <v>179</v>
      </c>
      <c r="C40" s="229"/>
      <c r="D40" s="229"/>
      <c r="E40" s="230"/>
      <c r="F40" s="230"/>
      <c r="G40" s="230"/>
      <c r="H40" s="229"/>
      <c r="I40" s="230"/>
      <c r="J40" s="229"/>
      <c r="K40" s="231">
        <v>36</v>
      </c>
      <c r="L40" s="181"/>
      <c r="M40" s="179"/>
      <c r="N40" s="179"/>
      <c r="O40" s="179"/>
    </row>
    <row r="41" spans="1:15" ht="14.25">
      <c r="A41" s="186"/>
      <c r="B41" s="187"/>
      <c r="C41" s="182"/>
      <c r="D41" s="182"/>
      <c r="E41" s="183"/>
      <c r="F41" s="183"/>
      <c r="G41" s="183"/>
      <c r="H41" s="182"/>
      <c r="I41" s="183"/>
      <c r="J41" s="182"/>
      <c r="K41" s="188"/>
      <c r="L41" s="181"/>
      <c r="M41" s="179"/>
      <c r="N41" s="179"/>
      <c r="O41" s="179"/>
    </row>
    <row r="42" spans="1:15">
      <c r="A42" s="179"/>
      <c r="B42" s="179"/>
      <c r="C42" s="179"/>
      <c r="D42" s="179"/>
      <c r="E42" s="179"/>
      <c r="F42" s="179"/>
      <c r="G42" s="179"/>
      <c r="H42" s="180"/>
      <c r="I42" s="179"/>
      <c r="J42" s="179"/>
      <c r="K42" s="179"/>
      <c r="L42" s="179"/>
      <c r="M42" s="179"/>
      <c r="N42" s="179"/>
      <c r="O42" s="179"/>
    </row>
  </sheetData>
  <sortState ref="B23:B36">
    <sortCondition ref="B23:B36"/>
  </sortState>
  <pageMargins left="0.31496062992125984" right="0.31496062992125984" top="0.35433070866141736" bottom="0.35433070866141736" header="0.31496062992125984" footer="0.19685039370078741"/>
  <pageSetup paperSize="9" orientation="portrait" r:id="rId1"/>
  <headerFooter differentFirst="1"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7"/>
  <dimension ref="A1:X39"/>
  <sheetViews>
    <sheetView showGridLines="0" zoomScaleNormal="100" workbookViewId="0">
      <selection activeCell="B3" sqref="B3:M6"/>
    </sheetView>
  </sheetViews>
  <sheetFormatPr defaultColWidth="9.140625" defaultRowHeight="1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c r="A1" s="89" t="s">
        <v>47</v>
      </c>
      <c r="M1" s="90" t="e">
        <f>Obsah!#REF!</f>
        <v>#REF!</v>
      </c>
    </row>
    <row r="2" spans="1:24" ht="7.5" customHeight="1"/>
    <row r="3" spans="1:24">
      <c r="A3" s="27"/>
      <c r="B3" s="383"/>
      <c r="C3" s="383"/>
      <c r="D3" s="383"/>
      <c r="E3" s="383"/>
      <c r="F3" s="383"/>
      <c r="G3" s="384"/>
      <c r="H3" s="390"/>
      <c r="I3" s="383"/>
      <c r="J3" s="383"/>
      <c r="K3" s="383"/>
      <c r="L3" s="383"/>
      <c r="M3" s="383"/>
      <c r="N3" s="9"/>
    </row>
    <row r="4" spans="1:24">
      <c r="A4" s="27"/>
      <c r="B4" s="391"/>
      <c r="C4" s="392"/>
      <c r="D4" s="392"/>
      <c r="E4" s="392"/>
      <c r="F4" s="392"/>
      <c r="G4" s="393"/>
      <c r="H4" s="391"/>
      <c r="I4" s="392"/>
      <c r="J4" s="392"/>
      <c r="K4" s="392"/>
      <c r="L4" s="392"/>
      <c r="M4" s="392"/>
      <c r="N4" s="39"/>
    </row>
    <row r="5" spans="1:24">
      <c r="A5" s="15"/>
      <c r="B5" s="389"/>
      <c r="C5" s="388"/>
      <c r="D5" s="389"/>
      <c r="E5" s="388"/>
      <c r="F5" s="389"/>
      <c r="G5" s="388"/>
      <c r="H5" s="389"/>
      <c r="I5" s="388"/>
      <c r="J5" s="389"/>
      <c r="K5" s="388"/>
      <c r="L5" s="389"/>
      <c r="M5" s="387"/>
      <c r="N5" s="58"/>
    </row>
    <row r="6" spans="1:24">
      <c r="A6" s="13"/>
      <c r="B6" s="63"/>
      <c r="C6" s="31"/>
      <c r="D6" s="31"/>
      <c r="E6" s="31"/>
      <c r="F6" s="31"/>
      <c r="G6" s="31"/>
      <c r="H6" s="31"/>
      <c r="I6" s="31"/>
      <c r="J6" s="31"/>
      <c r="K6" s="31"/>
      <c r="L6" s="31"/>
      <c r="M6" s="32"/>
      <c r="N6" s="58"/>
    </row>
    <row r="7" spans="1:24">
      <c r="A7" s="380"/>
      <c r="B7" s="378"/>
      <c r="C7" s="379"/>
      <c r="D7" s="379"/>
      <c r="E7" s="379"/>
      <c r="F7" s="379"/>
      <c r="G7" s="382"/>
      <c r="H7" s="378"/>
      <c r="I7" s="379"/>
      <c r="J7" s="379"/>
      <c r="K7" s="379"/>
      <c r="L7" s="379"/>
      <c r="M7" s="379"/>
      <c r="N7" s="40"/>
    </row>
    <row r="8" spans="1:24">
      <c r="A8" s="381"/>
      <c r="B8" s="33"/>
      <c r="C8" s="45"/>
      <c r="D8" s="34"/>
      <c r="E8" s="45"/>
      <c r="F8" s="34"/>
      <c r="G8" s="45"/>
      <c r="H8" s="33"/>
      <c r="I8" s="45"/>
      <c r="J8" s="34"/>
      <c r="K8" s="45"/>
      <c r="L8" s="34"/>
      <c r="M8" s="45"/>
      <c r="N8" s="1"/>
    </row>
    <row r="9" spans="1:24">
      <c r="A9" s="35"/>
      <c r="B9" s="91"/>
      <c r="C9" s="92"/>
      <c r="D9" s="18"/>
      <c r="E9" s="92"/>
      <c r="F9" s="18"/>
      <c r="G9" s="92"/>
      <c r="H9" s="91"/>
      <c r="I9" s="92"/>
      <c r="J9" s="18"/>
      <c r="K9" s="92"/>
      <c r="L9" s="18"/>
      <c r="M9" s="92"/>
      <c r="N9" s="50"/>
      <c r="O9" s="104"/>
      <c r="X9" s="93"/>
    </row>
    <row r="10" spans="1:24">
      <c r="A10" s="26"/>
      <c r="B10" s="91"/>
      <c r="C10" s="92"/>
      <c r="D10" s="18"/>
      <c r="E10" s="92"/>
      <c r="F10" s="18"/>
      <c r="G10" s="92"/>
      <c r="H10" s="91"/>
      <c r="I10" s="92"/>
      <c r="J10" s="18"/>
      <c r="K10" s="92"/>
      <c r="L10" s="18"/>
      <c r="M10" s="92"/>
      <c r="N10" s="50"/>
      <c r="O10" s="104"/>
      <c r="X10" s="93"/>
    </row>
    <row r="11" spans="1:24">
      <c r="A11" s="26"/>
      <c r="B11" s="24"/>
      <c r="C11" s="92"/>
      <c r="D11" s="12"/>
      <c r="E11" s="92"/>
      <c r="F11" s="12"/>
      <c r="G11" s="92"/>
      <c r="H11" s="24"/>
      <c r="I11" s="92"/>
      <c r="J11" s="12"/>
      <c r="K11" s="92"/>
      <c r="L11" s="12"/>
      <c r="M11" s="92"/>
      <c r="N11" s="50"/>
      <c r="O11" s="104"/>
      <c r="X11" s="93"/>
    </row>
    <row r="12" spans="1:24">
      <c r="A12" s="26"/>
      <c r="B12" s="91"/>
      <c r="C12" s="92"/>
      <c r="D12" s="18"/>
      <c r="E12" s="92"/>
      <c r="F12" s="18"/>
      <c r="G12" s="92"/>
      <c r="H12" s="91"/>
      <c r="I12" s="92"/>
      <c r="J12" s="18"/>
      <c r="K12" s="92"/>
      <c r="L12" s="18"/>
      <c r="M12" s="92"/>
      <c r="N12" s="50"/>
      <c r="O12" s="104"/>
      <c r="X12" s="93"/>
    </row>
    <row r="13" spans="1:24">
      <c r="A13" s="26"/>
      <c r="B13" s="24"/>
      <c r="C13" s="92"/>
      <c r="D13" s="12"/>
      <c r="E13" s="92"/>
      <c r="F13" s="12"/>
      <c r="G13" s="92"/>
      <c r="H13" s="24"/>
      <c r="I13" s="92"/>
      <c r="J13" s="12"/>
      <c r="K13" s="92"/>
      <c r="L13" s="12"/>
      <c r="M13" s="92"/>
      <c r="N13" s="50"/>
      <c r="O13" s="104"/>
      <c r="X13" s="93"/>
    </row>
    <row r="14" spans="1:24">
      <c r="A14" s="26"/>
      <c r="B14" s="91"/>
      <c r="C14" s="92"/>
      <c r="D14" s="18"/>
      <c r="E14" s="92"/>
      <c r="F14" s="18"/>
      <c r="G14" s="92"/>
      <c r="H14" s="91"/>
      <c r="I14" s="92"/>
      <c r="J14" s="18"/>
      <c r="K14" s="92"/>
      <c r="L14" s="18"/>
      <c r="M14" s="92"/>
      <c r="N14" s="50"/>
      <c r="O14" s="104"/>
      <c r="P14" s="17"/>
      <c r="Q14" s="38"/>
      <c r="R14" s="8"/>
      <c r="S14" s="8"/>
      <c r="T14" s="8"/>
      <c r="U14" s="8"/>
      <c r="X14" s="93"/>
    </row>
    <row r="15" spans="1:24">
      <c r="A15" s="26"/>
      <c r="B15" s="91"/>
      <c r="C15" s="92"/>
      <c r="D15" s="18"/>
      <c r="E15" s="94"/>
      <c r="F15" s="18"/>
      <c r="G15" s="94"/>
      <c r="H15" s="91"/>
      <c r="I15" s="94"/>
      <c r="J15" s="18"/>
      <c r="K15" s="94"/>
      <c r="L15" s="18"/>
      <c r="M15" s="94"/>
      <c r="N15" s="50"/>
      <c r="O15" s="104"/>
      <c r="P15" s="17"/>
      <c r="Q15" s="38"/>
      <c r="R15" s="8"/>
      <c r="S15" s="8"/>
      <c r="T15" s="8"/>
      <c r="U15" s="8"/>
      <c r="X15" s="93"/>
    </row>
    <row r="16" spans="1:24" ht="12.75" thickBot="1">
      <c r="A16" s="14"/>
      <c r="B16" s="22"/>
      <c r="C16" s="95"/>
      <c r="D16" s="5"/>
      <c r="E16" s="96"/>
      <c r="F16" s="5"/>
      <c r="G16" s="96"/>
      <c r="H16" s="22"/>
      <c r="I16" s="97"/>
      <c r="J16" s="5"/>
      <c r="K16" s="97"/>
      <c r="L16" s="5"/>
      <c r="M16" s="97"/>
      <c r="N16" s="50"/>
      <c r="O16" s="104"/>
      <c r="P16" s="17"/>
      <c r="Q16" s="38"/>
      <c r="R16" s="8"/>
      <c r="S16" s="8"/>
      <c r="T16" s="8"/>
      <c r="U16" s="8"/>
      <c r="X16" s="93"/>
    </row>
    <row r="17" spans="1:15">
      <c r="A17" s="16"/>
      <c r="B17" s="98"/>
      <c r="C17" s="98"/>
      <c r="D17" s="98"/>
      <c r="E17" s="98"/>
      <c r="F17" s="98"/>
      <c r="G17" s="98"/>
      <c r="H17" s="98"/>
      <c r="I17" s="98"/>
      <c r="J17" s="98"/>
      <c r="K17" s="98"/>
      <c r="L17" s="99"/>
      <c r="M17" s="99"/>
      <c r="N17" s="100"/>
      <c r="O17" s="99"/>
    </row>
    <row r="18" spans="1:15">
      <c r="A18" s="28"/>
      <c r="B18" s="383"/>
      <c r="C18" s="383"/>
      <c r="D18" s="383"/>
      <c r="E18" s="383"/>
      <c r="F18" s="383"/>
      <c r="G18" s="384"/>
      <c r="H18" s="98"/>
      <c r="I18" s="98"/>
      <c r="J18" s="98"/>
      <c r="K18" s="98"/>
      <c r="L18" s="98"/>
      <c r="M18" s="98"/>
      <c r="N18" s="101"/>
      <c r="O18" s="98"/>
    </row>
    <row r="19" spans="1:15">
      <c r="A19" s="36"/>
      <c r="B19" s="385"/>
      <c r="C19" s="386"/>
      <c r="D19" s="386"/>
      <c r="E19" s="386"/>
      <c r="F19" s="386"/>
      <c r="G19" s="386"/>
      <c r="H19" s="101"/>
      <c r="I19" s="102"/>
      <c r="J19" s="103"/>
      <c r="K19" s="50"/>
      <c r="L19" s="103"/>
      <c r="M19" s="104"/>
      <c r="N19" s="101"/>
      <c r="O19" s="98"/>
    </row>
    <row r="20" spans="1:15">
      <c r="A20" s="37"/>
      <c r="B20" s="387"/>
      <c r="C20" s="388"/>
      <c r="D20" s="387"/>
      <c r="E20" s="388"/>
      <c r="F20" s="387"/>
      <c r="G20" s="388"/>
      <c r="H20" s="101"/>
      <c r="I20" s="102"/>
      <c r="J20" s="103"/>
      <c r="K20" s="50"/>
      <c r="L20" s="103"/>
      <c r="M20" s="104"/>
      <c r="N20" s="101"/>
      <c r="O20" s="98"/>
    </row>
    <row r="21" spans="1:15">
      <c r="A21" s="62"/>
      <c r="B21" s="63"/>
      <c r="C21" s="31"/>
      <c r="D21" s="31"/>
      <c r="E21" s="31"/>
      <c r="F21" s="31"/>
      <c r="G21" s="48"/>
      <c r="H21" s="101"/>
      <c r="I21" s="102"/>
      <c r="J21" s="103"/>
      <c r="K21" s="50"/>
      <c r="L21" s="103"/>
      <c r="M21" s="104"/>
      <c r="N21" s="101"/>
      <c r="O21" s="98"/>
    </row>
    <row r="22" spans="1:15">
      <c r="A22" s="376"/>
      <c r="B22" s="378"/>
      <c r="C22" s="379"/>
      <c r="D22" s="379"/>
      <c r="E22" s="379"/>
      <c r="F22" s="379"/>
      <c r="G22" s="379"/>
      <c r="H22" s="101"/>
      <c r="I22" s="102"/>
      <c r="J22" s="103"/>
      <c r="K22" s="50"/>
      <c r="L22" s="103"/>
      <c r="M22" s="104"/>
      <c r="N22" s="101"/>
      <c r="O22" s="98"/>
    </row>
    <row r="23" spans="1:15">
      <c r="A23" s="377"/>
      <c r="B23" s="33"/>
      <c r="C23" s="46"/>
      <c r="D23" s="34"/>
      <c r="E23" s="46"/>
      <c r="F23" s="34"/>
      <c r="G23" s="46"/>
      <c r="H23" s="98"/>
      <c r="I23" s="98"/>
      <c r="J23" s="103"/>
      <c r="K23" s="50"/>
      <c r="L23" s="103"/>
      <c r="M23" s="104"/>
      <c r="N23" s="101"/>
      <c r="O23" s="98"/>
    </row>
    <row r="24" spans="1:15">
      <c r="A24" s="29"/>
      <c r="B24" s="56"/>
      <c r="C24" s="42"/>
      <c r="D24" s="19"/>
      <c r="E24" s="42"/>
      <c r="F24" s="19"/>
      <c r="G24" s="42"/>
      <c r="H24" s="98"/>
      <c r="I24" s="98"/>
      <c r="J24" s="103"/>
      <c r="K24" s="50"/>
      <c r="L24" s="103"/>
      <c r="M24" s="104"/>
      <c r="N24" s="101"/>
      <c r="O24" s="102"/>
    </row>
    <row r="25" spans="1:15">
      <c r="A25" s="29"/>
      <c r="B25" s="56"/>
      <c r="C25" s="42"/>
      <c r="D25" s="19"/>
      <c r="E25" s="42"/>
      <c r="F25" s="19"/>
      <c r="G25" s="42"/>
      <c r="H25" s="98"/>
      <c r="I25" s="98"/>
      <c r="J25" s="103"/>
      <c r="K25" s="50"/>
      <c r="L25" s="103"/>
      <c r="M25" s="104"/>
      <c r="N25" s="101"/>
      <c r="O25" s="102"/>
    </row>
    <row r="26" spans="1:15">
      <c r="A26" s="29"/>
      <c r="B26" s="56"/>
      <c r="C26" s="42"/>
      <c r="D26" s="19"/>
      <c r="E26" s="42"/>
      <c r="F26" s="19"/>
      <c r="G26" s="42"/>
      <c r="H26" s="98"/>
      <c r="I26" s="98"/>
      <c r="J26" s="103"/>
      <c r="K26" s="50"/>
      <c r="L26" s="103"/>
      <c r="M26" s="104"/>
      <c r="N26" s="101"/>
      <c r="O26" s="102"/>
    </row>
    <row r="27" spans="1:15" ht="12.75" thickBot="1">
      <c r="A27" s="30"/>
      <c r="B27" s="57"/>
      <c r="C27" s="43"/>
      <c r="D27" s="21"/>
      <c r="E27" s="43"/>
      <c r="F27" s="21"/>
      <c r="G27" s="43"/>
      <c r="H27" s="98"/>
      <c r="I27" s="98"/>
      <c r="J27" s="98"/>
      <c r="K27" s="98"/>
      <c r="L27" s="98"/>
      <c r="M27" s="98"/>
      <c r="N27" s="101"/>
      <c r="O27" s="102"/>
    </row>
    <row r="28" spans="1:15">
      <c r="A28" s="17"/>
      <c r="B28" s="17"/>
      <c r="C28" s="38"/>
      <c r="D28" s="8"/>
      <c r="E28" s="8"/>
      <c r="F28" s="8"/>
      <c r="G28" s="99"/>
      <c r="H28" s="98"/>
      <c r="I28" s="98"/>
      <c r="J28" s="98"/>
      <c r="K28" s="98"/>
      <c r="L28" s="98"/>
      <c r="M28" s="98"/>
      <c r="N28" s="98"/>
      <c r="O28" s="98"/>
    </row>
    <row r="29" spans="1:15">
      <c r="A29" s="17"/>
      <c r="B29" s="17"/>
      <c r="C29" s="38"/>
      <c r="D29" s="8"/>
      <c r="E29" s="8"/>
      <c r="F29" s="8"/>
      <c r="G29" s="99"/>
      <c r="H29" s="98"/>
      <c r="I29" s="98"/>
      <c r="J29" s="98"/>
      <c r="K29" s="98"/>
      <c r="L29" s="98"/>
      <c r="M29" s="98"/>
      <c r="N29" s="98"/>
      <c r="O29" s="98"/>
    </row>
    <row r="30" spans="1:15">
      <c r="J30" s="103"/>
      <c r="K30" s="103"/>
      <c r="L30" s="103"/>
      <c r="M30" s="103"/>
    </row>
    <row r="31" spans="1:15">
      <c r="H31" s="103"/>
      <c r="I31" s="105"/>
      <c r="J31" s="103"/>
      <c r="K31" s="93"/>
      <c r="L31" s="93"/>
      <c r="M31" s="93"/>
    </row>
    <row r="32" spans="1:15">
      <c r="H32" s="103"/>
      <c r="I32" s="105"/>
      <c r="J32" s="103"/>
      <c r="K32" s="93"/>
      <c r="L32" s="93"/>
      <c r="M32" s="93"/>
    </row>
    <row r="33" spans="8:13" ht="12.75" customHeight="1">
      <c r="H33" s="103"/>
      <c r="I33" s="105"/>
      <c r="J33" s="103"/>
      <c r="K33" s="93"/>
      <c r="L33" s="93"/>
      <c r="M33" s="93"/>
    </row>
    <row r="34" spans="8:13">
      <c r="H34" s="103"/>
      <c r="I34" s="105"/>
      <c r="J34" s="103"/>
      <c r="K34" s="93"/>
      <c r="L34" s="93"/>
      <c r="M34" s="93"/>
    </row>
    <row r="35" spans="8:13" ht="13.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row r="39" spans="8:13" ht="12.75" customHeight="1"/>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18"/>
  <dimension ref="A1:U38"/>
  <sheetViews>
    <sheetView showGridLines="0" zoomScaleNormal="100" workbookViewId="0">
      <selection activeCell="B3" sqref="B3:M6"/>
    </sheetView>
  </sheetViews>
  <sheetFormatPr defaultColWidth="9.140625" defaultRowHeight="1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c r="A1" s="89" t="s">
        <v>48</v>
      </c>
      <c r="B1" s="98"/>
      <c r="C1" s="98"/>
      <c r="D1" s="98"/>
      <c r="E1" s="98"/>
      <c r="F1" s="98"/>
      <c r="G1" s="98"/>
      <c r="H1" s="98"/>
      <c r="I1" s="98"/>
      <c r="J1" s="98"/>
      <c r="K1" s="98"/>
      <c r="L1" s="98"/>
      <c r="M1" s="90" t="e">
        <f>Obsah!#REF!</f>
        <v>#REF!</v>
      </c>
      <c r="N1" s="98"/>
      <c r="O1" s="98"/>
    </row>
    <row r="2" spans="1:21" ht="7.5" customHeight="1">
      <c r="A2" s="89"/>
      <c r="B2" s="98"/>
      <c r="C2" s="98"/>
      <c r="D2" s="98"/>
      <c r="E2" s="98"/>
      <c r="F2" s="98"/>
      <c r="G2" s="98"/>
      <c r="H2" s="98"/>
      <c r="I2" s="98"/>
      <c r="J2" s="98"/>
      <c r="K2" s="98"/>
      <c r="L2" s="98"/>
      <c r="M2" s="98"/>
      <c r="N2" s="98"/>
      <c r="O2" s="98"/>
    </row>
    <row r="3" spans="1:21">
      <c r="A3" s="27"/>
      <c r="B3" s="383"/>
      <c r="C3" s="383"/>
      <c r="D3" s="383"/>
      <c r="E3" s="383"/>
      <c r="F3" s="383"/>
      <c r="G3" s="384"/>
      <c r="H3" s="390"/>
      <c r="I3" s="383"/>
      <c r="J3" s="383"/>
      <c r="K3" s="383"/>
      <c r="L3" s="383"/>
      <c r="M3" s="383"/>
      <c r="N3" s="9"/>
    </row>
    <row r="4" spans="1:21" ht="13.5" customHeight="1">
      <c r="A4" s="27"/>
      <c r="B4" s="391"/>
      <c r="C4" s="392"/>
      <c r="D4" s="392"/>
      <c r="E4" s="392"/>
      <c r="F4" s="392"/>
      <c r="G4" s="393"/>
      <c r="H4" s="391"/>
      <c r="I4" s="392"/>
      <c r="J4" s="392"/>
      <c r="K4" s="392"/>
      <c r="L4" s="392"/>
      <c r="M4" s="392"/>
      <c r="N4" s="39"/>
    </row>
    <row r="5" spans="1:21">
      <c r="A5" s="15"/>
      <c r="B5" s="389"/>
      <c r="C5" s="388"/>
      <c r="D5" s="389"/>
      <c r="E5" s="388"/>
      <c r="F5" s="389"/>
      <c r="G5" s="388"/>
      <c r="H5" s="389"/>
      <c r="I5" s="388"/>
      <c r="J5" s="389"/>
      <c r="K5" s="388"/>
      <c r="L5" s="389"/>
      <c r="M5" s="387"/>
      <c r="N5" s="58"/>
    </row>
    <row r="6" spans="1:21">
      <c r="A6" s="13"/>
      <c r="B6" s="63"/>
      <c r="C6" s="31"/>
      <c r="D6" s="31"/>
      <c r="E6" s="31"/>
      <c r="F6" s="31"/>
      <c r="G6" s="31"/>
      <c r="H6" s="31"/>
      <c r="I6" s="31"/>
      <c r="J6" s="31"/>
      <c r="K6" s="31"/>
      <c r="L6" s="31"/>
      <c r="M6" s="48"/>
      <c r="N6" s="58"/>
    </row>
    <row r="7" spans="1:21">
      <c r="A7" s="380"/>
      <c r="B7" s="378"/>
      <c r="C7" s="379"/>
      <c r="D7" s="379"/>
      <c r="E7" s="379"/>
      <c r="F7" s="379"/>
      <c r="G7" s="382"/>
      <c r="H7" s="378"/>
      <c r="I7" s="379"/>
      <c r="J7" s="379"/>
      <c r="K7" s="379"/>
      <c r="L7" s="379"/>
      <c r="M7" s="379"/>
      <c r="N7" s="40"/>
    </row>
    <row r="8" spans="1:21">
      <c r="A8" s="381"/>
      <c r="B8" s="33"/>
      <c r="C8" s="45"/>
      <c r="D8" s="34"/>
      <c r="E8" s="45"/>
      <c r="F8" s="34"/>
      <c r="G8" s="45"/>
      <c r="H8" s="33"/>
      <c r="I8" s="45"/>
      <c r="J8" s="34"/>
      <c r="K8" s="45"/>
      <c r="L8" s="34"/>
      <c r="M8" s="45"/>
      <c r="N8" s="1"/>
    </row>
    <row r="9" spans="1:21">
      <c r="A9" s="35"/>
      <c r="B9" s="91"/>
      <c r="C9" s="92"/>
      <c r="D9" s="18"/>
      <c r="E9" s="92"/>
      <c r="F9" s="18"/>
      <c r="G9" s="92"/>
      <c r="H9" s="91"/>
      <c r="I9" s="92"/>
      <c r="J9" s="18"/>
      <c r="K9" s="92"/>
      <c r="L9" s="18"/>
      <c r="M9" s="92"/>
      <c r="N9" s="50"/>
      <c r="O9" s="104"/>
    </row>
    <row r="10" spans="1:21">
      <c r="A10" s="35"/>
      <c r="B10" s="91"/>
      <c r="C10" s="92"/>
      <c r="D10" s="18"/>
      <c r="E10" s="92"/>
      <c r="F10" s="18"/>
      <c r="G10" s="92"/>
      <c r="H10" s="91"/>
      <c r="I10" s="92"/>
      <c r="J10" s="18"/>
      <c r="K10" s="92"/>
      <c r="L10" s="18"/>
      <c r="M10" s="92"/>
      <c r="N10" s="50"/>
      <c r="O10" s="104"/>
    </row>
    <row r="11" spans="1:21">
      <c r="A11" s="26"/>
      <c r="B11" s="24"/>
      <c r="C11" s="92"/>
      <c r="D11" s="12"/>
      <c r="E11" s="92"/>
      <c r="F11" s="12"/>
      <c r="G11" s="92"/>
      <c r="H11" s="24"/>
      <c r="I11" s="92"/>
      <c r="J11" s="12"/>
      <c r="K11" s="92"/>
      <c r="L11" s="12"/>
      <c r="M11" s="92"/>
      <c r="N11" s="50"/>
      <c r="O11" s="104"/>
    </row>
    <row r="12" spans="1:21">
      <c r="A12" s="26"/>
      <c r="B12" s="91"/>
      <c r="C12" s="92"/>
      <c r="D12" s="18"/>
      <c r="E12" s="92"/>
      <c r="F12" s="18"/>
      <c r="G12" s="92"/>
      <c r="H12" s="91"/>
      <c r="I12" s="92"/>
      <c r="J12" s="18"/>
      <c r="K12" s="92"/>
      <c r="L12" s="18"/>
      <c r="M12" s="92"/>
      <c r="N12" s="50"/>
      <c r="O12" s="104"/>
    </row>
    <row r="13" spans="1:21">
      <c r="A13" s="26"/>
      <c r="B13" s="24"/>
      <c r="C13" s="92"/>
      <c r="D13" s="12"/>
      <c r="E13" s="92"/>
      <c r="F13" s="12"/>
      <c r="G13" s="92"/>
      <c r="H13" s="24"/>
      <c r="I13" s="92"/>
      <c r="J13" s="12"/>
      <c r="K13" s="92"/>
      <c r="L13" s="12"/>
      <c r="M13" s="92"/>
      <c r="N13" s="50"/>
      <c r="O13" s="104"/>
    </row>
    <row r="14" spans="1:21">
      <c r="A14" s="26"/>
      <c r="B14" s="91"/>
      <c r="C14" s="92"/>
      <c r="D14" s="18"/>
      <c r="E14" s="92"/>
      <c r="F14" s="18"/>
      <c r="G14" s="92"/>
      <c r="H14" s="91"/>
      <c r="I14" s="92"/>
      <c r="J14" s="18"/>
      <c r="K14" s="92"/>
      <c r="L14" s="18"/>
      <c r="M14" s="92"/>
      <c r="N14" s="50"/>
      <c r="O14" s="104"/>
      <c r="P14" s="17"/>
      <c r="Q14" s="38"/>
      <c r="R14" s="8"/>
      <c r="S14" s="8"/>
      <c r="T14" s="8"/>
      <c r="U14" s="8"/>
    </row>
    <row r="15" spans="1:21">
      <c r="A15" s="26"/>
      <c r="B15" s="91"/>
      <c r="C15" s="92"/>
      <c r="D15" s="18"/>
      <c r="E15" s="94"/>
      <c r="F15" s="18"/>
      <c r="G15" s="94"/>
      <c r="H15" s="91"/>
      <c r="I15" s="94"/>
      <c r="J15" s="18"/>
      <c r="K15" s="94"/>
      <c r="L15" s="18"/>
      <c r="M15" s="94"/>
      <c r="N15" s="50"/>
      <c r="O15" s="104"/>
      <c r="P15" s="17"/>
      <c r="Q15" s="38"/>
      <c r="R15" s="8"/>
      <c r="S15" s="8"/>
      <c r="T15" s="8"/>
      <c r="U15" s="8"/>
    </row>
    <row r="16" spans="1:21" ht="12.75" thickBot="1">
      <c r="A16" s="14"/>
      <c r="B16" s="22"/>
      <c r="C16" s="95"/>
      <c r="D16" s="5"/>
      <c r="E16" s="96"/>
      <c r="F16" s="5"/>
      <c r="G16" s="96"/>
      <c r="H16" s="22"/>
      <c r="I16" s="97"/>
      <c r="J16" s="5"/>
      <c r="K16" s="97"/>
      <c r="L16" s="5"/>
      <c r="M16" s="97"/>
      <c r="N16" s="50"/>
      <c r="O16" s="104"/>
      <c r="P16" s="17"/>
      <c r="Q16" s="38"/>
      <c r="R16" s="8"/>
      <c r="S16" s="8"/>
      <c r="T16" s="8"/>
      <c r="U16" s="8"/>
    </row>
    <row r="17" spans="1:20">
      <c r="A17" s="16"/>
      <c r="B17" s="98"/>
      <c r="C17" s="98"/>
      <c r="D17" s="98"/>
      <c r="E17" s="98"/>
      <c r="F17" s="98"/>
      <c r="G17" s="98"/>
      <c r="H17" s="98"/>
      <c r="I17" s="98"/>
      <c r="J17" s="98"/>
      <c r="K17" s="98"/>
      <c r="L17" s="99"/>
      <c r="M17" s="99"/>
      <c r="N17" s="100"/>
      <c r="O17" s="99"/>
    </row>
    <row r="18" spans="1:20">
      <c r="A18" s="49"/>
      <c r="B18" s="383"/>
      <c r="C18" s="383"/>
      <c r="D18" s="383"/>
      <c r="E18" s="383"/>
      <c r="F18" s="383"/>
      <c r="G18" s="384"/>
      <c r="H18" s="7"/>
      <c r="I18" s="7"/>
      <c r="J18" s="7"/>
      <c r="K18" s="7"/>
      <c r="L18" s="7"/>
      <c r="M18" s="7"/>
      <c r="N18" s="101"/>
      <c r="O18" s="98"/>
      <c r="P18" s="59"/>
      <c r="Q18" s="38"/>
      <c r="R18" s="8"/>
      <c r="S18" s="8"/>
      <c r="T18" s="8"/>
    </row>
    <row r="19" spans="1:20">
      <c r="A19" s="36"/>
      <c r="B19" s="385"/>
      <c r="C19" s="386"/>
      <c r="D19" s="386"/>
      <c r="E19" s="386"/>
      <c r="F19" s="386"/>
      <c r="G19" s="386"/>
      <c r="H19" s="101"/>
      <c r="I19" s="102"/>
      <c r="J19" s="103"/>
      <c r="K19" s="50"/>
      <c r="L19" s="103"/>
      <c r="M19" s="104"/>
      <c r="N19" s="101"/>
      <c r="O19" s="98"/>
      <c r="P19" s="59"/>
      <c r="Q19" s="38"/>
      <c r="R19" s="8"/>
      <c r="S19" s="8"/>
      <c r="T19" s="8"/>
    </row>
    <row r="20" spans="1:20">
      <c r="A20" s="37"/>
      <c r="B20" s="387"/>
      <c r="C20" s="388"/>
      <c r="D20" s="387"/>
      <c r="E20" s="388"/>
      <c r="F20" s="387"/>
      <c r="G20" s="388"/>
      <c r="H20" s="101"/>
      <c r="I20" s="102"/>
      <c r="J20" s="103"/>
      <c r="K20" s="50"/>
      <c r="L20" s="103"/>
      <c r="M20" s="104"/>
      <c r="N20" s="101"/>
      <c r="O20" s="98"/>
      <c r="P20" s="59"/>
      <c r="Q20" s="38"/>
      <c r="R20" s="44"/>
      <c r="S20" s="44"/>
      <c r="T20" s="44"/>
    </row>
    <row r="21" spans="1:20">
      <c r="A21" s="62"/>
      <c r="B21" s="63"/>
      <c r="C21" s="31"/>
      <c r="D21" s="31"/>
      <c r="E21" s="31"/>
      <c r="F21" s="31"/>
      <c r="G21" s="48"/>
      <c r="H21" s="101"/>
      <c r="I21" s="102"/>
      <c r="J21" s="103"/>
      <c r="K21" s="50"/>
      <c r="L21" s="103"/>
      <c r="M21" s="104"/>
      <c r="N21" s="101"/>
      <c r="O21" s="98"/>
      <c r="P21" s="59"/>
      <c r="Q21" s="38"/>
      <c r="R21" s="8"/>
      <c r="S21" s="8"/>
      <c r="T21" s="8"/>
    </row>
    <row r="22" spans="1:20">
      <c r="A22" s="376"/>
      <c r="B22" s="378"/>
      <c r="C22" s="379"/>
      <c r="D22" s="379"/>
      <c r="E22" s="379"/>
      <c r="F22" s="379"/>
      <c r="G22" s="379"/>
      <c r="H22" s="101"/>
      <c r="I22" s="102"/>
      <c r="J22" s="103"/>
      <c r="K22" s="50"/>
      <c r="L22" s="103"/>
      <c r="M22" s="104"/>
      <c r="N22" s="101"/>
      <c r="O22" s="98"/>
      <c r="P22" s="59"/>
      <c r="Q22" s="38"/>
      <c r="R22" s="8"/>
      <c r="S22" s="8"/>
      <c r="T22" s="8"/>
    </row>
    <row r="23" spans="1:20">
      <c r="A23" s="377"/>
      <c r="B23" s="33"/>
      <c r="C23" s="46"/>
      <c r="D23" s="34"/>
      <c r="E23" s="46"/>
      <c r="F23" s="34"/>
      <c r="G23" s="46"/>
      <c r="H23" s="98"/>
      <c r="I23" s="98"/>
      <c r="J23" s="103"/>
      <c r="K23" s="50"/>
      <c r="L23" s="103"/>
      <c r="M23" s="104"/>
      <c r="N23" s="101"/>
      <c r="O23" s="98"/>
      <c r="P23" s="59"/>
      <c r="Q23" s="38"/>
      <c r="R23" s="41"/>
      <c r="S23" s="44"/>
      <c r="T23" s="44"/>
    </row>
    <row r="24" spans="1:20">
      <c r="A24" s="29"/>
      <c r="B24" s="56"/>
      <c r="C24" s="42"/>
      <c r="D24" s="19"/>
      <c r="E24" s="42"/>
      <c r="F24" s="19"/>
      <c r="G24" s="42"/>
      <c r="H24" s="98"/>
      <c r="I24" s="98"/>
      <c r="J24" s="103"/>
      <c r="K24" s="50"/>
      <c r="L24" s="103"/>
      <c r="M24" s="104"/>
      <c r="N24" s="101"/>
      <c r="O24" s="102"/>
      <c r="T24" s="99"/>
    </row>
    <row r="25" spans="1:20">
      <c r="A25" s="29"/>
      <c r="B25" s="56"/>
      <c r="C25" s="42"/>
      <c r="D25" s="19"/>
      <c r="E25" s="42"/>
      <c r="F25" s="19"/>
      <c r="G25" s="42"/>
      <c r="H25" s="98"/>
      <c r="I25" s="98"/>
      <c r="J25" s="103"/>
      <c r="K25" s="50"/>
      <c r="L25" s="103"/>
      <c r="M25" s="104"/>
      <c r="N25" s="101"/>
      <c r="O25" s="102"/>
    </row>
    <row r="26" spans="1:20">
      <c r="A26" s="29"/>
      <c r="B26" s="56"/>
      <c r="C26" s="42"/>
      <c r="D26" s="19"/>
      <c r="E26" s="42"/>
      <c r="F26" s="19"/>
      <c r="G26" s="42"/>
      <c r="H26" s="98"/>
      <c r="I26" s="98"/>
      <c r="J26" s="103"/>
      <c r="K26" s="50"/>
      <c r="L26" s="103"/>
      <c r="M26" s="104"/>
      <c r="N26" s="101"/>
      <c r="O26" s="102"/>
    </row>
    <row r="27" spans="1:20" ht="12.75" thickBot="1">
      <c r="A27" s="30"/>
      <c r="B27" s="57"/>
      <c r="C27" s="43"/>
      <c r="D27" s="21"/>
      <c r="E27" s="43"/>
      <c r="F27" s="21"/>
      <c r="G27" s="43"/>
      <c r="H27" s="98"/>
      <c r="I27" s="98"/>
      <c r="J27" s="98"/>
      <c r="K27" s="98"/>
      <c r="L27" s="98"/>
      <c r="M27" s="98"/>
      <c r="N27" s="101"/>
      <c r="O27" s="102"/>
    </row>
    <row r="28" spans="1:20">
      <c r="A28" s="17"/>
      <c r="B28" s="17"/>
      <c r="C28" s="38"/>
      <c r="D28" s="8"/>
      <c r="E28" s="8"/>
      <c r="F28" s="8"/>
      <c r="G28" s="99"/>
      <c r="H28" s="98"/>
      <c r="I28" s="98"/>
      <c r="J28" s="98"/>
      <c r="K28" s="98"/>
      <c r="L28" s="98"/>
      <c r="M28" s="98"/>
    </row>
    <row r="29" spans="1:20">
      <c r="H29" s="98"/>
      <c r="I29" s="98"/>
      <c r="J29" s="98"/>
      <c r="K29" s="98"/>
      <c r="L29" s="98"/>
      <c r="M29" s="98"/>
    </row>
    <row r="30" spans="1:20">
      <c r="J30" s="103"/>
      <c r="K30" s="103"/>
      <c r="L30" s="103"/>
      <c r="M30" s="103"/>
    </row>
    <row r="31" spans="1:20">
      <c r="H31" s="103"/>
      <c r="I31" s="105"/>
      <c r="J31" s="103"/>
      <c r="K31" s="93"/>
      <c r="L31" s="93"/>
      <c r="M31" s="93"/>
    </row>
    <row r="32" spans="1:20" ht="12.75" customHeight="1">
      <c r="H32" s="103"/>
      <c r="I32" s="105"/>
      <c r="J32" s="103"/>
      <c r="K32" s="93"/>
      <c r="L32" s="93"/>
      <c r="M32" s="93"/>
    </row>
    <row r="33" spans="8:13">
      <c r="H33" s="103"/>
      <c r="I33" s="105"/>
      <c r="J33" s="103"/>
      <c r="K33" s="93"/>
      <c r="L33" s="93"/>
      <c r="M33" s="93"/>
    </row>
    <row r="34" spans="8:13" ht="13.5" customHeight="1">
      <c r="H34" s="103"/>
      <c r="I34" s="105"/>
      <c r="J34" s="103"/>
      <c r="K34" s="93"/>
      <c r="L34" s="93"/>
      <c r="M34" s="93"/>
    </row>
    <row r="35" spans="8:13" ht="12.7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9"/>
  <dimension ref="A1:X39"/>
  <sheetViews>
    <sheetView showGridLines="0" zoomScaleNormal="100" workbookViewId="0">
      <selection activeCell="B3" sqref="B3:M6"/>
    </sheetView>
  </sheetViews>
  <sheetFormatPr defaultColWidth="9.140625" defaultRowHeight="1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c r="A1" s="89" t="s">
        <v>49</v>
      </c>
      <c r="M1" s="90" t="e">
        <f>Obsah!#REF!</f>
        <v>#REF!</v>
      </c>
    </row>
    <row r="2" spans="1:24" ht="7.5" customHeight="1"/>
    <row r="3" spans="1:24">
      <c r="A3" s="27"/>
      <c r="B3" s="383"/>
      <c r="C3" s="383"/>
      <c r="D3" s="383"/>
      <c r="E3" s="383"/>
      <c r="F3" s="383"/>
      <c r="G3" s="384"/>
      <c r="H3" s="390"/>
      <c r="I3" s="383"/>
      <c r="J3" s="383"/>
      <c r="K3" s="383"/>
      <c r="L3" s="383"/>
      <c r="M3" s="383"/>
      <c r="N3" s="9"/>
    </row>
    <row r="4" spans="1:24">
      <c r="A4" s="27"/>
      <c r="B4" s="391"/>
      <c r="C4" s="392"/>
      <c r="D4" s="392"/>
      <c r="E4" s="392"/>
      <c r="F4" s="392"/>
      <c r="G4" s="393"/>
      <c r="H4" s="391"/>
      <c r="I4" s="392"/>
      <c r="J4" s="392"/>
      <c r="K4" s="392"/>
      <c r="L4" s="392"/>
      <c r="M4" s="392"/>
      <c r="N4" s="39"/>
    </row>
    <row r="5" spans="1:24">
      <c r="A5" s="15"/>
      <c r="B5" s="389"/>
      <c r="C5" s="388"/>
      <c r="D5" s="389"/>
      <c r="E5" s="388"/>
      <c r="F5" s="389"/>
      <c r="G5" s="388"/>
      <c r="H5" s="389"/>
      <c r="I5" s="388"/>
      <c r="J5" s="389"/>
      <c r="K5" s="388"/>
      <c r="L5" s="389"/>
      <c r="M5" s="387"/>
      <c r="N5" s="58"/>
    </row>
    <row r="6" spans="1:24">
      <c r="A6" s="13"/>
      <c r="B6" s="63"/>
      <c r="C6" s="31"/>
      <c r="D6" s="31"/>
      <c r="E6" s="31"/>
      <c r="F6" s="31"/>
      <c r="G6" s="31"/>
      <c r="H6" s="31"/>
      <c r="I6" s="31"/>
      <c r="J6" s="31"/>
      <c r="K6" s="31"/>
      <c r="L6" s="31"/>
      <c r="M6" s="32"/>
      <c r="N6" s="58"/>
    </row>
    <row r="7" spans="1:24">
      <c r="A7" s="380"/>
      <c r="B7" s="378"/>
      <c r="C7" s="379"/>
      <c r="D7" s="379"/>
      <c r="E7" s="379"/>
      <c r="F7" s="379"/>
      <c r="G7" s="382"/>
      <c r="H7" s="378"/>
      <c r="I7" s="379"/>
      <c r="J7" s="379"/>
      <c r="K7" s="379"/>
      <c r="L7" s="379"/>
      <c r="M7" s="379"/>
      <c r="N7" s="40"/>
    </row>
    <row r="8" spans="1:24">
      <c r="A8" s="381"/>
      <c r="B8" s="33"/>
      <c r="C8" s="45"/>
      <c r="D8" s="34"/>
      <c r="E8" s="45"/>
      <c r="F8" s="34"/>
      <c r="G8" s="45"/>
      <c r="H8" s="33"/>
      <c r="I8" s="45"/>
      <c r="J8" s="34"/>
      <c r="K8" s="45"/>
      <c r="L8" s="34"/>
      <c r="M8" s="45"/>
      <c r="N8" s="1"/>
    </row>
    <row r="9" spans="1:24">
      <c r="A9" s="35"/>
      <c r="B9" s="91"/>
      <c r="C9" s="92"/>
      <c r="D9" s="18"/>
      <c r="E9" s="92"/>
      <c r="F9" s="18"/>
      <c r="G9" s="92"/>
      <c r="H9" s="91"/>
      <c r="I9" s="92"/>
      <c r="J9" s="18"/>
      <c r="K9" s="92"/>
      <c r="L9" s="18"/>
      <c r="M9" s="92"/>
      <c r="N9" s="50"/>
      <c r="O9" s="104"/>
      <c r="X9" s="93"/>
    </row>
    <row r="10" spans="1:24">
      <c r="A10" s="26"/>
      <c r="B10" s="91"/>
      <c r="C10" s="92"/>
      <c r="D10" s="18"/>
      <c r="E10" s="92"/>
      <c r="F10" s="18"/>
      <c r="G10" s="92"/>
      <c r="H10" s="91"/>
      <c r="I10" s="92"/>
      <c r="J10" s="18"/>
      <c r="K10" s="92"/>
      <c r="L10" s="18"/>
      <c r="M10" s="92"/>
      <c r="N10" s="50"/>
      <c r="O10" s="104"/>
      <c r="X10" s="93"/>
    </row>
    <row r="11" spans="1:24">
      <c r="A11" s="26"/>
      <c r="B11" s="24"/>
      <c r="C11" s="92"/>
      <c r="D11" s="12"/>
      <c r="E11" s="92"/>
      <c r="F11" s="12"/>
      <c r="G11" s="92"/>
      <c r="H11" s="24"/>
      <c r="I11" s="92"/>
      <c r="J11" s="12"/>
      <c r="K11" s="92"/>
      <c r="L11" s="12"/>
      <c r="M11" s="92"/>
      <c r="N11" s="50"/>
      <c r="O11" s="104"/>
      <c r="X11" s="93"/>
    </row>
    <row r="12" spans="1:24">
      <c r="A12" s="26"/>
      <c r="B12" s="91"/>
      <c r="C12" s="92"/>
      <c r="D12" s="18"/>
      <c r="E12" s="92"/>
      <c r="F12" s="18"/>
      <c r="G12" s="92"/>
      <c r="H12" s="91"/>
      <c r="I12" s="92"/>
      <c r="J12" s="18"/>
      <c r="K12" s="92"/>
      <c r="L12" s="18"/>
      <c r="M12" s="92"/>
      <c r="N12" s="50"/>
      <c r="O12" s="104"/>
      <c r="X12" s="93"/>
    </row>
    <row r="13" spans="1:24">
      <c r="A13" s="26"/>
      <c r="B13" s="24"/>
      <c r="C13" s="92"/>
      <c r="D13" s="12"/>
      <c r="E13" s="92"/>
      <c r="F13" s="12"/>
      <c r="G13" s="92"/>
      <c r="H13" s="24"/>
      <c r="I13" s="92"/>
      <c r="J13" s="12"/>
      <c r="K13" s="92"/>
      <c r="L13" s="12"/>
      <c r="M13" s="92"/>
      <c r="N13" s="50"/>
      <c r="O13" s="104"/>
      <c r="X13" s="93"/>
    </row>
    <row r="14" spans="1:24">
      <c r="A14" s="26"/>
      <c r="B14" s="91"/>
      <c r="C14" s="92"/>
      <c r="D14" s="18"/>
      <c r="E14" s="92"/>
      <c r="F14" s="18"/>
      <c r="G14" s="92"/>
      <c r="H14" s="91"/>
      <c r="I14" s="92"/>
      <c r="J14" s="18"/>
      <c r="K14" s="92"/>
      <c r="L14" s="18"/>
      <c r="M14" s="92"/>
      <c r="N14" s="50"/>
      <c r="O14" s="104"/>
      <c r="P14" s="17"/>
      <c r="Q14" s="38"/>
      <c r="R14" s="8"/>
      <c r="S14" s="8"/>
      <c r="T14" s="8"/>
      <c r="U14" s="8"/>
      <c r="X14" s="93"/>
    </row>
    <row r="15" spans="1:24">
      <c r="A15" s="26"/>
      <c r="B15" s="91"/>
      <c r="C15" s="92"/>
      <c r="D15" s="18"/>
      <c r="E15" s="94"/>
      <c r="F15" s="18"/>
      <c r="G15" s="94"/>
      <c r="H15" s="91"/>
      <c r="I15" s="94"/>
      <c r="J15" s="18"/>
      <c r="K15" s="94"/>
      <c r="L15" s="18"/>
      <c r="M15" s="94"/>
      <c r="N15" s="50"/>
      <c r="O15" s="104"/>
      <c r="P15" s="17"/>
      <c r="Q15" s="38"/>
      <c r="R15" s="8"/>
      <c r="S15" s="8"/>
      <c r="T15" s="8"/>
      <c r="U15" s="8"/>
      <c r="X15" s="93"/>
    </row>
    <row r="16" spans="1:24" ht="12.75" thickBot="1">
      <c r="A16" s="14"/>
      <c r="B16" s="22"/>
      <c r="C16" s="95"/>
      <c r="D16" s="5"/>
      <c r="E16" s="96"/>
      <c r="F16" s="5"/>
      <c r="G16" s="96"/>
      <c r="H16" s="22"/>
      <c r="I16" s="97"/>
      <c r="J16" s="5"/>
      <c r="K16" s="97"/>
      <c r="L16" s="5"/>
      <c r="M16" s="97"/>
      <c r="N16" s="50"/>
      <c r="O16" s="104"/>
      <c r="P16" s="17"/>
      <c r="Q16" s="38"/>
      <c r="R16" s="8"/>
      <c r="S16" s="8"/>
      <c r="T16" s="8"/>
      <c r="U16" s="8"/>
      <c r="X16" s="93"/>
    </row>
    <row r="17" spans="1:15">
      <c r="A17" s="16"/>
      <c r="B17" s="98"/>
      <c r="C17" s="98"/>
      <c r="D17" s="98"/>
      <c r="E17" s="98"/>
      <c r="F17" s="98"/>
      <c r="G17" s="98"/>
      <c r="H17" s="98"/>
      <c r="I17" s="98"/>
      <c r="J17" s="98"/>
      <c r="K17" s="98"/>
      <c r="L17" s="99"/>
      <c r="M17" s="99"/>
      <c r="N17" s="100"/>
      <c r="O17" s="99"/>
    </row>
    <row r="18" spans="1:15">
      <c r="A18" s="28"/>
      <c r="B18" s="383"/>
      <c r="C18" s="383"/>
      <c r="D18" s="383"/>
      <c r="E18" s="383"/>
      <c r="F18" s="383"/>
      <c r="G18" s="384"/>
      <c r="H18" s="98"/>
      <c r="I18" s="98"/>
      <c r="J18" s="98"/>
      <c r="K18" s="98"/>
      <c r="L18" s="98"/>
      <c r="M18" s="98"/>
      <c r="N18" s="101"/>
      <c r="O18" s="98"/>
    </row>
    <row r="19" spans="1:15">
      <c r="A19" s="36"/>
      <c r="B19" s="385"/>
      <c r="C19" s="386"/>
      <c r="D19" s="386"/>
      <c r="E19" s="386"/>
      <c r="F19" s="386"/>
      <c r="G19" s="386"/>
      <c r="H19" s="101"/>
      <c r="I19" s="102"/>
      <c r="J19" s="103"/>
      <c r="K19" s="50"/>
      <c r="L19" s="103"/>
      <c r="M19" s="104"/>
      <c r="N19" s="101"/>
      <c r="O19" s="98"/>
    </row>
    <row r="20" spans="1:15">
      <c r="A20" s="37"/>
      <c r="B20" s="387"/>
      <c r="C20" s="388"/>
      <c r="D20" s="387"/>
      <c r="E20" s="388"/>
      <c r="F20" s="387"/>
      <c r="G20" s="388"/>
      <c r="H20" s="101"/>
      <c r="I20" s="102"/>
      <c r="J20" s="103"/>
      <c r="K20" s="50"/>
      <c r="L20" s="103"/>
      <c r="M20" s="104"/>
      <c r="N20" s="101"/>
      <c r="O20" s="98"/>
    </row>
    <row r="21" spans="1:15">
      <c r="A21" s="62"/>
      <c r="B21" s="63"/>
      <c r="C21" s="31"/>
      <c r="D21" s="31"/>
      <c r="E21" s="31"/>
      <c r="F21" s="31"/>
      <c r="G21" s="48"/>
      <c r="H21" s="101"/>
      <c r="I21" s="102"/>
      <c r="J21" s="103"/>
      <c r="K21" s="50"/>
      <c r="L21" s="103"/>
      <c r="M21" s="104"/>
      <c r="N21" s="101"/>
      <c r="O21" s="98"/>
    </row>
    <row r="22" spans="1:15">
      <c r="A22" s="376"/>
      <c r="B22" s="378"/>
      <c r="C22" s="379"/>
      <c r="D22" s="379"/>
      <c r="E22" s="379"/>
      <c r="F22" s="379"/>
      <c r="G22" s="379"/>
      <c r="H22" s="101"/>
      <c r="I22" s="102"/>
      <c r="J22" s="103"/>
      <c r="K22" s="50"/>
      <c r="L22" s="103"/>
      <c r="M22" s="104"/>
      <c r="N22" s="101"/>
      <c r="O22" s="98"/>
    </row>
    <row r="23" spans="1:15">
      <c r="A23" s="377"/>
      <c r="B23" s="33"/>
      <c r="C23" s="46"/>
      <c r="D23" s="34"/>
      <c r="E23" s="46"/>
      <c r="F23" s="34"/>
      <c r="G23" s="46"/>
      <c r="H23" s="98"/>
      <c r="I23" s="98"/>
      <c r="J23" s="103"/>
      <c r="K23" s="50"/>
      <c r="L23" s="103"/>
      <c r="M23" s="104"/>
      <c r="N23" s="101"/>
      <c r="O23" s="98"/>
    </row>
    <row r="24" spans="1:15">
      <c r="A24" s="29"/>
      <c r="B24" s="56"/>
      <c r="C24" s="42"/>
      <c r="D24" s="19"/>
      <c r="E24" s="42"/>
      <c r="F24" s="19"/>
      <c r="G24" s="42"/>
      <c r="H24" s="98"/>
      <c r="I24" s="98"/>
      <c r="J24" s="103"/>
      <c r="K24" s="50"/>
      <c r="L24" s="103"/>
      <c r="M24" s="104"/>
      <c r="N24" s="101"/>
      <c r="O24" s="102"/>
    </row>
    <row r="25" spans="1:15">
      <c r="A25" s="29"/>
      <c r="B25" s="56"/>
      <c r="C25" s="42"/>
      <c r="D25" s="19"/>
      <c r="E25" s="42"/>
      <c r="F25" s="19"/>
      <c r="G25" s="42"/>
      <c r="H25" s="98"/>
      <c r="I25" s="98"/>
      <c r="J25" s="103"/>
      <c r="K25" s="50"/>
      <c r="L25" s="103"/>
      <c r="M25" s="104"/>
      <c r="N25" s="101"/>
      <c r="O25" s="102"/>
    </row>
    <row r="26" spans="1:15">
      <c r="A26" s="29"/>
      <c r="B26" s="56"/>
      <c r="C26" s="42"/>
      <c r="D26" s="19"/>
      <c r="E26" s="42"/>
      <c r="F26" s="19"/>
      <c r="G26" s="42"/>
      <c r="H26" s="98"/>
      <c r="I26" s="98"/>
      <c r="J26" s="103"/>
      <c r="K26" s="50"/>
      <c r="L26" s="103"/>
      <c r="M26" s="104"/>
      <c r="N26" s="101"/>
      <c r="O26" s="102"/>
    </row>
    <row r="27" spans="1:15" ht="12.75" thickBot="1">
      <c r="A27" s="30"/>
      <c r="B27" s="57"/>
      <c r="C27" s="43"/>
      <c r="D27" s="21"/>
      <c r="E27" s="43"/>
      <c r="F27" s="21"/>
      <c r="G27" s="43"/>
      <c r="H27" s="98"/>
      <c r="I27" s="98"/>
      <c r="J27" s="98"/>
      <c r="K27" s="98"/>
      <c r="L27" s="98"/>
      <c r="M27" s="98"/>
      <c r="N27" s="101"/>
      <c r="O27" s="102"/>
    </row>
    <row r="28" spans="1:15">
      <c r="A28" s="17"/>
      <c r="B28" s="17"/>
      <c r="C28" s="38"/>
      <c r="D28" s="8"/>
      <c r="E28" s="8"/>
      <c r="F28" s="8"/>
      <c r="G28" s="99"/>
      <c r="H28" s="98"/>
      <c r="I28" s="98"/>
      <c r="J28" s="98"/>
      <c r="K28" s="98"/>
      <c r="L28" s="98"/>
      <c r="M28" s="98"/>
      <c r="N28" s="98"/>
      <c r="O28" s="98"/>
    </row>
    <row r="29" spans="1:15">
      <c r="A29" s="17"/>
      <c r="B29" s="17"/>
      <c r="C29" s="38"/>
      <c r="D29" s="8"/>
      <c r="E29" s="8"/>
      <c r="F29" s="8"/>
      <c r="G29" s="99"/>
      <c r="H29" s="98"/>
      <c r="I29" s="98"/>
      <c r="J29" s="98"/>
      <c r="K29" s="98"/>
      <c r="L29" s="98"/>
      <c r="M29" s="98"/>
      <c r="N29" s="98"/>
      <c r="O29" s="98"/>
    </row>
    <row r="30" spans="1:15">
      <c r="J30" s="103"/>
      <c r="K30" s="103"/>
      <c r="L30" s="103"/>
      <c r="M30" s="103"/>
    </row>
    <row r="31" spans="1:15">
      <c r="H31" s="103"/>
      <c r="I31" s="105"/>
      <c r="J31" s="103"/>
      <c r="K31" s="93"/>
      <c r="L31" s="93"/>
      <c r="M31" s="93"/>
    </row>
    <row r="32" spans="1:15">
      <c r="H32" s="103"/>
      <c r="I32" s="105"/>
      <c r="J32" s="103"/>
      <c r="K32" s="93"/>
      <c r="L32" s="93"/>
      <c r="M32" s="93"/>
    </row>
    <row r="33" spans="8:13" ht="12.75" customHeight="1">
      <c r="H33" s="103"/>
      <c r="I33" s="105"/>
      <c r="J33" s="103"/>
      <c r="K33" s="93"/>
      <c r="L33" s="93"/>
      <c r="M33" s="93"/>
    </row>
    <row r="34" spans="8:13">
      <c r="H34" s="103"/>
      <c r="I34" s="105"/>
      <c r="J34" s="103"/>
      <c r="K34" s="93"/>
      <c r="L34" s="93"/>
      <c r="M34" s="93"/>
    </row>
    <row r="35" spans="8:13" ht="13.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row r="39" spans="8:13" ht="12.75" customHeight="1"/>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dimension ref="A1:U38"/>
  <sheetViews>
    <sheetView showGridLines="0" zoomScaleNormal="100" workbookViewId="0">
      <selection activeCell="B3" sqref="B3:M6"/>
    </sheetView>
  </sheetViews>
  <sheetFormatPr defaultColWidth="9.140625" defaultRowHeight="1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c r="A1" s="89" t="s">
        <v>50</v>
      </c>
      <c r="B1" s="98"/>
      <c r="C1" s="98"/>
      <c r="D1" s="98"/>
      <c r="E1" s="98"/>
      <c r="F1" s="98"/>
      <c r="G1" s="98"/>
      <c r="H1" s="98"/>
      <c r="I1" s="98"/>
      <c r="J1" s="98"/>
      <c r="K1" s="98"/>
      <c r="L1" s="98"/>
      <c r="M1" s="90" t="e">
        <f>Obsah!#REF!</f>
        <v>#REF!</v>
      </c>
      <c r="N1" s="98"/>
      <c r="O1" s="98"/>
    </row>
    <row r="2" spans="1:21" ht="7.5" customHeight="1">
      <c r="A2" s="89"/>
      <c r="B2" s="98"/>
      <c r="C2" s="98"/>
      <c r="D2" s="98"/>
      <c r="E2" s="98"/>
      <c r="F2" s="98"/>
      <c r="G2" s="98"/>
      <c r="H2" s="98"/>
      <c r="I2" s="98"/>
      <c r="J2" s="98"/>
      <c r="K2" s="98"/>
      <c r="L2" s="98"/>
      <c r="M2" s="98"/>
      <c r="N2" s="98"/>
      <c r="O2" s="98"/>
    </row>
    <row r="3" spans="1:21">
      <c r="A3" s="27"/>
      <c r="B3" s="383"/>
      <c r="C3" s="383"/>
      <c r="D3" s="383"/>
      <c r="E3" s="383"/>
      <c r="F3" s="383"/>
      <c r="G3" s="384"/>
      <c r="H3" s="390"/>
      <c r="I3" s="383"/>
      <c r="J3" s="383"/>
      <c r="K3" s="383"/>
      <c r="L3" s="383"/>
      <c r="M3" s="383"/>
      <c r="N3" s="9"/>
    </row>
    <row r="4" spans="1:21" ht="13.5" customHeight="1">
      <c r="A4" s="27"/>
      <c r="B4" s="391"/>
      <c r="C4" s="392"/>
      <c r="D4" s="392"/>
      <c r="E4" s="392"/>
      <c r="F4" s="392"/>
      <c r="G4" s="393"/>
      <c r="H4" s="391"/>
      <c r="I4" s="392"/>
      <c r="J4" s="392"/>
      <c r="K4" s="392"/>
      <c r="L4" s="392"/>
      <c r="M4" s="392"/>
      <c r="N4" s="39"/>
    </row>
    <row r="5" spans="1:21">
      <c r="A5" s="15"/>
      <c r="B5" s="389"/>
      <c r="C5" s="388"/>
      <c r="D5" s="389"/>
      <c r="E5" s="388"/>
      <c r="F5" s="389"/>
      <c r="G5" s="388"/>
      <c r="H5" s="389"/>
      <c r="I5" s="388"/>
      <c r="J5" s="389"/>
      <c r="K5" s="388"/>
      <c r="L5" s="389"/>
      <c r="M5" s="387"/>
      <c r="N5" s="58"/>
    </row>
    <row r="6" spans="1:21">
      <c r="A6" s="13"/>
      <c r="B6" s="63"/>
      <c r="C6" s="31"/>
      <c r="D6" s="31"/>
      <c r="E6" s="31"/>
      <c r="F6" s="31"/>
      <c r="G6" s="31"/>
      <c r="H6" s="31"/>
      <c r="I6" s="31"/>
      <c r="J6" s="31"/>
      <c r="K6" s="31"/>
      <c r="L6" s="31"/>
      <c r="M6" s="48"/>
      <c r="N6" s="58"/>
    </row>
    <row r="7" spans="1:21">
      <c r="A7" s="380"/>
      <c r="B7" s="378"/>
      <c r="C7" s="379"/>
      <c r="D7" s="379"/>
      <c r="E7" s="379"/>
      <c r="F7" s="379"/>
      <c r="G7" s="382"/>
      <c r="H7" s="378"/>
      <c r="I7" s="379"/>
      <c r="J7" s="379"/>
      <c r="K7" s="379"/>
      <c r="L7" s="379"/>
      <c r="M7" s="379"/>
      <c r="N7" s="40"/>
    </row>
    <row r="8" spans="1:21">
      <c r="A8" s="381"/>
      <c r="B8" s="33"/>
      <c r="C8" s="45"/>
      <c r="D8" s="34"/>
      <c r="E8" s="45"/>
      <c r="F8" s="34"/>
      <c r="G8" s="45"/>
      <c r="H8" s="33"/>
      <c r="I8" s="45"/>
      <c r="J8" s="34"/>
      <c r="K8" s="45"/>
      <c r="L8" s="34"/>
      <c r="M8" s="45"/>
      <c r="N8" s="1"/>
    </row>
    <row r="9" spans="1:21">
      <c r="A9" s="35"/>
      <c r="B9" s="91"/>
      <c r="C9" s="92"/>
      <c r="D9" s="18"/>
      <c r="E9" s="92"/>
      <c r="F9" s="18"/>
      <c r="G9" s="92"/>
      <c r="H9" s="91"/>
      <c r="I9" s="92"/>
      <c r="J9" s="18"/>
      <c r="K9" s="92"/>
      <c r="L9" s="18"/>
      <c r="M9" s="92"/>
      <c r="N9" s="50"/>
      <c r="O9" s="104"/>
    </row>
    <row r="10" spans="1:21">
      <c r="A10" s="35"/>
      <c r="B10" s="91"/>
      <c r="C10" s="92"/>
      <c r="D10" s="18"/>
      <c r="E10" s="92"/>
      <c r="F10" s="18"/>
      <c r="G10" s="92"/>
      <c r="H10" s="91"/>
      <c r="I10" s="92"/>
      <c r="J10" s="18"/>
      <c r="K10" s="92"/>
      <c r="L10" s="18"/>
      <c r="M10" s="92"/>
      <c r="N10" s="50"/>
      <c r="O10" s="104"/>
    </row>
    <row r="11" spans="1:21">
      <c r="A11" s="26"/>
      <c r="B11" s="24"/>
      <c r="C11" s="92"/>
      <c r="D11" s="12"/>
      <c r="E11" s="92"/>
      <c r="F11" s="12"/>
      <c r="G11" s="92"/>
      <c r="H11" s="24"/>
      <c r="I11" s="92"/>
      <c r="J11" s="12"/>
      <c r="K11" s="92"/>
      <c r="L11" s="12"/>
      <c r="M11" s="92"/>
      <c r="N11" s="50"/>
      <c r="O11" s="104"/>
    </row>
    <row r="12" spans="1:21">
      <c r="A12" s="26"/>
      <c r="B12" s="91"/>
      <c r="C12" s="92"/>
      <c r="D12" s="18"/>
      <c r="E12" s="92"/>
      <c r="F12" s="18"/>
      <c r="G12" s="92"/>
      <c r="H12" s="91"/>
      <c r="I12" s="92"/>
      <c r="J12" s="18"/>
      <c r="K12" s="92"/>
      <c r="L12" s="18"/>
      <c r="M12" s="92"/>
      <c r="N12" s="50"/>
      <c r="O12" s="104"/>
    </row>
    <row r="13" spans="1:21">
      <c r="A13" s="26"/>
      <c r="B13" s="24"/>
      <c r="C13" s="92"/>
      <c r="D13" s="12"/>
      <c r="E13" s="92"/>
      <c r="F13" s="12"/>
      <c r="G13" s="92"/>
      <c r="H13" s="24"/>
      <c r="I13" s="92"/>
      <c r="J13" s="12"/>
      <c r="K13" s="92"/>
      <c r="L13" s="12"/>
      <c r="M13" s="92"/>
      <c r="N13" s="50"/>
      <c r="O13" s="104"/>
    </row>
    <row r="14" spans="1:21">
      <c r="A14" s="26"/>
      <c r="B14" s="91"/>
      <c r="C14" s="92"/>
      <c r="D14" s="18"/>
      <c r="E14" s="92"/>
      <c r="F14" s="18"/>
      <c r="G14" s="92"/>
      <c r="H14" s="91"/>
      <c r="I14" s="92"/>
      <c r="J14" s="18"/>
      <c r="K14" s="92"/>
      <c r="L14" s="18"/>
      <c r="M14" s="92"/>
      <c r="N14" s="50"/>
      <c r="O14" s="104"/>
      <c r="P14" s="17"/>
      <c r="Q14" s="38"/>
      <c r="R14" s="8"/>
      <c r="S14" s="8"/>
      <c r="T14" s="8"/>
      <c r="U14" s="8"/>
    </row>
    <row r="15" spans="1:21">
      <c r="A15" s="26"/>
      <c r="B15" s="91"/>
      <c r="C15" s="92"/>
      <c r="D15" s="18"/>
      <c r="E15" s="94"/>
      <c r="F15" s="18"/>
      <c r="G15" s="94"/>
      <c r="H15" s="91"/>
      <c r="I15" s="94"/>
      <c r="J15" s="18"/>
      <c r="K15" s="94"/>
      <c r="L15" s="18"/>
      <c r="M15" s="94"/>
      <c r="N15" s="50"/>
      <c r="O15" s="104"/>
      <c r="P15" s="17"/>
      <c r="Q15" s="38"/>
      <c r="R15" s="8"/>
      <c r="S15" s="8"/>
      <c r="T15" s="8"/>
      <c r="U15" s="8"/>
    </row>
    <row r="16" spans="1:21" ht="12.75" thickBot="1">
      <c r="A16" s="14"/>
      <c r="B16" s="22"/>
      <c r="C16" s="95"/>
      <c r="D16" s="5"/>
      <c r="E16" s="96"/>
      <c r="F16" s="5"/>
      <c r="G16" s="96"/>
      <c r="H16" s="22"/>
      <c r="I16" s="97"/>
      <c r="J16" s="5"/>
      <c r="K16" s="97"/>
      <c r="L16" s="5"/>
      <c r="M16" s="97"/>
      <c r="N16" s="50"/>
      <c r="O16" s="104"/>
      <c r="P16" s="17"/>
      <c r="Q16" s="38"/>
      <c r="R16" s="8"/>
      <c r="S16" s="8"/>
      <c r="T16" s="8"/>
      <c r="U16" s="8"/>
    </row>
    <row r="17" spans="1:20">
      <c r="A17" s="16"/>
      <c r="B17" s="98"/>
      <c r="C17" s="98"/>
      <c r="D17" s="98"/>
      <c r="E17" s="98"/>
      <c r="F17" s="98"/>
      <c r="G17" s="98"/>
      <c r="H17" s="98"/>
      <c r="I17" s="98"/>
      <c r="J17" s="98"/>
      <c r="K17" s="98"/>
      <c r="L17" s="99"/>
      <c r="M17" s="99"/>
      <c r="N17" s="100"/>
      <c r="O17" s="99"/>
    </row>
    <row r="18" spans="1:20">
      <c r="A18" s="49"/>
      <c r="B18" s="383"/>
      <c r="C18" s="383"/>
      <c r="D18" s="383"/>
      <c r="E18" s="383"/>
      <c r="F18" s="383"/>
      <c r="G18" s="384"/>
      <c r="H18" s="7"/>
      <c r="I18" s="7"/>
      <c r="J18" s="7"/>
      <c r="K18" s="7"/>
      <c r="L18" s="7"/>
      <c r="M18" s="7"/>
      <c r="N18" s="101"/>
      <c r="O18" s="98"/>
      <c r="P18" s="59"/>
      <c r="Q18" s="38"/>
      <c r="R18" s="8"/>
      <c r="S18" s="8"/>
      <c r="T18" s="8"/>
    </row>
    <row r="19" spans="1:20">
      <c r="A19" s="36"/>
      <c r="B19" s="385"/>
      <c r="C19" s="386"/>
      <c r="D19" s="386"/>
      <c r="E19" s="386"/>
      <c r="F19" s="386"/>
      <c r="G19" s="386"/>
      <c r="H19" s="101"/>
      <c r="I19" s="102"/>
      <c r="J19" s="103"/>
      <c r="K19" s="50"/>
      <c r="L19" s="103"/>
      <c r="M19" s="104"/>
      <c r="N19" s="101"/>
      <c r="O19" s="98"/>
      <c r="P19" s="59"/>
      <c r="Q19" s="38"/>
      <c r="R19" s="8"/>
      <c r="S19" s="8"/>
      <c r="T19" s="8"/>
    </row>
    <row r="20" spans="1:20">
      <c r="A20" s="37"/>
      <c r="B20" s="387"/>
      <c r="C20" s="388"/>
      <c r="D20" s="387"/>
      <c r="E20" s="388"/>
      <c r="F20" s="387"/>
      <c r="G20" s="388"/>
      <c r="H20" s="101"/>
      <c r="I20" s="102"/>
      <c r="J20" s="103"/>
      <c r="K20" s="50"/>
      <c r="L20" s="103"/>
      <c r="M20" s="104"/>
      <c r="N20" s="101"/>
      <c r="O20" s="98"/>
      <c r="P20" s="59"/>
      <c r="Q20" s="38"/>
      <c r="R20" s="44"/>
      <c r="S20" s="44"/>
      <c r="T20" s="44"/>
    </row>
    <row r="21" spans="1:20">
      <c r="A21" s="62"/>
      <c r="B21" s="63"/>
      <c r="C21" s="31"/>
      <c r="D21" s="31"/>
      <c r="E21" s="31"/>
      <c r="F21" s="31"/>
      <c r="G21" s="48"/>
      <c r="H21" s="101"/>
      <c r="I21" s="102"/>
      <c r="J21" s="103"/>
      <c r="K21" s="50"/>
      <c r="L21" s="103"/>
      <c r="M21" s="104"/>
      <c r="N21" s="101"/>
      <c r="O21" s="98"/>
      <c r="P21" s="59"/>
      <c r="Q21" s="38"/>
      <c r="R21" s="8"/>
      <c r="S21" s="8"/>
      <c r="T21" s="8"/>
    </row>
    <row r="22" spans="1:20">
      <c r="A22" s="376"/>
      <c r="B22" s="378"/>
      <c r="C22" s="379"/>
      <c r="D22" s="379"/>
      <c r="E22" s="379"/>
      <c r="F22" s="379"/>
      <c r="G22" s="379"/>
      <c r="H22" s="101"/>
      <c r="I22" s="102"/>
      <c r="J22" s="103"/>
      <c r="K22" s="50"/>
      <c r="L22" s="103"/>
      <c r="M22" s="104"/>
      <c r="N22" s="101"/>
      <c r="O22" s="98"/>
      <c r="P22" s="59"/>
      <c r="Q22" s="38"/>
      <c r="R22" s="8"/>
      <c r="S22" s="8"/>
      <c r="T22" s="8"/>
    </row>
    <row r="23" spans="1:20">
      <c r="A23" s="377"/>
      <c r="B23" s="33"/>
      <c r="C23" s="46"/>
      <c r="D23" s="34"/>
      <c r="E23" s="46"/>
      <c r="F23" s="34"/>
      <c r="G23" s="46"/>
      <c r="H23" s="98"/>
      <c r="I23" s="98"/>
      <c r="J23" s="103"/>
      <c r="K23" s="50"/>
      <c r="L23" s="103"/>
      <c r="M23" s="104"/>
      <c r="N23" s="101"/>
      <c r="O23" s="98"/>
      <c r="P23" s="59"/>
      <c r="Q23" s="38"/>
      <c r="R23" s="41"/>
      <c r="S23" s="44"/>
      <c r="T23" s="44"/>
    </row>
    <row r="24" spans="1:20">
      <c r="A24" s="29"/>
      <c r="B24" s="56"/>
      <c r="C24" s="42"/>
      <c r="D24" s="19"/>
      <c r="E24" s="42"/>
      <c r="F24" s="19"/>
      <c r="G24" s="42"/>
      <c r="H24" s="98"/>
      <c r="I24" s="98"/>
      <c r="J24" s="103"/>
      <c r="K24" s="50"/>
      <c r="L24" s="103"/>
      <c r="M24" s="104"/>
      <c r="N24" s="101"/>
      <c r="O24" s="102"/>
      <c r="T24" s="99"/>
    </row>
    <row r="25" spans="1:20">
      <c r="A25" s="29"/>
      <c r="B25" s="56"/>
      <c r="C25" s="42"/>
      <c r="D25" s="19"/>
      <c r="E25" s="42"/>
      <c r="F25" s="19"/>
      <c r="G25" s="42"/>
      <c r="H25" s="98"/>
      <c r="I25" s="98"/>
      <c r="J25" s="103"/>
      <c r="K25" s="50"/>
      <c r="L25" s="103"/>
      <c r="M25" s="104"/>
      <c r="N25" s="101"/>
      <c r="O25" s="102"/>
    </row>
    <row r="26" spans="1:20">
      <c r="A26" s="29"/>
      <c r="B26" s="56"/>
      <c r="C26" s="42"/>
      <c r="D26" s="19"/>
      <c r="E26" s="42"/>
      <c r="F26" s="19"/>
      <c r="G26" s="42"/>
      <c r="H26" s="98"/>
      <c r="I26" s="98"/>
      <c r="J26" s="103"/>
      <c r="K26" s="50"/>
      <c r="L26" s="103"/>
      <c r="M26" s="104"/>
      <c r="N26" s="101"/>
      <c r="O26" s="102"/>
    </row>
    <row r="27" spans="1:20" ht="12.75" thickBot="1">
      <c r="A27" s="30"/>
      <c r="B27" s="57"/>
      <c r="C27" s="43"/>
      <c r="D27" s="21"/>
      <c r="E27" s="43"/>
      <c r="F27" s="21"/>
      <c r="G27" s="43"/>
      <c r="H27" s="98"/>
      <c r="I27" s="98"/>
      <c r="J27" s="98"/>
      <c r="K27" s="98"/>
      <c r="L27" s="98"/>
      <c r="M27" s="98"/>
      <c r="N27" s="101"/>
      <c r="O27" s="102"/>
    </row>
    <row r="28" spans="1:20">
      <c r="A28" s="17"/>
      <c r="B28" s="17"/>
      <c r="C28" s="38"/>
      <c r="D28" s="8"/>
      <c r="E28" s="8"/>
      <c r="F28" s="8"/>
      <c r="G28" s="99"/>
      <c r="H28" s="98"/>
      <c r="I28" s="98"/>
      <c r="J28" s="98"/>
      <c r="K28" s="98"/>
      <c r="L28" s="98"/>
      <c r="M28" s="98"/>
    </row>
    <row r="29" spans="1:20">
      <c r="H29" s="98"/>
      <c r="I29" s="98"/>
      <c r="J29" s="98"/>
      <c r="K29" s="98"/>
      <c r="L29" s="98"/>
      <c r="M29" s="98"/>
    </row>
    <row r="30" spans="1:20">
      <c r="J30" s="103"/>
      <c r="K30" s="103"/>
      <c r="L30" s="103"/>
      <c r="M30" s="103"/>
    </row>
    <row r="31" spans="1:20">
      <c r="H31" s="103"/>
      <c r="I31" s="105"/>
      <c r="J31" s="103"/>
      <c r="K31" s="93"/>
      <c r="L31" s="93"/>
      <c r="M31" s="93"/>
    </row>
    <row r="32" spans="1:20" ht="12.75" customHeight="1">
      <c r="H32" s="103"/>
      <c r="I32" s="105"/>
      <c r="J32" s="103"/>
      <c r="K32" s="93"/>
      <c r="L32" s="93"/>
      <c r="M32" s="93"/>
    </row>
    <row r="33" spans="8:13">
      <c r="H33" s="103"/>
      <c r="I33" s="105"/>
      <c r="J33" s="103"/>
      <c r="K33" s="93"/>
      <c r="L33" s="93"/>
      <c r="M33" s="93"/>
    </row>
    <row r="34" spans="8:13" ht="13.5" customHeight="1">
      <c r="H34" s="103"/>
      <c r="I34" s="105"/>
      <c r="J34" s="103"/>
      <c r="K34" s="93"/>
      <c r="L34" s="93"/>
      <c r="M34" s="93"/>
    </row>
    <row r="35" spans="8:13" ht="12.7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5"/>
  <dimension ref="A1:X39"/>
  <sheetViews>
    <sheetView showGridLines="0" zoomScaleNormal="100" workbookViewId="0">
      <selection activeCell="B3" sqref="B3:M6"/>
    </sheetView>
  </sheetViews>
  <sheetFormatPr defaultColWidth="9.140625" defaultRowHeight="1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c r="A1" s="89" t="s">
        <v>51</v>
      </c>
      <c r="M1" s="90" t="e">
        <f>Obsah!#REF!</f>
        <v>#REF!</v>
      </c>
    </row>
    <row r="2" spans="1:24" ht="7.5" customHeight="1"/>
    <row r="3" spans="1:24">
      <c r="A3" s="27"/>
      <c r="B3" s="383"/>
      <c r="C3" s="383"/>
      <c r="D3" s="383"/>
      <c r="E3" s="383"/>
      <c r="F3" s="383"/>
      <c r="G3" s="384"/>
      <c r="H3" s="390"/>
      <c r="I3" s="383"/>
      <c r="J3" s="383"/>
      <c r="K3" s="383"/>
      <c r="L3" s="383"/>
      <c r="M3" s="383"/>
      <c r="N3" s="9"/>
    </row>
    <row r="4" spans="1:24">
      <c r="A4" s="27"/>
      <c r="B4" s="391"/>
      <c r="C4" s="392"/>
      <c r="D4" s="392"/>
      <c r="E4" s="392"/>
      <c r="F4" s="392"/>
      <c r="G4" s="393"/>
      <c r="H4" s="391"/>
      <c r="I4" s="392"/>
      <c r="J4" s="392"/>
      <c r="K4" s="392"/>
      <c r="L4" s="392"/>
      <c r="M4" s="392"/>
      <c r="N4" s="39"/>
    </row>
    <row r="5" spans="1:24">
      <c r="A5" s="15"/>
      <c r="B5" s="389"/>
      <c r="C5" s="388"/>
      <c r="D5" s="389"/>
      <c r="E5" s="388"/>
      <c r="F5" s="389"/>
      <c r="G5" s="388"/>
      <c r="H5" s="389"/>
      <c r="I5" s="388"/>
      <c r="J5" s="389"/>
      <c r="K5" s="388"/>
      <c r="L5" s="389"/>
      <c r="M5" s="387"/>
      <c r="N5" s="58"/>
    </row>
    <row r="6" spans="1:24">
      <c r="A6" s="13"/>
      <c r="B6" s="63"/>
      <c r="C6" s="31"/>
      <c r="D6" s="31"/>
      <c r="E6" s="31"/>
      <c r="F6" s="31"/>
      <c r="G6" s="31"/>
      <c r="H6" s="31"/>
      <c r="I6" s="31"/>
      <c r="J6" s="31"/>
      <c r="K6" s="31"/>
      <c r="L6" s="31"/>
      <c r="M6" s="32"/>
      <c r="N6" s="58"/>
    </row>
    <row r="7" spans="1:24">
      <c r="A7" s="380"/>
      <c r="B7" s="378"/>
      <c r="C7" s="379"/>
      <c r="D7" s="379"/>
      <c r="E7" s="379"/>
      <c r="F7" s="379"/>
      <c r="G7" s="382"/>
      <c r="H7" s="378"/>
      <c r="I7" s="379"/>
      <c r="J7" s="379"/>
      <c r="K7" s="379"/>
      <c r="L7" s="379"/>
      <c r="M7" s="379"/>
      <c r="N7" s="40"/>
    </row>
    <row r="8" spans="1:24">
      <c r="A8" s="381"/>
      <c r="B8" s="33"/>
      <c r="C8" s="45"/>
      <c r="D8" s="34"/>
      <c r="E8" s="45"/>
      <c r="F8" s="34"/>
      <c r="G8" s="45"/>
      <c r="H8" s="33"/>
      <c r="I8" s="45"/>
      <c r="J8" s="34"/>
      <c r="K8" s="45"/>
      <c r="L8" s="34"/>
      <c r="M8" s="45"/>
      <c r="N8" s="1"/>
    </row>
    <row r="9" spans="1:24">
      <c r="A9" s="35"/>
      <c r="B9" s="91"/>
      <c r="C9" s="92"/>
      <c r="D9" s="18"/>
      <c r="E9" s="92"/>
      <c r="F9" s="18"/>
      <c r="G9" s="92"/>
      <c r="H9" s="91"/>
      <c r="I9" s="92"/>
      <c r="J9" s="18"/>
      <c r="K9" s="92"/>
      <c r="L9" s="18"/>
      <c r="M9" s="92"/>
      <c r="N9" s="50"/>
      <c r="O9" s="104"/>
      <c r="X9" s="93"/>
    </row>
    <row r="10" spans="1:24">
      <c r="A10" s="26"/>
      <c r="B10" s="91"/>
      <c r="C10" s="92"/>
      <c r="D10" s="18"/>
      <c r="E10" s="92"/>
      <c r="F10" s="18"/>
      <c r="G10" s="92"/>
      <c r="H10" s="91"/>
      <c r="I10" s="92"/>
      <c r="J10" s="18"/>
      <c r="K10" s="92"/>
      <c r="L10" s="18"/>
      <c r="M10" s="92"/>
      <c r="N10" s="50"/>
      <c r="O10" s="104"/>
      <c r="X10" s="93"/>
    </row>
    <row r="11" spans="1:24">
      <c r="A11" s="26"/>
      <c r="B11" s="24"/>
      <c r="C11" s="92"/>
      <c r="D11" s="12"/>
      <c r="E11" s="92"/>
      <c r="F11" s="12"/>
      <c r="G11" s="92"/>
      <c r="H11" s="24"/>
      <c r="I11" s="92"/>
      <c r="J11" s="12"/>
      <c r="K11" s="92"/>
      <c r="L11" s="12"/>
      <c r="M11" s="92"/>
      <c r="N11" s="50"/>
      <c r="O11" s="104"/>
      <c r="X11" s="93"/>
    </row>
    <row r="12" spans="1:24">
      <c r="A12" s="26"/>
      <c r="B12" s="91"/>
      <c r="C12" s="92"/>
      <c r="D12" s="18"/>
      <c r="E12" s="92"/>
      <c r="F12" s="18"/>
      <c r="G12" s="92"/>
      <c r="H12" s="91"/>
      <c r="I12" s="92"/>
      <c r="J12" s="18"/>
      <c r="K12" s="92"/>
      <c r="L12" s="18"/>
      <c r="M12" s="92"/>
      <c r="N12" s="50"/>
      <c r="O12" s="104"/>
      <c r="X12" s="93"/>
    </row>
    <row r="13" spans="1:24">
      <c r="A13" s="26"/>
      <c r="B13" s="24"/>
      <c r="C13" s="92"/>
      <c r="D13" s="12"/>
      <c r="E13" s="92"/>
      <c r="F13" s="12"/>
      <c r="G13" s="92"/>
      <c r="H13" s="24"/>
      <c r="I13" s="92"/>
      <c r="J13" s="12"/>
      <c r="K13" s="92"/>
      <c r="L13" s="12"/>
      <c r="M13" s="92"/>
      <c r="N13" s="50"/>
      <c r="O13" s="104"/>
      <c r="X13" s="93"/>
    </row>
    <row r="14" spans="1:24">
      <c r="A14" s="26"/>
      <c r="B14" s="91"/>
      <c r="C14" s="92"/>
      <c r="D14" s="18"/>
      <c r="E14" s="92"/>
      <c r="F14" s="18"/>
      <c r="G14" s="92"/>
      <c r="H14" s="91"/>
      <c r="I14" s="92"/>
      <c r="J14" s="18"/>
      <c r="K14" s="92"/>
      <c r="L14" s="18"/>
      <c r="M14" s="92"/>
      <c r="N14" s="50"/>
      <c r="O14" s="104"/>
      <c r="P14" s="17"/>
      <c r="Q14" s="38"/>
      <c r="R14" s="8"/>
      <c r="S14" s="8"/>
      <c r="T14" s="8"/>
      <c r="U14" s="8"/>
      <c r="X14" s="93"/>
    </row>
    <row r="15" spans="1:24">
      <c r="A15" s="26"/>
      <c r="B15" s="91"/>
      <c r="C15" s="92"/>
      <c r="D15" s="18"/>
      <c r="E15" s="94"/>
      <c r="F15" s="18"/>
      <c r="G15" s="94"/>
      <c r="H15" s="91"/>
      <c r="I15" s="94"/>
      <c r="J15" s="18"/>
      <c r="K15" s="94"/>
      <c r="L15" s="18"/>
      <c r="M15" s="94"/>
      <c r="N15" s="50"/>
      <c r="O15" s="104"/>
      <c r="P15" s="17"/>
      <c r="Q15" s="38"/>
      <c r="R15" s="8"/>
      <c r="S15" s="8"/>
      <c r="T15" s="8"/>
      <c r="U15" s="8"/>
      <c r="X15" s="93"/>
    </row>
    <row r="16" spans="1:24" ht="12.75" thickBot="1">
      <c r="A16" s="14"/>
      <c r="B16" s="22"/>
      <c r="C16" s="95"/>
      <c r="D16" s="5"/>
      <c r="E16" s="96"/>
      <c r="F16" s="5"/>
      <c r="G16" s="96"/>
      <c r="H16" s="22"/>
      <c r="I16" s="97"/>
      <c r="J16" s="5"/>
      <c r="K16" s="97"/>
      <c r="L16" s="5"/>
      <c r="M16" s="97"/>
      <c r="N16" s="50"/>
      <c r="O16" s="104"/>
      <c r="P16" s="17"/>
      <c r="Q16" s="38"/>
      <c r="R16" s="8"/>
      <c r="S16" s="8"/>
      <c r="T16" s="8"/>
      <c r="U16" s="8"/>
      <c r="X16" s="93"/>
    </row>
    <row r="17" spans="1:15">
      <c r="A17" s="16"/>
      <c r="B17" s="98"/>
      <c r="C17" s="98"/>
      <c r="D17" s="98"/>
      <c r="E17" s="98"/>
      <c r="F17" s="98"/>
      <c r="G17" s="98"/>
      <c r="H17" s="98"/>
      <c r="I17" s="98"/>
      <c r="J17" s="98"/>
      <c r="K17" s="98"/>
      <c r="L17" s="99"/>
      <c r="M17" s="99"/>
      <c r="N17" s="100"/>
      <c r="O17" s="99"/>
    </row>
    <row r="18" spans="1:15">
      <c r="A18" s="28"/>
      <c r="B18" s="383"/>
      <c r="C18" s="383"/>
      <c r="D18" s="383"/>
      <c r="E18" s="383"/>
      <c r="F18" s="383"/>
      <c r="G18" s="384"/>
      <c r="H18" s="98"/>
      <c r="I18" s="98"/>
      <c r="J18" s="98"/>
      <c r="K18" s="98"/>
      <c r="L18" s="98"/>
      <c r="M18" s="98"/>
      <c r="N18" s="101"/>
      <c r="O18" s="98"/>
    </row>
    <row r="19" spans="1:15">
      <c r="A19" s="36"/>
      <c r="B19" s="385"/>
      <c r="C19" s="386"/>
      <c r="D19" s="386"/>
      <c r="E19" s="386"/>
      <c r="F19" s="386"/>
      <c r="G19" s="386"/>
      <c r="H19" s="101"/>
      <c r="I19" s="102"/>
      <c r="J19" s="103"/>
      <c r="K19" s="50"/>
      <c r="L19" s="103"/>
      <c r="M19" s="104"/>
      <c r="N19" s="101"/>
      <c r="O19" s="98"/>
    </row>
    <row r="20" spans="1:15">
      <c r="A20" s="37"/>
      <c r="B20" s="387"/>
      <c r="C20" s="388"/>
      <c r="D20" s="387"/>
      <c r="E20" s="388"/>
      <c r="F20" s="387"/>
      <c r="G20" s="388"/>
      <c r="H20" s="101"/>
      <c r="I20" s="102"/>
      <c r="J20" s="103"/>
      <c r="K20" s="50"/>
      <c r="L20" s="103"/>
      <c r="M20" s="104"/>
      <c r="N20" s="101"/>
      <c r="O20" s="98"/>
    </row>
    <row r="21" spans="1:15">
      <c r="A21" s="62"/>
      <c r="B21" s="63"/>
      <c r="C21" s="31"/>
      <c r="D21" s="31"/>
      <c r="E21" s="31"/>
      <c r="F21" s="31"/>
      <c r="G21" s="48"/>
      <c r="H21" s="101"/>
      <c r="I21" s="102"/>
      <c r="J21" s="103"/>
      <c r="K21" s="50"/>
      <c r="L21" s="103"/>
      <c r="M21" s="104"/>
      <c r="N21" s="101"/>
      <c r="O21" s="98"/>
    </row>
    <row r="22" spans="1:15">
      <c r="A22" s="376"/>
      <c r="B22" s="378"/>
      <c r="C22" s="379"/>
      <c r="D22" s="379"/>
      <c r="E22" s="379"/>
      <c r="F22" s="379"/>
      <c r="G22" s="379"/>
      <c r="H22" s="101"/>
      <c r="I22" s="102"/>
      <c r="J22" s="103"/>
      <c r="K22" s="50"/>
      <c r="L22" s="103"/>
      <c r="M22" s="104"/>
      <c r="N22" s="101"/>
      <c r="O22" s="98"/>
    </row>
    <row r="23" spans="1:15">
      <c r="A23" s="377"/>
      <c r="B23" s="33"/>
      <c r="C23" s="46"/>
      <c r="D23" s="34"/>
      <c r="E23" s="46"/>
      <c r="F23" s="34"/>
      <c r="G23" s="46"/>
      <c r="H23" s="98"/>
      <c r="I23" s="98"/>
      <c r="J23" s="103"/>
      <c r="K23" s="50"/>
      <c r="L23" s="103"/>
      <c r="M23" s="104"/>
      <c r="N23" s="101"/>
      <c r="O23" s="98"/>
    </row>
    <row r="24" spans="1:15">
      <c r="A24" s="29"/>
      <c r="B24" s="56"/>
      <c r="C24" s="42"/>
      <c r="D24" s="19"/>
      <c r="E24" s="42"/>
      <c r="F24" s="19"/>
      <c r="G24" s="42"/>
      <c r="H24" s="98"/>
      <c r="I24" s="98"/>
      <c r="J24" s="103"/>
      <c r="K24" s="50"/>
      <c r="L24" s="103"/>
      <c r="M24" s="104"/>
      <c r="N24" s="101"/>
      <c r="O24" s="102"/>
    </row>
    <row r="25" spans="1:15">
      <c r="A25" s="29"/>
      <c r="B25" s="56"/>
      <c r="C25" s="42"/>
      <c r="D25" s="19"/>
      <c r="E25" s="42"/>
      <c r="F25" s="19"/>
      <c r="G25" s="42"/>
      <c r="H25" s="98"/>
      <c r="I25" s="98"/>
      <c r="J25" s="103"/>
      <c r="K25" s="50"/>
      <c r="L25" s="103"/>
      <c r="M25" s="104"/>
      <c r="N25" s="101"/>
      <c r="O25" s="102"/>
    </row>
    <row r="26" spans="1:15">
      <c r="A26" s="29"/>
      <c r="B26" s="56"/>
      <c r="C26" s="42"/>
      <c r="D26" s="19"/>
      <c r="E26" s="42"/>
      <c r="F26" s="19"/>
      <c r="G26" s="42"/>
      <c r="H26" s="98"/>
      <c r="I26" s="98"/>
      <c r="J26" s="103"/>
      <c r="K26" s="50"/>
      <c r="L26" s="103"/>
      <c r="M26" s="104"/>
      <c r="N26" s="101"/>
      <c r="O26" s="102"/>
    </row>
    <row r="27" spans="1:15" ht="12.75" thickBot="1">
      <c r="A27" s="30"/>
      <c r="B27" s="57"/>
      <c r="C27" s="43"/>
      <c r="D27" s="21"/>
      <c r="E27" s="43"/>
      <c r="F27" s="21"/>
      <c r="G27" s="43"/>
      <c r="H27" s="98"/>
      <c r="I27" s="98"/>
      <c r="J27" s="98"/>
      <c r="K27" s="98"/>
      <c r="L27" s="98"/>
      <c r="M27" s="98"/>
      <c r="N27" s="101"/>
      <c r="O27" s="102"/>
    </row>
    <row r="28" spans="1:15">
      <c r="A28" s="17"/>
      <c r="B28" s="17"/>
      <c r="C28" s="38"/>
      <c r="D28" s="8"/>
      <c r="E28" s="8"/>
      <c r="F28" s="8"/>
      <c r="G28" s="99"/>
      <c r="H28" s="98"/>
      <c r="I28" s="98"/>
      <c r="J28" s="98"/>
      <c r="K28" s="98"/>
      <c r="L28" s="98"/>
      <c r="M28" s="98"/>
      <c r="N28" s="98"/>
      <c r="O28" s="98"/>
    </row>
    <row r="29" spans="1:15">
      <c r="A29" s="17"/>
      <c r="B29" s="17"/>
      <c r="C29" s="38"/>
      <c r="D29" s="8"/>
      <c r="E29" s="8"/>
      <c r="F29" s="8"/>
      <c r="G29" s="99"/>
      <c r="H29" s="98"/>
      <c r="I29" s="98"/>
      <c r="J29" s="98"/>
      <c r="K29" s="98"/>
      <c r="L29" s="98"/>
      <c r="M29" s="98"/>
      <c r="N29" s="98"/>
      <c r="O29" s="98"/>
    </row>
    <row r="30" spans="1:15">
      <c r="J30" s="103"/>
      <c r="K30" s="103"/>
      <c r="L30" s="103"/>
      <c r="M30" s="103"/>
    </row>
    <row r="31" spans="1:15">
      <c r="H31" s="103"/>
      <c r="I31" s="105"/>
      <c r="J31" s="103"/>
      <c r="K31" s="93"/>
      <c r="L31" s="93"/>
      <c r="M31" s="93"/>
    </row>
    <row r="32" spans="1:15">
      <c r="H32" s="103"/>
      <c r="I32" s="105"/>
      <c r="J32" s="103"/>
      <c r="K32" s="93"/>
      <c r="L32" s="93"/>
      <c r="M32" s="93"/>
    </row>
    <row r="33" spans="8:13" ht="12.75" customHeight="1">
      <c r="H33" s="103"/>
      <c r="I33" s="105"/>
      <c r="J33" s="103"/>
      <c r="K33" s="93"/>
      <c r="L33" s="93"/>
      <c r="M33" s="93"/>
    </row>
    <row r="34" spans="8:13">
      <c r="H34" s="103"/>
      <c r="I34" s="105"/>
      <c r="J34" s="103"/>
      <c r="K34" s="93"/>
      <c r="L34" s="93"/>
      <c r="M34" s="93"/>
    </row>
    <row r="35" spans="8:13" ht="13.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row r="39" spans="8:13" ht="12.75" customHeight="1"/>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6"/>
  <dimension ref="A1:U38"/>
  <sheetViews>
    <sheetView showGridLines="0" zoomScaleNormal="100" workbookViewId="0">
      <selection activeCell="B3" sqref="B3:M6"/>
    </sheetView>
  </sheetViews>
  <sheetFormatPr defaultColWidth="9.140625" defaultRowHeight="1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c r="A1" s="89" t="s">
        <v>52</v>
      </c>
      <c r="B1" s="98"/>
      <c r="C1" s="98"/>
      <c r="D1" s="98"/>
      <c r="E1" s="98"/>
      <c r="F1" s="98"/>
      <c r="G1" s="98"/>
      <c r="H1" s="98"/>
      <c r="I1" s="98"/>
      <c r="J1" s="98"/>
      <c r="K1" s="98"/>
      <c r="L1" s="98"/>
      <c r="M1" s="90" t="e">
        <f>Obsah!#REF!</f>
        <v>#REF!</v>
      </c>
      <c r="N1" s="98"/>
      <c r="O1" s="98"/>
    </row>
    <row r="2" spans="1:21" ht="7.5" customHeight="1">
      <c r="A2" s="89"/>
      <c r="B2" s="98"/>
      <c r="C2" s="98"/>
      <c r="D2" s="98"/>
      <c r="E2" s="98"/>
      <c r="F2" s="98"/>
      <c r="G2" s="98"/>
      <c r="H2" s="98"/>
      <c r="I2" s="98"/>
      <c r="J2" s="98"/>
      <c r="K2" s="98"/>
      <c r="L2" s="98"/>
      <c r="M2" s="98"/>
      <c r="N2" s="98"/>
      <c r="O2" s="98"/>
    </row>
    <row r="3" spans="1:21">
      <c r="A3" s="27"/>
      <c r="B3" s="383"/>
      <c r="C3" s="383"/>
      <c r="D3" s="383"/>
      <c r="E3" s="383"/>
      <c r="F3" s="383"/>
      <c r="G3" s="384"/>
      <c r="H3" s="390"/>
      <c r="I3" s="383"/>
      <c r="J3" s="383"/>
      <c r="K3" s="383"/>
      <c r="L3" s="383"/>
      <c r="M3" s="383"/>
      <c r="N3" s="9"/>
    </row>
    <row r="4" spans="1:21" ht="13.5" customHeight="1">
      <c r="A4" s="27"/>
      <c r="B4" s="391"/>
      <c r="C4" s="392"/>
      <c r="D4" s="392"/>
      <c r="E4" s="392"/>
      <c r="F4" s="392"/>
      <c r="G4" s="393"/>
      <c r="H4" s="391"/>
      <c r="I4" s="392"/>
      <c r="J4" s="392"/>
      <c r="K4" s="392"/>
      <c r="L4" s="392"/>
      <c r="M4" s="392"/>
      <c r="N4" s="39"/>
    </row>
    <row r="5" spans="1:21">
      <c r="A5" s="15"/>
      <c r="B5" s="389"/>
      <c r="C5" s="388"/>
      <c r="D5" s="389"/>
      <c r="E5" s="388"/>
      <c r="F5" s="389"/>
      <c r="G5" s="388"/>
      <c r="H5" s="389"/>
      <c r="I5" s="388"/>
      <c r="J5" s="389"/>
      <c r="K5" s="388"/>
      <c r="L5" s="389"/>
      <c r="M5" s="387"/>
      <c r="N5" s="58"/>
    </row>
    <row r="6" spans="1:21">
      <c r="A6" s="13"/>
      <c r="B6" s="63"/>
      <c r="C6" s="31"/>
      <c r="D6" s="31"/>
      <c r="E6" s="31"/>
      <c r="F6" s="31"/>
      <c r="G6" s="31"/>
      <c r="H6" s="31"/>
      <c r="I6" s="31"/>
      <c r="J6" s="31"/>
      <c r="K6" s="31"/>
      <c r="L6" s="31"/>
      <c r="M6" s="48"/>
      <c r="N6" s="58"/>
    </row>
    <row r="7" spans="1:21">
      <c r="A7" s="380"/>
      <c r="B7" s="378"/>
      <c r="C7" s="379"/>
      <c r="D7" s="379"/>
      <c r="E7" s="379"/>
      <c r="F7" s="379"/>
      <c r="G7" s="382"/>
      <c r="H7" s="378"/>
      <c r="I7" s="379"/>
      <c r="J7" s="379"/>
      <c r="K7" s="379"/>
      <c r="L7" s="379"/>
      <c r="M7" s="379"/>
      <c r="N7" s="40"/>
    </row>
    <row r="8" spans="1:21">
      <c r="A8" s="381"/>
      <c r="B8" s="33"/>
      <c r="C8" s="45"/>
      <c r="D8" s="34"/>
      <c r="E8" s="45"/>
      <c r="F8" s="34"/>
      <c r="G8" s="45"/>
      <c r="H8" s="33"/>
      <c r="I8" s="45"/>
      <c r="J8" s="34"/>
      <c r="K8" s="45"/>
      <c r="L8" s="34"/>
      <c r="M8" s="45"/>
      <c r="N8" s="1"/>
    </row>
    <row r="9" spans="1:21">
      <c r="A9" s="35"/>
      <c r="B9" s="91"/>
      <c r="C9" s="92"/>
      <c r="D9" s="18"/>
      <c r="E9" s="92"/>
      <c r="F9" s="18"/>
      <c r="G9" s="92"/>
      <c r="H9" s="91"/>
      <c r="I9" s="92"/>
      <c r="J9" s="18"/>
      <c r="K9" s="92"/>
      <c r="L9" s="18"/>
      <c r="M9" s="92"/>
      <c r="N9" s="50"/>
      <c r="O9" s="104"/>
    </row>
    <row r="10" spans="1:21">
      <c r="A10" s="35"/>
      <c r="B10" s="91"/>
      <c r="C10" s="92"/>
      <c r="D10" s="18"/>
      <c r="E10" s="92"/>
      <c r="F10" s="18"/>
      <c r="G10" s="92"/>
      <c r="H10" s="91"/>
      <c r="I10" s="92"/>
      <c r="J10" s="18"/>
      <c r="K10" s="92"/>
      <c r="L10" s="18"/>
      <c r="M10" s="92"/>
      <c r="N10" s="50"/>
      <c r="O10" s="104"/>
    </row>
    <row r="11" spans="1:21">
      <c r="A11" s="26"/>
      <c r="B11" s="24"/>
      <c r="C11" s="92"/>
      <c r="D11" s="12"/>
      <c r="E11" s="92"/>
      <c r="F11" s="12"/>
      <c r="G11" s="92"/>
      <c r="H11" s="24"/>
      <c r="I11" s="92"/>
      <c r="J11" s="12"/>
      <c r="K11" s="92"/>
      <c r="L11" s="12"/>
      <c r="M11" s="92"/>
      <c r="N11" s="50"/>
      <c r="O11" s="104"/>
    </row>
    <row r="12" spans="1:21">
      <c r="A12" s="26"/>
      <c r="B12" s="91"/>
      <c r="C12" s="92"/>
      <c r="D12" s="18"/>
      <c r="E12" s="92"/>
      <c r="F12" s="18"/>
      <c r="G12" s="92"/>
      <c r="H12" s="91"/>
      <c r="I12" s="92"/>
      <c r="J12" s="18"/>
      <c r="K12" s="92"/>
      <c r="L12" s="18"/>
      <c r="M12" s="92"/>
      <c r="N12" s="50"/>
      <c r="O12" s="104"/>
    </row>
    <row r="13" spans="1:21">
      <c r="A13" s="26"/>
      <c r="B13" s="24"/>
      <c r="C13" s="92"/>
      <c r="D13" s="12"/>
      <c r="E13" s="92"/>
      <c r="F13" s="12"/>
      <c r="G13" s="92"/>
      <c r="H13" s="24"/>
      <c r="I13" s="92"/>
      <c r="J13" s="12"/>
      <c r="K13" s="92"/>
      <c r="L13" s="12"/>
      <c r="M13" s="92"/>
      <c r="N13" s="50"/>
      <c r="O13" s="104"/>
    </row>
    <row r="14" spans="1:21">
      <c r="A14" s="26"/>
      <c r="B14" s="91"/>
      <c r="C14" s="92"/>
      <c r="D14" s="18"/>
      <c r="E14" s="92"/>
      <c r="F14" s="18"/>
      <c r="G14" s="92"/>
      <c r="H14" s="91"/>
      <c r="I14" s="92"/>
      <c r="J14" s="18"/>
      <c r="K14" s="92"/>
      <c r="L14" s="18"/>
      <c r="M14" s="92"/>
      <c r="N14" s="50"/>
      <c r="O14" s="104"/>
      <c r="P14" s="17"/>
      <c r="Q14" s="38"/>
      <c r="R14" s="8"/>
      <c r="S14" s="8"/>
      <c r="T14" s="8"/>
      <c r="U14" s="8"/>
    </row>
    <row r="15" spans="1:21">
      <c r="A15" s="26"/>
      <c r="B15" s="91"/>
      <c r="C15" s="92"/>
      <c r="D15" s="18"/>
      <c r="E15" s="94"/>
      <c r="F15" s="18"/>
      <c r="G15" s="94"/>
      <c r="H15" s="91"/>
      <c r="I15" s="94"/>
      <c r="J15" s="18"/>
      <c r="K15" s="94"/>
      <c r="L15" s="18"/>
      <c r="M15" s="94"/>
      <c r="N15" s="50"/>
      <c r="O15" s="104"/>
      <c r="P15" s="17"/>
      <c r="Q15" s="38"/>
      <c r="R15" s="8"/>
      <c r="S15" s="8"/>
      <c r="T15" s="8"/>
      <c r="U15" s="8"/>
    </row>
    <row r="16" spans="1:21" ht="12.75" thickBot="1">
      <c r="A16" s="14"/>
      <c r="B16" s="22"/>
      <c r="C16" s="95"/>
      <c r="D16" s="5"/>
      <c r="E16" s="96"/>
      <c r="F16" s="5"/>
      <c r="G16" s="96"/>
      <c r="H16" s="22"/>
      <c r="I16" s="97"/>
      <c r="J16" s="5"/>
      <c r="K16" s="97"/>
      <c r="L16" s="5"/>
      <c r="M16" s="97"/>
      <c r="N16" s="50"/>
      <c r="O16" s="104"/>
      <c r="P16" s="17"/>
      <c r="Q16" s="38"/>
      <c r="R16" s="8"/>
      <c r="S16" s="8"/>
      <c r="T16" s="8"/>
      <c r="U16" s="8"/>
    </row>
    <row r="17" spans="1:20">
      <c r="A17" s="16"/>
      <c r="B17" s="98"/>
      <c r="C17" s="98"/>
      <c r="D17" s="98"/>
      <c r="E17" s="98"/>
      <c r="F17" s="98"/>
      <c r="G17" s="98"/>
      <c r="H17" s="98"/>
      <c r="I17" s="98"/>
      <c r="J17" s="98"/>
      <c r="K17" s="98"/>
      <c r="L17" s="99"/>
      <c r="M17" s="99"/>
      <c r="N17" s="100"/>
      <c r="O17" s="99"/>
    </row>
    <row r="18" spans="1:20">
      <c r="A18" s="49"/>
      <c r="B18" s="383"/>
      <c r="C18" s="383"/>
      <c r="D18" s="383"/>
      <c r="E18" s="383"/>
      <c r="F18" s="383"/>
      <c r="G18" s="384"/>
      <c r="H18" s="7"/>
      <c r="I18" s="7"/>
      <c r="J18" s="7"/>
      <c r="K18" s="7"/>
      <c r="L18" s="7"/>
      <c r="M18" s="7"/>
      <c r="N18" s="101"/>
      <c r="O18" s="98"/>
      <c r="P18" s="59"/>
      <c r="Q18" s="38"/>
      <c r="R18" s="8"/>
      <c r="S18" s="8"/>
      <c r="T18" s="8"/>
    </row>
    <row r="19" spans="1:20">
      <c r="A19" s="36"/>
      <c r="B19" s="385"/>
      <c r="C19" s="386"/>
      <c r="D19" s="386"/>
      <c r="E19" s="386"/>
      <c r="F19" s="386"/>
      <c r="G19" s="386"/>
      <c r="H19" s="101"/>
      <c r="I19" s="102"/>
      <c r="J19" s="103"/>
      <c r="K19" s="50"/>
      <c r="L19" s="103"/>
      <c r="M19" s="104"/>
      <c r="N19" s="101"/>
      <c r="O19" s="98"/>
      <c r="P19" s="59"/>
      <c r="Q19" s="38"/>
      <c r="R19" s="8"/>
      <c r="S19" s="8"/>
      <c r="T19" s="8"/>
    </row>
    <row r="20" spans="1:20">
      <c r="A20" s="37"/>
      <c r="B20" s="387"/>
      <c r="C20" s="388"/>
      <c r="D20" s="387"/>
      <c r="E20" s="388"/>
      <c r="F20" s="387"/>
      <c r="G20" s="388"/>
      <c r="H20" s="101"/>
      <c r="I20" s="102"/>
      <c r="J20" s="103"/>
      <c r="K20" s="50"/>
      <c r="L20" s="103"/>
      <c r="M20" s="104"/>
      <c r="N20" s="101"/>
      <c r="O20" s="98"/>
      <c r="P20" s="59"/>
      <c r="Q20" s="38"/>
      <c r="R20" s="44"/>
      <c r="S20" s="44"/>
      <c r="T20" s="44"/>
    </row>
    <row r="21" spans="1:20">
      <c r="A21" s="62"/>
      <c r="B21" s="63"/>
      <c r="C21" s="31"/>
      <c r="D21" s="31"/>
      <c r="E21" s="31"/>
      <c r="F21" s="31"/>
      <c r="G21" s="48"/>
      <c r="H21" s="101"/>
      <c r="I21" s="102"/>
      <c r="J21" s="103"/>
      <c r="K21" s="50"/>
      <c r="L21" s="103"/>
      <c r="M21" s="104"/>
      <c r="N21" s="101"/>
      <c r="O21" s="98"/>
      <c r="P21" s="59"/>
      <c r="Q21" s="38"/>
      <c r="R21" s="8"/>
      <c r="S21" s="8"/>
      <c r="T21" s="8"/>
    </row>
    <row r="22" spans="1:20">
      <c r="A22" s="376"/>
      <c r="B22" s="378"/>
      <c r="C22" s="379"/>
      <c r="D22" s="379"/>
      <c r="E22" s="379"/>
      <c r="F22" s="379"/>
      <c r="G22" s="379"/>
      <c r="H22" s="101"/>
      <c r="I22" s="102"/>
      <c r="J22" s="103"/>
      <c r="K22" s="50"/>
      <c r="L22" s="103"/>
      <c r="M22" s="104"/>
      <c r="N22" s="101"/>
      <c r="O22" s="98"/>
      <c r="P22" s="59"/>
      <c r="Q22" s="38"/>
      <c r="R22" s="8"/>
      <c r="S22" s="8"/>
      <c r="T22" s="8"/>
    </row>
    <row r="23" spans="1:20">
      <c r="A23" s="377"/>
      <c r="B23" s="33"/>
      <c r="C23" s="46"/>
      <c r="D23" s="34"/>
      <c r="E23" s="46"/>
      <c r="F23" s="34"/>
      <c r="G23" s="46"/>
      <c r="H23" s="98"/>
      <c r="I23" s="98"/>
      <c r="J23" s="103"/>
      <c r="K23" s="50"/>
      <c r="L23" s="103"/>
      <c r="M23" s="104"/>
      <c r="N23" s="101"/>
      <c r="O23" s="98"/>
      <c r="P23" s="59"/>
      <c r="Q23" s="38"/>
      <c r="R23" s="41"/>
      <c r="S23" s="44"/>
      <c r="T23" s="44"/>
    </row>
    <row r="24" spans="1:20">
      <c r="A24" s="29"/>
      <c r="B24" s="56"/>
      <c r="C24" s="42"/>
      <c r="D24" s="19"/>
      <c r="E24" s="42"/>
      <c r="F24" s="19"/>
      <c r="G24" s="42"/>
      <c r="H24" s="98"/>
      <c r="I24" s="98"/>
      <c r="J24" s="103"/>
      <c r="K24" s="50"/>
      <c r="L24" s="103"/>
      <c r="M24" s="104"/>
      <c r="N24" s="101"/>
      <c r="O24" s="102"/>
      <c r="T24" s="99"/>
    </row>
    <row r="25" spans="1:20">
      <c r="A25" s="29"/>
      <c r="B25" s="56"/>
      <c r="C25" s="42"/>
      <c r="D25" s="19"/>
      <c r="E25" s="42"/>
      <c r="F25" s="19"/>
      <c r="G25" s="42"/>
      <c r="H25" s="98"/>
      <c r="I25" s="98"/>
      <c r="J25" s="103"/>
      <c r="K25" s="50"/>
      <c r="L25" s="103"/>
      <c r="M25" s="104"/>
      <c r="N25" s="101"/>
      <c r="O25" s="102"/>
    </row>
    <row r="26" spans="1:20">
      <c r="A26" s="29"/>
      <c r="B26" s="56"/>
      <c r="C26" s="42"/>
      <c r="D26" s="19"/>
      <c r="E26" s="42"/>
      <c r="F26" s="19"/>
      <c r="G26" s="42"/>
      <c r="H26" s="98"/>
      <c r="I26" s="98"/>
      <c r="J26" s="103"/>
      <c r="K26" s="50"/>
      <c r="L26" s="103"/>
      <c r="M26" s="104"/>
      <c r="N26" s="101"/>
      <c r="O26" s="102"/>
    </row>
    <row r="27" spans="1:20" ht="12.75" thickBot="1">
      <c r="A27" s="30"/>
      <c r="B27" s="57"/>
      <c r="C27" s="43"/>
      <c r="D27" s="21"/>
      <c r="E27" s="43"/>
      <c r="F27" s="21"/>
      <c r="G27" s="43"/>
      <c r="H27" s="98"/>
      <c r="I27" s="98"/>
      <c r="J27" s="98"/>
      <c r="K27" s="98"/>
      <c r="L27" s="98"/>
      <c r="M27" s="98"/>
      <c r="N27" s="101"/>
      <c r="O27" s="102"/>
    </row>
    <row r="28" spans="1:20">
      <c r="A28" s="17"/>
      <c r="B28" s="17"/>
      <c r="C28" s="38"/>
      <c r="D28" s="8"/>
      <c r="E28" s="8"/>
      <c r="F28" s="8"/>
      <c r="G28" s="99"/>
      <c r="H28" s="98"/>
      <c r="I28" s="98"/>
      <c r="J28" s="98"/>
      <c r="K28" s="98"/>
      <c r="L28" s="98"/>
      <c r="M28" s="98"/>
    </row>
    <row r="29" spans="1:20">
      <c r="H29" s="98"/>
      <c r="I29" s="98"/>
      <c r="J29" s="98"/>
      <c r="K29" s="98"/>
      <c r="L29" s="98"/>
      <c r="M29" s="98"/>
    </row>
    <row r="30" spans="1:20">
      <c r="J30" s="103"/>
      <c r="K30" s="103"/>
      <c r="L30" s="103"/>
      <c r="M30" s="103"/>
    </row>
    <row r="31" spans="1:20">
      <c r="H31" s="103"/>
      <c r="I31" s="105"/>
      <c r="J31" s="103"/>
      <c r="K31" s="93"/>
      <c r="L31" s="93"/>
      <c r="M31" s="93"/>
    </row>
    <row r="32" spans="1:20" ht="12.75" customHeight="1">
      <c r="H32" s="103"/>
      <c r="I32" s="105"/>
      <c r="J32" s="103"/>
      <c r="K32" s="93"/>
      <c r="L32" s="93"/>
      <c r="M32" s="93"/>
    </row>
    <row r="33" spans="8:13">
      <c r="H33" s="103"/>
      <c r="I33" s="105"/>
      <c r="J33" s="103"/>
      <c r="K33" s="93"/>
      <c r="L33" s="93"/>
      <c r="M33" s="93"/>
    </row>
    <row r="34" spans="8:13" ht="13.5" customHeight="1">
      <c r="H34" s="103"/>
      <c r="I34" s="105"/>
      <c r="J34" s="103"/>
      <c r="K34" s="93"/>
      <c r="L34" s="93"/>
      <c r="M34" s="93"/>
    </row>
    <row r="35" spans="8:13" ht="12.7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7"/>
  <dimension ref="A1:X39"/>
  <sheetViews>
    <sheetView showGridLines="0" zoomScaleNormal="100" workbookViewId="0">
      <selection activeCell="B3" sqref="B3:M6"/>
    </sheetView>
  </sheetViews>
  <sheetFormatPr defaultColWidth="9.140625" defaultRowHeight="1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c r="A1" s="89" t="s">
        <v>53</v>
      </c>
      <c r="M1" s="90" t="e">
        <f>Obsah!#REF!</f>
        <v>#REF!</v>
      </c>
    </row>
    <row r="2" spans="1:24" ht="7.5" customHeight="1"/>
    <row r="3" spans="1:24">
      <c r="A3" s="27"/>
      <c r="B3" s="383"/>
      <c r="C3" s="383"/>
      <c r="D3" s="383"/>
      <c r="E3" s="383"/>
      <c r="F3" s="383"/>
      <c r="G3" s="384"/>
      <c r="H3" s="390"/>
      <c r="I3" s="383"/>
      <c r="J3" s="383"/>
      <c r="K3" s="383"/>
      <c r="L3" s="383"/>
      <c r="M3" s="383"/>
      <c r="N3" s="9"/>
    </row>
    <row r="4" spans="1:24">
      <c r="A4" s="27"/>
      <c r="B4" s="391"/>
      <c r="C4" s="392"/>
      <c r="D4" s="392"/>
      <c r="E4" s="392"/>
      <c r="F4" s="392"/>
      <c r="G4" s="393"/>
      <c r="H4" s="391"/>
      <c r="I4" s="392"/>
      <c r="J4" s="392"/>
      <c r="K4" s="392"/>
      <c r="L4" s="392"/>
      <c r="M4" s="392"/>
      <c r="N4" s="39"/>
    </row>
    <row r="5" spans="1:24">
      <c r="A5" s="15"/>
      <c r="B5" s="389"/>
      <c r="C5" s="388"/>
      <c r="D5" s="389"/>
      <c r="E5" s="388"/>
      <c r="F5" s="389"/>
      <c r="G5" s="388"/>
      <c r="H5" s="389"/>
      <c r="I5" s="388"/>
      <c r="J5" s="389"/>
      <c r="K5" s="388"/>
      <c r="L5" s="389"/>
      <c r="M5" s="387"/>
      <c r="N5" s="58"/>
    </row>
    <row r="6" spans="1:24">
      <c r="A6" s="47"/>
      <c r="B6" s="63"/>
      <c r="C6" s="31"/>
      <c r="D6" s="31"/>
      <c r="E6" s="31"/>
      <c r="F6" s="31"/>
      <c r="G6" s="31"/>
      <c r="H6" s="31"/>
      <c r="I6" s="31"/>
      <c r="J6" s="31"/>
      <c r="K6" s="31"/>
      <c r="L6" s="31"/>
      <c r="M6" s="32"/>
      <c r="N6" s="58"/>
    </row>
    <row r="7" spans="1:24">
      <c r="A7" s="380"/>
      <c r="B7" s="378"/>
      <c r="C7" s="379"/>
      <c r="D7" s="379"/>
      <c r="E7" s="379"/>
      <c r="F7" s="379"/>
      <c r="G7" s="382"/>
      <c r="H7" s="378"/>
      <c r="I7" s="379"/>
      <c r="J7" s="379"/>
      <c r="K7" s="379"/>
      <c r="L7" s="379"/>
      <c r="M7" s="379"/>
      <c r="N7" s="40"/>
    </row>
    <row r="8" spans="1:24">
      <c r="A8" s="381"/>
      <c r="B8" s="33"/>
      <c r="C8" s="45"/>
      <c r="D8" s="34"/>
      <c r="E8" s="45"/>
      <c r="F8" s="34"/>
      <c r="G8" s="45"/>
      <c r="H8" s="33"/>
      <c r="I8" s="45"/>
      <c r="J8" s="34"/>
      <c r="K8" s="45"/>
      <c r="L8" s="34"/>
      <c r="M8" s="45"/>
      <c r="N8" s="1"/>
    </row>
    <row r="9" spans="1:24">
      <c r="A9" s="35"/>
      <c r="B9" s="91"/>
      <c r="C9" s="92"/>
      <c r="D9" s="18"/>
      <c r="E9" s="92"/>
      <c r="F9" s="18"/>
      <c r="G9" s="92"/>
      <c r="H9" s="91"/>
      <c r="I9" s="92"/>
      <c r="J9" s="18"/>
      <c r="K9" s="92"/>
      <c r="L9" s="18"/>
      <c r="M9" s="92"/>
      <c r="N9" s="50"/>
      <c r="O9" s="104"/>
      <c r="X9" s="93"/>
    </row>
    <row r="10" spans="1:24">
      <c r="A10" s="26"/>
      <c r="B10" s="91"/>
      <c r="C10" s="92"/>
      <c r="D10" s="18"/>
      <c r="E10" s="92"/>
      <c r="F10" s="18"/>
      <c r="G10" s="92"/>
      <c r="H10" s="91"/>
      <c r="I10" s="92"/>
      <c r="J10" s="18"/>
      <c r="K10" s="92"/>
      <c r="L10" s="18"/>
      <c r="M10" s="92"/>
      <c r="N10" s="50"/>
      <c r="O10" s="104"/>
      <c r="X10" s="93"/>
    </row>
    <row r="11" spans="1:24">
      <c r="A11" s="26"/>
      <c r="B11" s="24"/>
      <c r="C11" s="92"/>
      <c r="D11" s="12"/>
      <c r="E11" s="92"/>
      <c r="F11" s="12"/>
      <c r="G11" s="92"/>
      <c r="H11" s="24"/>
      <c r="I11" s="92"/>
      <c r="J11" s="12"/>
      <c r="K11" s="92"/>
      <c r="L11" s="12"/>
      <c r="M11" s="92"/>
      <c r="N11" s="50"/>
      <c r="O11" s="104"/>
      <c r="X11" s="93"/>
    </row>
    <row r="12" spans="1:24">
      <c r="A12" s="26"/>
      <c r="B12" s="91"/>
      <c r="C12" s="92"/>
      <c r="D12" s="18"/>
      <c r="E12" s="92"/>
      <c r="F12" s="18"/>
      <c r="G12" s="92"/>
      <c r="H12" s="91"/>
      <c r="I12" s="92"/>
      <c r="J12" s="18"/>
      <c r="K12" s="92"/>
      <c r="L12" s="18"/>
      <c r="M12" s="92"/>
      <c r="N12" s="50"/>
      <c r="O12" s="104"/>
      <c r="X12" s="93"/>
    </row>
    <row r="13" spans="1:24">
      <c r="A13" s="26"/>
      <c r="B13" s="24"/>
      <c r="C13" s="92"/>
      <c r="D13" s="12"/>
      <c r="E13" s="92"/>
      <c r="F13" s="12"/>
      <c r="G13" s="92"/>
      <c r="H13" s="24"/>
      <c r="I13" s="92"/>
      <c r="J13" s="12"/>
      <c r="K13" s="92"/>
      <c r="L13" s="12"/>
      <c r="M13" s="92"/>
      <c r="N13" s="50"/>
      <c r="O13" s="104"/>
      <c r="X13" s="93"/>
    </row>
    <row r="14" spans="1:24">
      <c r="A14" s="26"/>
      <c r="B14" s="91"/>
      <c r="C14" s="92"/>
      <c r="D14" s="18"/>
      <c r="E14" s="92"/>
      <c r="F14" s="18"/>
      <c r="G14" s="92"/>
      <c r="H14" s="91"/>
      <c r="I14" s="92"/>
      <c r="J14" s="18"/>
      <c r="K14" s="92"/>
      <c r="L14" s="18"/>
      <c r="M14" s="92"/>
      <c r="N14" s="50"/>
      <c r="O14" s="104"/>
      <c r="P14" s="17"/>
      <c r="Q14" s="38"/>
      <c r="R14" s="8"/>
      <c r="S14" s="8"/>
      <c r="T14" s="8"/>
      <c r="U14" s="8"/>
      <c r="X14" s="93"/>
    </row>
    <row r="15" spans="1:24">
      <c r="A15" s="26"/>
      <c r="B15" s="91"/>
      <c r="C15" s="92"/>
      <c r="D15" s="18"/>
      <c r="E15" s="94"/>
      <c r="F15" s="18"/>
      <c r="G15" s="94"/>
      <c r="H15" s="91"/>
      <c r="I15" s="94"/>
      <c r="J15" s="18"/>
      <c r="K15" s="94"/>
      <c r="L15" s="18"/>
      <c r="M15" s="94"/>
      <c r="N15" s="50"/>
      <c r="O15" s="104"/>
      <c r="P15" s="17"/>
      <c r="Q15" s="38"/>
      <c r="R15" s="8"/>
      <c r="S15" s="8"/>
      <c r="T15" s="8"/>
      <c r="U15" s="8"/>
      <c r="X15" s="93"/>
    </row>
    <row r="16" spans="1:24" ht="12.75" thickBot="1">
      <c r="A16" s="14"/>
      <c r="B16" s="22"/>
      <c r="C16" s="95"/>
      <c r="D16" s="5"/>
      <c r="E16" s="96"/>
      <c r="F16" s="5"/>
      <c r="G16" s="96"/>
      <c r="H16" s="22"/>
      <c r="I16" s="97"/>
      <c r="J16" s="5"/>
      <c r="K16" s="97"/>
      <c r="L16" s="5"/>
      <c r="M16" s="97"/>
      <c r="N16" s="50"/>
      <c r="O16" s="104"/>
      <c r="P16" s="17"/>
      <c r="Q16" s="38"/>
      <c r="R16" s="8"/>
      <c r="S16" s="8"/>
      <c r="T16" s="8"/>
      <c r="U16" s="8"/>
      <c r="X16" s="93"/>
    </row>
    <row r="17" spans="1:15">
      <c r="A17" s="16"/>
      <c r="B17" s="98"/>
      <c r="C17" s="98"/>
      <c r="D17" s="98"/>
      <c r="E17" s="98"/>
      <c r="F17" s="98"/>
      <c r="G17" s="98"/>
      <c r="H17" s="98"/>
      <c r="I17" s="98"/>
      <c r="J17" s="98"/>
      <c r="K17" s="98"/>
      <c r="L17" s="99"/>
      <c r="M17" s="99"/>
      <c r="N17" s="100"/>
      <c r="O17" s="99"/>
    </row>
    <row r="18" spans="1:15">
      <c r="A18" s="28"/>
      <c r="B18" s="383"/>
      <c r="C18" s="383"/>
      <c r="D18" s="383"/>
      <c r="E18" s="383"/>
      <c r="F18" s="383"/>
      <c r="G18" s="384"/>
      <c r="H18" s="98"/>
      <c r="I18" s="98"/>
      <c r="J18" s="98"/>
      <c r="K18" s="98"/>
      <c r="L18" s="98"/>
      <c r="M18" s="98"/>
      <c r="N18" s="101"/>
      <c r="O18" s="98"/>
    </row>
    <row r="19" spans="1:15">
      <c r="A19" s="36"/>
      <c r="B19" s="385"/>
      <c r="C19" s="386"/>
      <c r="D19" s="386"/>
      <c r="E19" s="386"/>
      <c r="F19" s="386"/>
      <c r="G19" s="386"/>
      <c r="H19" s="101"/>
      <c r="I19" s="102"/>
      <c r="J19" s="103"/>
      <c r="K19" s="50"/>
      <c r="L19" s="103"/>
      <c r="M19" s="104"/>
      <c r="N19" s="101"/>
      <c r="O19" s="98"/>
    </row>
    <row r="20" spans="1:15">
      <c r="A20" s="37"/>
      <c r="B20" s="387"/>
      <c r="C20" s="388"/>
      <c r="D20" s="387"/>
      <c r="E20" s="388"/>
      <c r="F20" s="387"/>
      <c r="G20" s="388"/>
      <c r="H20" s="101"/>
      <c r="I20" s="102"/>
      <c r="J20" s="103"/>
      <c r="K20" s="50"/>
      <c r="L20" s="103"/>
      <c r="M20" s="104"/>
      <c r="N20" s="101"/>
      <c r="O20" s="98"/>
    </row>
    <row r="21" spans="1:15">
      <c r="A21" s="62"/>
      <c r="B21" s="63"/>
      <c r="C21" s="31"/>
      <c r="D21" s="31"/>
      <c r="E21" s="31"/>
      <c r="F21" s="31"/>
      <c r="G21" s="48"/>
      <c r="H21" s="101"/>
      <c r="I21" s="102"/>
      <c r="J21" s="103"/>
      <c r="K21" s="50"/>
      <c r="L21" s="103"/>
      <c r="M21" s="104"/>
      <c r="N21" s="101"/>
      <c r="O21" s="98"/>
    </row>
    <row r="22" spans="1:15">
      <c r="A22" s="376"/>
      <c r="B22" s="378"/>
      <c r="C22" s="379"/>
      <c r="D22" s="379"/>
      <c r="E22" s="379"/>
      <c r="F22" s="379"/>
      <c r="G22" s="379"/>
      <c r="H22" s="101"/>
      <c r="I22" s="102"/>
      <c r="J22" s="103"/>
      <c r="K22" s="50"/>
      <c r="L22" s="103"/>
      <c r="M22" s="104"/>
      <c r="N22" s="101"/>
      <c r="O22" s="98"/>
    </row>
    <row r="23" spans="1:15">
      <c r="A23" s="377"/>
      <c r="B23" s="33"/>
      <c r="C23" s="46"/>
      <c r="D23" s="34"/>
      <c r="E23" s="46"/>
      <c r="F23" s="34"/>
      <c r="G23" s="46"/>
      <c r="H23" s="98"/>
      <c r="I23" s="98"/>
      <c r="J23" s="103"/>
      <c r="K23" s="50"/>
      <c r="L23" s="103"/>
      <c r="M23" s="104"/>
      <c r="N23" s="101"/>
      <c r="O23" s="98"/>
    </row>
    <row r="24" spans="1:15">
      <c r="A24" s="29"/>
      <c r="B24" s="56"/>
      <c r="C24" s="42"/>
      <c r="D24" s="19"/>
      <c r="E24" s="42"/>
      <c r="F24" s="19"/>
      <c r="G24" s="42"/>
      <c r="H24" s="98"/>
      <c r="I24" s="98"/>
      <c r="J24" s="103"/>
      <c r="K24" s="50"/>
      <c r="L24" s="103"/>
      <c r="M24" s="104"/>
      <c r="N24" s="101"/>
      <c r="O24" s="102"/>
    </row>
    <row r="25" spans="1:15">
      <c r="A25" s="29"/>
      <c r="B25" s="56"/>
      <c r="C25" s="42"/>
      <c r="D25" s="19"/>
      <c r="E25" s="42"/>
      <c r="F25" s="19"/>
      <c r="G25" s="42"/>
      <c r="H25" s="98"/>
      <c r="I25" s="98"/>
      <c r="J25" s="103"/>
      <c r="K25" s="50"/>
      <c r="L25" s="103"/>
      <c r="M25" s="104"/>
      <c r="N25" s="101"/>
      <c r="O25" s="102"/>
    </row>
    <row r="26" spans="1:15">
      <c r="A26" s="29"/>
      <c r="B26" s="56"/>
      <c r="C26" s="42"/>
      <c r="D26" s="19"/>
      <c r="E26" s="42"/>
      <c r="F26" s="19"/>
      <c r="G26" s="42"/>
      <c r="H26" s="98"/>
      <c r="I26" s="98"/>
      <c r="J26" s="103"/>
      <c r="K26" s="50"/>
      <c r="L26" s="103"/>
      <c r="M26" s="104"/>
      <c r="N26" s="101"/>
      <c r="O26" s="102"/>
    </row>
    <row r="27" spans="1:15" ht="12.75" thickBot="1">
      <c r="A27" s="30"/>
      <c r="B27" s="57"/>
      <c r="C27" s="43"/>
      <c r="D27" s="21"/>
      <c r="E27" s="43"/>
      <c r="F27" s="21"/>
      <c r="G27" s="43"/>
      <c r="H27" s="98"/>
      <c r="I27" s="98"/>
      <c r="J27" s="98"/>
      <c r="K27" s="98"/>
      <c r="L27" s="98"/>
      <c r="M27" s="98"/>
      <c r="N27" s="101"/>
      <c r="O27" s="102"/>
    </row>
    <row r="28" spans="1:15">
      <c r="A28" s="17"/>
      <c r="B28" s="17"/>
      <c r="C28" s="38"/>
      <c r="D28" s="8"/>
      <c r="E28" s="8"/>
      <c r="F28" s="8"/>
      <c r="G28" s="99"/>
      <c r="H28" s="98"/>
      <c r="I28" s="98"/>
      <c r="J28" s="98"/>
      <c r="K28" s="98"/>
      <c r="L28" s="98"/>
      <c r="M28" s="98"/>
      <c r="N28" s="98"/>
      <c r="O28" s="98"/>
    </row>
    <row r="29" spans="1:15">
      <c r="A29" s="17"/>
      <c r="B29" s="17"/>
      <c r="C29" s="38"/>
      <c r="D29" s="8"/>
      <c r="E29" s="8"/>
      <c r="F29" s="8"/>
      <c r="G29" s="99"/>
      <c r="H29" s="98"/>
      <c r="I29" s="98"/>
      <c r="J29" s="98"/>
      <c r="K29" s="98"/>
      <c r="L29" s="98"/>
      <c r="M29" s="98"/>
      <c r="N29" s="98"/>
      <c r="O29" s="98"/>
    </row>
    <row r="30" spans="1:15">
      <c r="J30" s="103"/>
      <c r="K30" s="103"/>
      <c r="L30" s="103"/>
      <c r="M30" s="103"/>
    </row>
    <row r="31" spans="1:15">
      <c r="H31" s="103"/>
      <c r="I31" s="105"/>
      <c r="J31" s="103"/>
      <c r="K31" s="93"/>
      <c r="L31" s="93"/>
      <c r="M31" s="93"/>
    </row>
    <row r="32" spans="1:15">
      <c r="H32" s="103"/>
      <c r="I32" s="105"/>
      <c r="J32" s="103"/>
      <c r="K32" s="93"/>
      <c r="L32" s="93"/>
      <c r="M32" s="93"/>
    </row>
    <row r="33" spans="8:13" ht="12.75" customHeight="1">
      <c r="H33" s="103"/>
      <c r="I33" s="105"/>
      <c r="J33" s="103"/>
      <c r="K33" s="93"/>
      <c r="L33" s="93"/>
      <c r="M33" s="93"/>
    </row>
    <row r="34" spans="8:13">
      <c r="H34" s="103"/>
      <c r="I34" s="105"/>
      <c r="J34" s="103"/>
      <c r="K34" s="93"/>
      <c r="L34" s="93"/>
      <c r="M34" s="93"/>
    </row>
    <row r="35" spans="8:13" ht="13.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row r="39" spans="8:13" ht="12.75" customHeight="1"/>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8"/>
  <dimension ref="A1:U38"/>
  <sheetViews>
    <sheetView showGridLines="0" zoomScaleNormal="100" workbookViewId="0">
      <selection activeCell="B3" sqref="B3:M6"/>
    </sheetView>
  </sheetViews>
  <sheetFormatPr defaultColWidth="9.140625" defaultRowHeight="1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c r="A1" s="89" t="s">
        <v>54</v>
      </c>
      <c r="B1" s="98"/>
      <c r="C1" s="98"/>
      <c r="D1" s="98"/>
      <c r="E1" s="98"/>
      <c r="F1" s="98"/>
      <c r="G1" s="98"/>
      <c r="H1" s="98"/>
      <c r="I1" s="98"/>
      <c r="J1" s="98"/>
      <c r="K1" s="98"/>
      <c r="L1" s="98"/>
      <c r="M1" s="90" t="e">
        <f>Obsah!#REF!</f>
        <v>#REF!</v>
      </c>
      <c r="N1" s="98"/>
      <c r="O1" s="98"/>
    </row>
    <row r="2" spans="1:21" ht="7.5" customHeight="1">
      <c r="A2" s="89"/>
      <c r="B2" s="98"/>
      <c r="C2" s="98"/>
      <c r="D2" s="98"/>
      <c r="E2" s="98"/>
      <c r="F2" s="98"/>
      <c r="G2" s="98"/>
      <c r="H2" s="98"/>
      <c r="I2" s="98"/>
      <c r="J2" s="98"/>
      <c r="K2" s="98"/>
      <c r="L2" s="98"/>
      <c r="M2" s="98"/>
      <c r="N2" s="98"/>
      <c r="O2" s="98"/>
    </row>
    <row r="3" spans="1:21">
      <c r="A3" s="27"/>
      <c r="B3" s="383"/>
      <c r="C3" s="383"/>
      <c r="D3" s="383"/>
      <c r="E3" s="383"/>
      <c r="F3" s="383"/>
      <c r="G3" s="384"/>
      <c r="H3" s="390"/>
      <c r="I3" s="383"/>
      <c r="J3" s="383"/>
      <c r="K3" s="383"/>
      <c r="L3" s="383"/>
      <c r="M3" s="383"/>
      <c r="N3" s="9"/>
    </row>
    <row r="4" spans="1:21" ht="13.5" customHeight="1">
      <c r="A4" s="27"/>
      <c r="B4" s="391"/>
      <c r="C4" s="392"/>
      <c r="D4" s="392"/>
      <c r="E4" s="392"/>
      <c r="F4" s="392"/>
      <c r="G4" s="393"/>
      <c r="H4" s="391"/>
      <c r="I4" s="392"/>
      <c r="J4" s="392"/>
      <c r="K4" s="392"/>
      <c r="L4" s="392"/>
      <c r="M4" s="392"/>
      <c r="N4" s="39"/>
    </row>
    <row r="5" spans="1:21">
      <c r="A5" s="15"/>
      <c r="B5" s="389"/>
      <c r="C5" s="388"/>
      <c r="D5" s="389"/>
      <c r="E5" s="388"/>
      <c r="F5" s="389"/>
      <c r="G5" s="388"/>
      <c r="H5" s="389"/>
      <c r="I5" s="388"/>
      <c r="J5" s="389"/>
      <c r="K5" s="388"/>
      <c r="L5" s="389"/>
      <c r="M5" s="387"/>
      <c r="N5" s="58"/>
    </row>
    <row r="6" spans="1:21">
      <c r="A6" s="13"/>
      <c r="B6" s="63"/>
      <c r="C6" s="31"/>
      <c r="D6" s="31"/>
      <c r="E6" s="31"/>
      <c r="F6" s="31"/>
      <c r="G6" s="31"/>
      <c r="H6" s="31"/>
      <c r="I6" s="31"/>
      <c r="J6" s="31"/>
      <c r="K6" s="31"/>
      <c r="L6" s="31"/>
      <c r="M6" s="48"/>
      <c r="N6" s="58"/>
    </row>
    <row r="7" spans="1:21">
      <c r="A7" s="380"/>
      <c r="B7" s="378"/>
      <c r="C7" s="379"/>
      <c r="D7" s="379"/>
      <c r="E7" s="379"/>
      <c r="F7" s="379"/>
      <c r="G7" s="382"/>
      <c r="H7" s="378"/>
      <c r="I7" s="379"/>
      <c r="J7" s="379"/>
      <c r="K7" s="379"/>
      <c r="L7" s="379"/>
      <c r="M7" s="379"/>
      <c r="N7" s="40"/>
    </row>
    <row r="8" spans="1:21">
      <c r="A8" s="381"/>
      <c r="B8" s="33"/>
      <c r="C8" s="45"/>
      <c r="D8" s="34"/>
      <c r="E8" s="45"/>
      <c r="F8" s="34"/>
      <c r="G8" s="45"/>
      <c r="H8" s="33"/>
      <c r="I8" s="45"/>
      <c r="J8" s="34"/>
      <c r="K8" s="45"/>
      <c r="L8" s="34"/>
      <c r="M8" s="45"/>
      <c r="N8" s="1"/>
    </row>
    <row r="9" spans="1:21">
      <c r="A9" s="35"/>
      <c r="B9" s="91"/>
      <c r="C9" s="92"/>
      <c r="D9" s="18"/>
      <c r="E9" s="92"/>
      <c r="F9" s="18"/>
      <c r="G9" s="92"/>
      <c r="H9" s="91"/>
      <c r="I9" s="92"/>
      <c r="J9" s="18"/>
      <c r="K9" s="92"/>
      <c r="L9" s="18"/>
      <c r="M9" s="92"/>
      <c r="N9" s="50"/>
      <c r="O9" s="104"/>
    </row>
    <row r="10" spans="1:21">
      <c r="A10" s="35"/>
      <c r="B10" s="91"/>
      <c r="C10" s="92"/>
      <c r="D10" s="18"/>
      <c r="E10" s="92"/>
      <c r="F10" s="18"/>
      <c r="G10" s="92"/>
      <c r="H10" s="91"/>
      <c r="I10" s="92"/>
      <c r="J10" s="18"/>
      <c r="K10" s="92"/>
      <c r="L10" s="18"/>
      <c r="M10" s="92"/>
      <c r="N10" s="50"/>
      <c r="O10" s="104"/>
    </row>
    <row r="11" spans="1:21">
      <c r="A11" s="26"/>
      <c r="B11" s="24"/>
      <c r="C11" s="92"/>
      <c r="D11" s="12"/>
      <c r="E11" s="92"/>
      <c r="F11" s="12"/>
      <c r="G11" s="92"/>
      <c r="H11" s="24"/>
      <c r="I11" s="92"/>
      <c r="J11" s="12"/>
      <c r="K11" s="92"/>
      <c r="L11" s="12"/>
      <c r="M11" s="92"/>
      <c r="N11" s="50"/>
      <c r="O11" s="104"/>
    </row>
    <row r="12" spans="1:21">
      <c r="A12" s="26"/>
      <c r="B12" s="91"/>
      <c r="C12" s="92"/>
      <c r="D12" s="18"/>
      <c r="E12" s="92"/>
      <c r="F12" s="18"/>
      <c r="G12" s="92"/>
      <c r="H12" s="91"/>
      <c r="I12" s="92"/>
      <c r="J12" s="18"/>
      <c r="K12" s="92"/>
      <c r="L12" s="18"/>
      <c r="M12" s="92"/>
      <c r="N12" s="50"/>
      <c r="O12" s="104"/>
    </row>
    <row r="13" spans="1:21">
      <c r="A13" s="26"/>
      <c r="B13" s="24"/>
      <c r="C13" s="92"/>
      <c r="D13" s="12"/>
      <c r="E13" s="92"/>
      <c r="F13" s="12"/>
      <c r="G13" s="92"/>
      <c r="H13" s="24"/>
      <c r="I13" s="92"/>
      <c r="J13" s="12"/>
      <c r="K13" s="92"/>
      <c r="L13" s="12"/>
      <c r="M13" s="92"/>
      <c r="N13" s="50"/>
      <c r="O13" s="104"/>
    </row>
    <row r="14" spans="1:21">
      <c r="A14" s="26"/>
      <c r="B14" s="91"/>
      <c r="C14" s="92"/>
      <c r="D14" s="18"/>
      <c r="E14" s="92"/>
      <c r="F14" s="18"/>
      <c r="G14" s="92"/>
      <c r="H14" s="91"/>
      <c r="I14" s="92"/>
      <c r="J14" s="18"/>
      <c r="K14" s="92"/>
      <c r="L14" s="18"/>
      <c r="M14" s="92"/>
      <c r="N14" s="50"/>
      <c r="O14" s="104"/>
      <c r="P14" s="17"/>
      <c r="Q14" s="38"/>
      <c r="R14" s="8"/>
      <c r="S14" s="8"/>
      <c r="T14" s="8"/>
      <c r="U14" s="8"/>
    </row>
    <row r="15" spans="1:21">
      <c r="A15" s="26"/>
      <c r="B15" s="91"/>
      <c r="C15" s="92"/>
      <c r="D15" s="18"/>
      <c r="E15" s="94"/>
      <c r="F15" s="18"/>
      <c r="G15" s="94"/>
      <c r="H15" s="91"/>
      <c r="I15" s="94"/>
      <c r="J15" s="18"/>
      <c r="K15" s="94"/>
      <c r="L15" s="18"/>
      <c r="M15" s="94"/>
      <c r="N15" s="50"/>
      <c r="O15" s="104"/>
      <c r="P15" s="17"/>
      <c r="Q15" s="38"/>
      <c r="R15" s="8"/>
      <c r="S15" s="8"/>
      <c r="T15" s="8"/>
      <c r="U15" s="8"/>
    </row>
    <row r="16" spans="1:21" ht="12.75" thickBot="1">
      <c r="A16" s="14"/>
      <c r="B16" s="22"/>
      <c r="C16" s="95"/>
      <c r="D16" s="5"/>
      <c r="E16" s="96"/>
      <c r="F16" s="5"/>
      <c r="G16" s="96"/>
      <c r="H16" s="22"/>
      <c r="I16" s="97"/>
      <c r="J16" s="5"/>
      <c r="K16" s="97"/>
      <c r="L16" s="5"/>
      <c r="M16" s="97"/>
      <c r="N16" s="50"/>
      <c r="O16" s="104"/>
      <c r="P16" s="17"/>
      <c r="Q16" s="38"/>
      <c r="R16" s="8"/>
      <c r="S16" s="8"/>
      <c r="T16" s="8"/>
      <c r="U16" s="8"/>
    </row>
    <row r="17" spans="1:20">
      <c r="A17" s="16"/>
      <c r="B17" s="98"/>
      <c r="C17" s="98"/>
      <c r="D17" s="98"/>
      <c r="E17" s="98"/>
      <c r="F17" s="98"/>
      <c r="G17" s="98"/>
      <c r="H17" s="98"/>
      <c r="I17" s="98"/>
      <c r="J17" s="98"/>
      <c r="K17" s="98"/>
      <c r="L17" s="99"/>
      <c r="M17" s="99"/>
      <c r="N17" s="100"/>
      <c r="O17" s="99"/>
    </row>
    <row r="18" spans="1:20">
      <c r="A18" s="49"/>
      <c r="B18" s="383"/>
      <c r="C18" s="383"/>
      <c r="D18" s="383"/>
      <c r="E18" s="383"/>
      <c r="F18" s="383"/>
      <c r="G18" s="384"/>
      <c r="H18" s="7"/>
      <c r="I18" s="7"/>
      <c r="J18" s="7"/>
      <c r="K18" s="7"/>
      <c r="L18" s="7"/>
      <c r="M18" s="7"/>
      <c r="N18" s="101"/>
      <c r="O18" s="98"/>
      <c r="P18" s="59"/>
      <c r="Q18" s="38"/>
      <c r="R18" s="8"/>
      <c r="S18" s="8"/>
      <c r="T18" s="8"/>
    </row>
    <row r="19" spans="1:20">
      <c r="A19" s="36"/>
      <c r="B19" s="385"/>
      <c r="C19" s="386"/>
      <c r="D19" s="386"/>
      <c r="E19" s="386"/>
      <c r="F19" s="386"/>
      <c r="G19" s="386"/>
      <c r="H19" s="101"/>
      <c r="I19" s="102"/>
      <c r="J19" s="103"/>
      <c r="K19" s="50"/>
      <c r="L19" s="103"/>
      <c r="M19" s="104"/>
      <c r="N19" s="101"/>
      <c r="O19" s="98"/>
      <c r="P19" s="59"/>
      <c r="Q19" s="38"/>
      <c r="R19" s="8"/>
      <c r="S19" s="8"/>
      <c r="T19" s="8"/>
    </row>
    <row r="20" spans="1:20">
      <c r="A20" s="37"/>
      <c r="B20" s="387"/>
      <c r="C20" s="388"/>
      <c r="D20" s="387"/>
      <c r="E20" s="388"/>
      <c r="F20" s="387"/>
      <c r="G20" s="388"/>
      <c r="H20" s="101"/>
      <c r="I20" s="102"/>
      <c r="J20" s="103"/>
      <c r="K20" s="50"/>
      <c r="L20" s="103"/>
      <c r="M20" s="104"/>
      <c r="N20" s="101"/>
      <c r="O20" s="98"/>
      <c r="P20" s="59"/>
      <c r="Q20" s="38"/>
      <c r="R20" s="44"/>
      <c r="S20" s="44"/>
      <c r="T20" s="44"/>
    </row>
    <row r="21" spans="1:20">
      <c r="A21" s="62"/>
      <c r="B21" s="63"/>
      <c r="C21" s="31"/>
      <c r="D21" s="31"/>
      <c r="E21" s="31"/>
      <c r="F21" s="31"/>
      <c r="G21" s="48"/>
      <c r="H21" s="101"/>
      <c r="I21" s="102"/>
      <c r="J21" s="103"/>
      <c r="K21" s="50"/>
      <c r="L21" s="103"/>
      <c r="M21" s="104"/>
      <c r="N21" s="101"/>
      <c r="O21" s="98"/>
      <c r="P21" s="59"/>
      <c r="Q21" s="38"/>
      <c r="R21" s="8"/>
      <c r="S21" s="8"/>
      <c r="T21" s="8"/>
    </row>
    <row r="22" spans="1:20">
      <c r="A22" s="376"/>
      <c r="B22" s="378"/>
      <c r="C22" s="379"/>
      <c r="D22" s="379"/>
      <c r="E22" s="379"/>
      <c r="F22" s="379"/>
      <c r="G22" s="379"/>
      <c r="H22" s="101"/>
      <c r="I22" s="102"/>
      <c r="J22" s="103"/>
      <c r="K22" s="50"/>
      <c r="L22" s="103"/>
      <c r="M22" s="104"/>
      <c r="N22" s="101"/>
      <c r="O22" s="98"/>
      <c r="P22" s="59"/>
      <c r="Q22" s="38"/>
      <c r="R22" s="8"/>
      <c r="S22" s="8"/>
      <c r="T22" s="8"/>
    </row>
    <row r="23" spans="1:20">
      <c r="A23" s="377"/>
      <c r="B23" s="33"/>
      <c r="C23" s="46"/>
      <c r="D23" s="34"/>
      <c r="E23" s="46"/>
      <c r="F23" s="34"/>
      <c r="G23" s="46"/>
      <c r="H23" s="98"/>
      <c r="I23" s="98"/>
      <c r="J23" s="103"/>
      <c r="K23" s="50"/>
      <c r="L23" s="103"/>
      <c r="M23" s="104"/>
      <c r="N23" s="101"/>
      <c r="O23" s="98"/>
      <c r="P23" s="59"/>
      <c r="Q23" s="38"/>
      <c r="R23" s="41"/>
      <c r="S23" s="44"/>
      <c r="T23" s="44"/>
    </row>
    <row r="24" spans="1:20">
      <c r="A24" s="29"/>
      <c r="B24" s="56"/>
      <c r="C24" s="42"/>
      <c r="D24" s="19"/>
      <c r="E24" s="42"/>
      <c r="F24" s="19"/>
      <c r="G24" s="42"/>
      <c r="H24" s="98"/>
      <c r="I24" s="98"/>
      <c r="J24" s="103"/>
      <c r="K24" s="50"/>
      <c r="L24" s="103"/>
      <c r="M24" s="104"/>
      <c r="N24" s="101"/>
      <c r="O24" s="102"/>
      <c r="T24" s="99"/>
    </row>
    <row r="25" spans="1:20">
      <c r="A25" s="29"/>
      <c r="B25" s="56"/>
      <c r="C25" s="42"/>
      <c r="D25" s="19"/>
      <c r="E25" s="42"/>
      <c r="F25" s="19"/>
      <c r="G25" s="42"/>
      <c r="H25" s="98"/>
      <c r="I25" s="98"/>
      <c r="J25" s="103"/>
      <c r="K25" s="50"/>
      <c r="L25" s="103"/>
      <c r="M25" s="104"/>
      <c r="N25" s="101"/>
      <c r="O25" s="102"/>
    </row>
    <row r="26" spans="1:20">
      <c r="A26" s="29"/>
      <c r="B26" s="56"/>
      <c r="C26" s="42"/>
      <c r="D26" s="19"/>
      <c r="E26" s="42"/>
      <c r="F26" s="19"/>
      <c r="G26" s="42"/>
      <c r="H26" s="98"/>
      <c r="I26" s="98"/>
      <c r="J26" s="103"/>
      <c r="K26" s="50"/>
      <c r="L26" s="103"/>
      <c r="M26" s="104"/>
      <c r="N26" s="101"/>
      <c r="O26" s="102"/>
    </row>
    <row r="27" spans="1:20" ht="12.75" thickBot="1">
      <c r="A27" s="30"/>
      <c r="B27" s="57"/>
      <c r="C27" s="43"/>
      <c r="D27" s="21"/>
      <c r="E27" s="43"/>
      <c r="F27" s="21"/>
      <c r="G27" s="43"/>
      <c r="H27" s="98"/>
      <c r="I27" s="98"/>
      <c r="J27" s="98"/>
      <c r="K27" s="98"/>
      <c r="L27" s="98"/>
      <c r="M27" s="98"/>
      <c r="N27" s="101"/>
      <c r="O27" s="102"/>
    </row>
    <row r="28" spans="1:20">
      <c r="A28" s="17"/>
      <c r="B28" s="17"/>
      <c r="C28" s="38"/>
      <c r="D28" s="8"/>
      <c r="E28" s="8"/>
      <c r="F28" s="8"/>
      <c r="G28" s="99"/>
      <c r="H28" s="98"/>
      <c r="I28" s="98"/>
      <c r="J28" s="98"/>
      <c r="K28" s="98"/>
      <c r="L28" s="98"/>
      <c r="M28" s="98"/>
    </row>
    <row r="29" spans="1:20">
      <c r="H29" s="98"/>
      <c r="I29" s="98"/>
      <c r="J29" s="98"/>
      <c r="K29" s="98"/>
      <c r="L29" s="98"/>
      <c r="M29" s="98"/>
    </row>
    <row r="30" spans="1:20">
      <c r="J30" s="103"/>
      <c r="K30" s="103"/>
      <c r="L30" s="103"/>
      <c r="M30" s="103"/>
    </row>
    <row r="31" spans="1:20">
      <c r="H31" s="103"/>
      <c r="I31" s="105"/>
      <c r="J31" s="103"/>
      <c r="K31" s="93"/>
      <c r="L31" s="93"/>
      <c r="M31" s="93"/>
    </row>
    <row r="32" spans="1:20" ht="12.75" customHeight="1">
      <c r="H32" s="103"/>
      <c r="I32" s="105"/>
      <c r="J32" s="103"/>
      <c r="K32" s="93"/>
      <c r="L32" s="93"/>
      <c r="M32" s="93"/>
    </row>
    <row r="33" spans="8:13">
      <c r="H33" s="103"/>
      <c r="I33" s="105"/>
      <c r="J33" s="103"/>
      <c r="K33" s="93"/>
      <c r="L33" s="93"/>
      <c r="M33" s="93"/>
    </row>
    <row r="34" spans="8:13" ht="13.5" customHeight="1">
      <c r="H34" s="103"/>
      <c r="I34" s="105"/>
      <c r="J34" s="103"/>
      <c r="K34" s="93"/>
      <c r="L34" s="93"/>
      <c r="M34" s="93"/>
    </row>
    <row r="35" spans="8:13" ht="12.7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9"/>
  <dimension ref="A1:X39"/>
  <sheetViews>
    <sheetView showGridLines="0" zoomScaleNormal="100" workbookViewId="0">
      <selection activeCell="B3" sqref="B3:M6"/>
    </sheetView>
  </sheetViews>
  <sheetFormatPr defaultColWidth="9.140625" defaultRowHeight="1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c r="A1" s="89" t="s">
        <v>55</v>
      </c>
      <c r="M1" s="90" t="e">
        <f>Obsah!#REF!</f>
        <v>#REF!</v>
      </c>
    </row>
    <row r="2" spans="1:24" ht="7.5" customHeight="1"/>
    <row r="3" spans="1:24">
      <c r="A3" s="27"/>
      <c r="B3" s="383"/>
      <c r="C3" s="383"/>
      <c r="D3" s="383"/>
      <c r="E3" s="383"/>
      <c r="F3" s="383"/>
      <c r="G3" s="384"/>
      <c r="H3" s="390"/>
      <c r="I3" s="383"/>
      <c r="J3" s="383"/>
      <c r="K3" s="383"/>
      <c r="L3" s="383"/>
      <c r="M3" s="383"/>
      <c r="N3" s="9"/>
    </row>
    <row r="4" spans="1:24">
      <c r="A4" s="27"/>
      <c r="B4" s="391"/>
      <c r="C4" s="392"/>
      <c r="D4" s="392"/>
      <c r="E4" s="392"/>
      <c r="F4" s="392"/>
      <c r="G4" s="393"/>
      <c r="H4" s="391"/>
      <c r="I4" s="392"/>
      <c r="J4" s="392"/>
      <c r="K4" s="392"/>
      <c r="L4" s="392"/>
      <c r="M4" s="392"/>
      <c r="N4" s="39"/>
    </row>
    <row r="5" spans="1:24">
      <c r="A5" s="15"/>
      <c r="B5" s="389"/>
      <c r="C5" s="388"/>
      <c r="D5" s="389"/>
      <c r="E5" s="388"/>
      <c r="F5" s="389"/>
      <c r="G5" s="388"/>
      <c r="H5" s="389"/>
      <c r="I5" s="388"/>
      <c r="J5" s="389"/>
      <c r="K5" s="388"/>
      <c r="L5" s="389"/>
      <c r="M5" s="387"/>
      <c r="N5" s="58"/>
    </row>
    <row r="6" spans="1:24">
      <c r="A6" s="13"/>
      <c r="B6" s="63"/>
      <c r="C6" s="31"/>
      <c r="D6" s="31"/>
      <c r="E6" s="31"/>
      <c r="F6" s="31"/>
      <c r="G6" s="31"/>
      <c r="H6" s="31"/>
      <c r="I6" s="31"/>
      <c r="J6" s="31"/>
      <c r="K6" s="31"/>
      <c r="L6" s="31"/>
      <c r="M6" s="32"/>
      <c r="N6" s="58"/>
    </row>
    <row r="7" spans="1:24">
      <c r="A7" s="380"/>
      <c r="B7" s="378"/>
      <c r="C7" s="379"/>
      <c r="D7" s="379"/>
      <c r="E7" s="379"/>
      <c r="F7" s="379"/>
      <c r="G7" s="382"/>
      <c r="H7" s="378"/>
      <c r="I7" s="379"/>
      <c r="J7" s="379"/>
      <c r="K7" s="379"/>
      <c r="L7" s="379"/>
      <c r="M7" s="379"/>
      <c r="N7" s="40"/>
    </row>
    <row r="8" spans="1:24">
      <c r="A8" s="381"/>
      <c r="B8" s="33"/>
      <c r="C8" s="45"/>
      <c r="D8" s="34"/>
      <c r="E8" s="45"/>
      <c r="F8" s="34"/>
      <c r="G8" s="45"/>
      <c r="H8" s="33"/>
      <c r="I8" s="45"/>
      <c r="J8" s="34"/>
      <c r="K8" s="45"/>
      <c r="L8" s="34"/>
      <c r="M8" s="45"/>
      <c r="N8" s="1"/>
    </row>
    <row r="9" spans="1:24">
      <c r="A9" s="35"/>
      <c r="B9" s="91"/>
      <c r="C9" s="92"/>
      <c r="D9" s="18"/>
      <c r="E9" s="92"/>
      <c r="F9" s="18"/>
      <c r="G9" s="92"/>
      <c r="H9" s="91"/>
      <c r="I9" s="92"/>
      <c r="J9" s="18"/>
      <c r="K9" s="92"/>
      <c r="L9" s="18"/>
      <c r="M9" s="92"/>
      <c r="N9" s="50"/>
      <c r="O9" s="104"/>
      <c r="X9" s="93"/>
    </row>
    <row r="10" spans="1:24">
      <c r="A10" s="26"/>
      <c r="B10" s="91"/>
      <c r="C10" s="92"/>
      <c r="D10" s="18"/>
      <c r="E10" s="92"/>
      <c r="F10" s="18"/>
      <c r="G10" s="92"/>
      <c r="H10" s="91"/>
      <c r="I10" s="92"/>
      <c r="J10" s="18"/>
      <c r="K10" s="92"/>
      <c r="L10" s="18"/>
      <c r="M10" s="92"/>
      <c r="N10" s="50"/>
      <c r="O10" s="104"/>
      <c r="X10" s="93"/>
    </row>
    <row r="11" spans="1:24">
      <c r="A11" s="26"/>
      <c r="B11" s="24"/>
      <c r="C11" s="92"/>
      <c r="D11" s="12"/>
      <c r="E11" s="92"/>
      <c r="F11" s="12"/>
      <c r="G11" s="92"/>
      <c r="H11" s="24"/>
      <c r="I11" s="92"/>
      <c r="J11" s="12"/>
      <c r="K11" s="92"/>
      <c r="L11" s="12"/>
      <c r="M11" s="92"/>
      <c r="N11" s="50"/>
      <c r="O11" s="104"/>
      <c r="X11" s="93"/>
    </row>
    <row r="12" spans="1:24">
      <c r="A12" s="26"/>
      <c r="B12" s="91"/>
      <c r="C12" s="92"/>
      <c r="D12" s="18"/>
      <c r="E12" s="92"/>
      <c r="F12" s="18"/>
      <c r="G12" s="92"/>
      <c r="H12" s="91"/>
      <c r="I12" s="92"/>
      <c r="J12" s="18"/>
      <c r="K12" s="92"/>
      <c r="L12" s="18"/>
      <c r="M12" s="92"/>
      <c r="N12" s="50"/>
      <c r="O12" s="104"/>
      <c r="X12" s="93"/>
    </row>
    <row r="13" spans="1:24">
      <c r="A13" s="26"/>
      <c r="B13" s="24"/>
      <c r="C13" s="92"/>
      <c r="D13" s="12"/>
      <c r="E13" s="92"/>
      <c r="F13" s="12"/>
      <c r="G13" s="92"/>
      <c r="H13" s="24"/>
      <c r="I13" s="92"/>
      <c r="J13" s="12"/>
      <c r="K13" s="92"/>
      <c r="L13" s="12"/>
      <c r="M13" s="92"/>
      <c r="N13" s="50"/>
      <c r="O13" s="104"/>
      <c r="X13" s="93"/>
    </row>
    <row r="14" spans="1:24">
      <c r="A14" s="26"/>
      <c r="B14" s="91"/>
      <c r="C14" s="92"/>
      <c r="D14" s="18"/>
      <c r="E14" s="92"/>
      <c r="F14" s="18"/>
      <c r="G14" s="92"/>
      <c r="H14" s="91"/>
      <c r="I14" s="92"/>
      <c r="J14" s="18"/>
      <c r="K14" s="92"/>
      <c r="L14" s="18"/>
      <c r="M14" s="92"/>
      <c r="N14" s="50"/>
      <c r="O14" s="104"/>
      <c r="P14" s="17"/>
      <c r="Q14" s="38"/>
      <c r="R14" s="8"/>
      <c r="S14" s="8"/>
      <c r="T14" s="8"/>
      <c r="U14" s="8"/>
      <c r="X14" s="93"/>
    </row>
    <row r="15" spans="1:24">
      <c r="A15" s="26"/>
      <c r="B15" s="91"/>
      <c r="C15" s="92"/>
      <c r="D15" s="18"/>
      <c r="E15" s="94"/>
      <c r="F15" s="18"/>
      <c r="G15" s="94"/>
      <c r="H15" s="91"/>
      <c r="I15" s="94"/>
      <c r="J15" s="18"/>
      <c r="K15" s="94"/>
      <c r="L15" s="18"/>
      <c r="M15" s="94"/>
      <c r="N15" s="50"/>
      <c r="O15" s="104"/>
      <c r="P15" s="17"/>
      <c r="Q15" s="38"/>
      <c r="R15" s="8"/>
      <c r="S15" s="8"/>
      <c r="T15" s="8"/>
      <c r="U15" s="8"/>
      <c r="X15" s="93"/>
    </row>
    <row r="16" spans="1:24" ht="12.75" thickBot="1">
      <c r="A16" s="14"/>
      <c r="B16" s="22"/>
      <c r="C16" s="95"/>
      <c r="D16" s="5"/>
      <c r="E16" s="96"/>
      <c r="F16" s="5"/>
      <c r="G16" s="96"/>
      <c r="H16" s="22"/>
      <c r="I16" s="97"/>
      <c r="J16" s="5"/>
      <c r="K16" s="97"/>
      <c r="L16" s="5"/>
      <c r="M16" s="97"/>
      <c r="N16" s="50"/>
      <c r="O16" s="104"/>
      <c r="P16" s="17"/>
      <c r="Q16" s="38"/>
      <c r="R16" s="8"/>
      <c r="S16" s="8"/>
      <c r="T16" s="8"/>
      <c r="U16" s="8"/>
      <c r="X16" s="93"/>
    </row>
    <row r="17" spans="1:15">
      <c r="A17" s="16"/>
      <c r="B17" s="98"/>
      <c r="C17" s="98"/>
      <c r="D17" s="98"/>
      <c r="E17" s="98"/>
      <c r="F17" s="98"/>
      <c r="G17" s="98"/>
      <c r="H17" s="98"/>
      <c r="I17" s="98"/>
      <c r="J17" s="98"/>
      <c r="K17" s="98"/>
      <c r="L17" s="99"/>
      <c r="M17" s="99"/>
      <c r="N17" s="100"/>
      <c r="O17" s="99"/>
    </row>
    <row r="18" spans="1:15">
      <c r="A18" s="28"/>
      <c r="B18" s="383"/>
      <c r="C18" s="383"/>
      <c r="D18" s="383"/>
      <c r="E18" s="383"/>
      <c r="F18" s="383"/>
      <c r="G18" s="384"/>
      <c r="H18" s="98"/>
      <c r="I18" s="98"/>
      <c r="J18" s="98"/>
      <c r="K18" s="98"/>
      <c r="L18" s="98"/>
      <c r="M18" s="98"/>
      <c r="N18" s="101"/>
      <c r="O18" s="98"/>
    </row>
    <row r="19" spans="1:15">
      <c r="A19" s="36"/>
      <c r="B19" s="385"/>
      <c r="C19" s="386"/>
      <c r="D19" s="386"/>
      <c r="E19" s="386"/>
      <c r="F19" s="386"/>
      <c r="G19" s="386"/>
      <c r="H19" s="101"/>
      <c r="I19" s="102"/>
      <c r="J19" s="103"/>
      <c r="K19" s="50"/>
      <c r="L19" s="103"/>
      <c r="M19" s="104"/>
      <c r="N19" s="101"/>
      <c r="O19" s="98"/>
    </row>
    <row r="20" spans="1:15">
      <c r="A20" s="37"/>
      <c r="B20" s="387"/>
      <c r="C20" s="388"/>
      <c r="D20" s="387"/>
      <c r="E20" s="388"/>
      <c r="F20" s="387"/>
      <c r="G20" s="388"/>
      <c r="H20" s="101"/>
      <c r="I20" s="102"/>
      <c r="J20" s="103"/>
      <c r="K20" s="50"/>
      <c r="L20" s="103"/>
      <c r="M20" s="104"/>
      <c r="N20" s="101"/>
      <c r="O20" s="98"/>
    </row>
    <row r="21" spans="1:15">
      <c r="A21" s="62"/>
      <c r="B21" s="63"/>
      <c r="C21" s="31"/>
      <c r="D21" s="31"/>
      <c r="E21" s="31"/>
      <c r="F21" s="31"/>
      <c r="G21" s="48"/>
      <c r="H21" s="101"/>
      <c r="I21" s="102"/>
      <c r="J21" s="103"/>
      <c r="K21" s="50"/>
      <c r="L21" s="103"/>
      <c r="M21" s="104"/>
      <c r="N21" s="101"/>
      <c r="O21" s="98"/>
    </row>
    <row r="22" spans="1:15">
      <c r="A22" s="376"/>
      <c r="B22" s="378"/>
      <c r="C22" s="379"/>
      <c r="D22" s="379"/>
      <c r="E22" s="379"/>
      <c r="F22" s="379"/>
      <c r="G22" s="379"/>
      <c r="H22" s="101"/>
      <c r="I22" s="102"/>
      <c r="J22" s="103"/>
      <c r="K22" s="50"/>
      <c r="L22" s="103"/>
      <c r="M22" s="104"/>
      <c r="N22" s="101"/>
      <c r="O22" s="98"/>
    </row>
    <row r="23" spans="1:15">
      <c r="A23" s="377"/>
      <c r="B23" s="33"/>
      <c r="C23" s="46"/>
      <c r="D23" s="34"/>
      <c r="E23" s="46"/>
      <c r="F23" s="34"/>
      <c r="G23" s="46"/>
      <c r="H23" s="98"/>
      <c r="I23" s="98"/>
      <c r="J23" s="103"/>
      <c r="K23" s="50"/>
      <c r="L23" s="103"/>
      <c r="M23" s="104"/>
      <c r="N23" s="101"/>
      <c r="O23" s="98"/>
    </row>
    <row r="24" spans="1:15">
      <c r="A24" s="29"/>
      <c r="B24" s="56"/>
      <c r="C24" s="42"/>
      <c r="D24" s="19"/>
      <c r="E24" s="42"/>
      <c r="F24" s="19"/>
      <c r="G24" s="42"/>
      <c r="H24" s="98"/>
      <c r="I24" s="98"/>
      <c r="J24" s="103"/>
      <c r="K24" s="50"/>
      <c r="L24" s="103"/>
      <c r="M24" s="104"/>
      <c r="N24" s="101"/>
      <c r="O24" s="102"/>
    </row>
    <row r="25" spans="1:15">
      <c r="A25" s="29"/>
      <c r="B25" s="56"/>
      <c r="C25" s="42"/>
      <c r="D25" s="19"/>
      <c r="E25" s="42"/>
      <c r="F25" s="19"/>
      <c r="G25" s="42"/>
      <c r="H25" s="98"/>
      <c r="I25" s="98"/>
      <c r="J25" s="103"/>
      <c r="K25" s="50"/>
      <c r="L25" s="103"/>
      <c r="M25" s="104"/>
      <c r="N25" s="101"/>
      <c r="O25" s="102"/>
    </row>
    <row r="26" spans="1:15">
      <c r="A26" s="29"/>
      <c r="B26" s="56"/>
      <c r="C26" s="42"/>
      <c r="D26" s="19"/>
      <c r="E26" s="42"/>
      <c r="F26" s="19"/>
      <c r="G26" s="42"/>
      <c r="H26" s="98"/>
      <c r="I26" s="98"/>
      <c r="J26" s="103"/>
      <c r="K26" s="50"/>
      <c r="L26" s="103"/>
      <c r="M26" s="104"/>
      <c r="N26" s="101"/>
      <c r="O26" s="102"/>
    </row>
    <row r="27" spans="1:15" ht="12.75" thickBot="1">
      <c r="A27" s="30"/>
      <c r="B27" s="57"/>
      <c r="C27" s="43"/>
      <c r="D27" s="21"/>
      <c r="E27" s="43"/>
      <c r="F27" s="21"/>
      <c r="G27" s="43"/>
      <c r="H27" s="98"/>
      <c r="I27" s="98"/>
      <c r="J27" s="98"/>
      <c r="K27" s="98"/>
      <c r="L27" s="98"/>
      <c r="M27" s="98"/>
      <c r="N27" s="101"/>
      <c r="O27" s="102"/>
    </row>
    <row r="28" spans="1:15">
      <c r="A28" s="17"/>
      <c r="B28" s="17"/>
      <c r="C28" s="38"/>
      <c r="D28" s="8"/>
      <c r="E28" s="8"/>
      <c r="F28" s="8"/>
      <c r="G28" s="99"/>
      <c r="H28" s="98"/>
      <c r="I28" s="98"/>
      <c r="J28" s="98"/>
      <c r="K28" s="98"/>
      <c r="L28" s="98"/>
      <c r="M28" s="98"/>
      <c r="N28" s="98"/>
      <c r="O28" s="98"/>
    </row>
    <row r="29" spans="1:15">
      <c r="A29" s="17"/>
      <c r="B29" s="17"/>
      <c r="C29" s="38"/>
      <c r="D29" s="8"/>
      <c r="E29" s="8"/>
      <c r="F29" s="8"/>
      <c r="G29" s="99"/>
      <c r="H29" s="98"/>
      <c r="I29" s="98"/>
      <c r="J29" s="98"/>
      <c r="K29" s="98"/>
      <c r="L29" s="98"/>
      <c r="M29" s="98"/>
      <c r="N29" s="98"/>
      <c r="O29" s="98"/>
    </row>
    <row r="30" spans="1:15">
      <c r="J30" s="103"/>
      <c r="K30" s="103"/>
      <c r="L30" s="103"/>
      <c r="M30" s="103"/>
    </row>
    <row r="31" spans="1:15">
      <c r="H31" s="103"/>
      <c r="I31" s="105"/>
      <c r="J31" s="103"/>
      <c r="K31" s="93"/>
      <c r="L31" s="93"/>
      <c r="M31" s="93"/>
    </row>
    <row r="32" spans="1:15">
      <c r="H32" s="103"/>
      <c r="I32" s="105"/>
      <c r="J32" s="103"/>
      <c r="K32" s="93"/>
      <c r="L32" s="93"/>
      <c r="M32" s="93"/>
    </row>
    <row r="33" spans="8:13" ht="12.75" customHeight="1">
      <c r="H33" s="103"/>
      <c r="I33" s="105"/>
      <c r="J33" s="103"/>
      <c r="K33" s="93"/>
      <c r="L33" s="93"/>
      <c r="M33" s="93"/>
    </row>
    <row r="34" spans="8:13">
      <c r="H34" s="103"/>
      <c r="I34" s="105"/>
      <c r="J34" s="103"/>
      <c r="K34" s="93"/>
      <c r="L34" s="93"/>
      <c r="M34" s="93"/>
    </row>
    <row r="35" spans="8:13" ht="13.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row r="39" spans="8:13" ht="12.75" customHeight="1"/>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30"/>
  <dimension ref="A1:U38"/>
  <sheetViews>
    <sheetView showGridLines="0" zoomScaleNormal="100" workbookViewId="0">
      <selection activeCell="B3" sqref="B3:M6"/>
    </sheetView>
  </sheetViews>
  <sheetFormatPr defaultColWidth="9.140625" defaultRowHeight="1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c r="A1" s="89" t="s">
        <v>56</v>
      </c>
      <c r="B1" s="98"/>
      <c r="C1" s="98"/>
      <c r="D1" s="98"/>
      <c r="E1" s="98"/>
      <c r="F1" s="98"/>
      <c r="G1" s="98"/>
      <c r="H1" s="98"/>
      <c r="I1" s="98"/>
      <c r="J1" s="98"/>
      <c r="K1" s="98"/>
      <c r="L1" s="98"/>
      <c r="M1" s="90" t="e">
        <f>Obsah!#REF!</f>
        <v>#REF!</v>
      </c>
      <c r="N1" s="98"/>
      <c r="O1" s="98"/>
    </row>
    <row r="2" spans="1:21" ht="7.5" customHeight="1">
      <c r="A2" s="89"/>
      <c r="B2" s="98"/>
      <c r="C2" s="98"/>
      <c r="D2" s="98"/>
      <c r="E2" s="98"/>
      <c r="F2" s="98"/>
      <c r="G2" s="98"/>
      <c r="H2" s="98"/>
      <c r="I2" s="98"/>
      <c r="J2" s="98"/>
      <c r="K2" s="98"/>
      <c r="L2" s="98"/>
      <c r="M2" s="98"/>
      <c r="N2" s="98"/>
      <c r="O2" s="98"/>
    </row>
    <row r="3" spans="1:21">
      <c r="A3" s="27"/>
      <c r="B3" s="383"/>
      <c r="C3" s="383"/>
      <c r="D3" s="383"/>
      <c r="E3" s="383"/>
      <c r="F3" s="383"/>
      <c r="G3" s="384"/>
      <c r="H3" s="390"/>
      <c r="I3" s="383"/>
      <c r="J3" s="383"/>
      <c r="K3" s="383"/>
      <c r="L3" s="383"/>
      <c r="M3" s="383"/>
      <c r="N3" s="9"/>
    </row>
    <row r="4" spans="1:21" ht="13.5" customHeight="1">
      <c r="A4" s="27"/>
      <c r="B4" s="391"/>
      <c r="C4" s="392"/>
      <c r="D4" s="392"/>
      <c r="E4" s="392"/>
      <c r="F4" s="392"/>
      <c r="G4" s="393"/>
      <c r="H4" s="391"/>
      <c r="I4" s="392"/>
      <c r="J4" s="392"/>
      <c r="K4" s="392"/>
      <c r="L4" s="392"/>
      <c r="M4" s="392"/>
      <c r="N4" s="39"/>
    </row>
    <row r="5" spans="1:21">
      <c r="A5" s="15"/>
      <c r="B5" s="389"/>
      <c r="C5" s="388"/>
      <c r="D5" s="389"/>
      <c r="E5" s="388"/>
      <c r="F5" s="389"/>
      <c r="G5" s="388"/>
      <c r="H5" s="389"/>
      <c r="I5" s="388"/>
      <c r="J5" s="389"/>
      <c r="K5" s="388"/>
      <c r="L5" s="389"/>
      <c r="M5" s="387"/>
      <c r="N5" s="58"/>
    </row>
    <row r="6" spans="1:21">
      <c r="A6" s="13"/>
      <c r="B6" s="63"/>
      <c r="C6" s="31"/>
      <c r="D6" s="31"/>
      <c r="E6" s="31"/>
      <c r="F6" s="31"/>
      <c r="G6" s="31"/>
      <c r="H6" s="31"/>
      <c r="I6" s="31"/>
      <c r="J6" s="31"/>
      <c r="K6" s="31"/>
      <c r="L6" s="31"/>
      <c r="M6" s="48"/>
      <c r="N6" s="58"/>
    </row>
    <row r="7" spans="1:21">
      <c r="A7" s="380"/>
      <c r="B7" s="378"/>
      <c r="C7" s="379"/>
      <c r="D7" s="379"/>
      <c r="E7" s="379"/>
      <c r="F7" s="379"/>
      <c r="G7" s="382"/>
      <c r="H7" s="378"/>
      <c r="I7" s="379"/>
      <c r="J7" s="379"/>
      <c r="K7" s="379"/>
      <c r="L7" s="379"/>
      <c r="M7" s="379"/>
      <c r="N7" s="40"/>
    </row>
    <row r="8" spans="1:21">
      <c r="A8" s="381"/>
      <c r="B8" s="33"/>
      <c r="C8" s="45"/>
      <c r="D8" s="34"/>
      <c r="E8" s="45"/>
      <c r="F8" s="34"/>
      <c r="G8" s="45"/>
      <c r="H8" s="33"/>
      <c r="I8" s="45"/>
      <c r="J8" s="34"/>
      <c r="K8" s="45"/>
      <c r="L8" s="34"/>
      <c r="M8" s="45"/>
      <c r="N8" s="1"/>
    </row>
    <row r="9" spans="1:21">
      <c r="A9" s="35"/>
      <c r="B9" s="91"/>
      <c r="C9" s="92"/>
      <c r="D9" s="18"/>
      <c r="E9" s="92"/>
      <c r="F9" s="18"/>
      <c r="G9" s="92"/>
      <c r="H9" s="91"/>
      <c r="I9" s="92"/>
      <c r="J9" s="18"/>
      <c r="K9" s="92"/>
      <c r="L9" s="18"/>
      <c r="M9" s="92"/>
      <c r="N9" s="50"/>
      <c r="O9" s="104"/>
    </row>
    <row r="10" spans="1:21">
      <c r="A10" s="35"/>
      <c r="B10" s="91"/>
      <c r="C10" s="92"/>
      <c r="D10" s="18"/>
      <c r="E10" s="92"/>
      <c r="F10" s="18"/>
      <c r="G10" s="92"/>
      <c r="H10" s="91"/>
      <c r="I10" s="92"/>
      <c r="J10" s="18"/>
      <c r="K10" s="92"/>
      <c r="L10" s="18"/>
      <c r="M10" s="92"/>
      <c r="N10" s="50"/>
      <c r="O10" s="104"/>
    </row>
    <row r="11" spans="1:21">
      <c r="A11" s="26"/>
      <c r="B11" s="24"/>
      <c r="C11" s="92"/>
      <c r="D11" s="12"/>
      <c r="E11" s="92"/>
      <c r="F11" s="12"/>
      <c r="G11" s="92"/>
      <c r="H11" s="24"/>
      <c r="I11" s="92"/>
      <c r="J11" s="12"/>
      <c r="K11" s="92"/>
      <c r="L11" s="12"/>
      <c r="M11" s="92"/>
      <c r="N11" s="50"/>
      <c r="O11" s="104"/>
    </row>
    <row r="12" spans="1:21">
      <c r="A12" s="26"/>
      <c r="B12" s="91"/>
      <c r="C12" s="92"/>
      <c r="D12" s="18"/>
      <c r="E12" s="92"/>
      <c r="F12" s="18"/>
      <c r="G12" s="92"/>
      <c r="H12" s="91"/>
      <c r="I12" s="92"/>
      <c r="J12" s="18"/>
      <c r="K12" s="92"/>
      <c r="L12" s="18"/>
      <c r="M12" s="92"/>
      <c r="N12" s="50"/>
      <c r="O12" s="104"/>
    </row>
    <row r="13" spans="1:21">
      <c r="A13" s="26"/>
      <c r="B13" s="24"/>
      <c r="C13" s="92"/>
      <c r="D13" s="12"/>
      <c r="E13" s="92"/>
      <c r="F13" s="12"/>
      <c r="G13" s="92"/>
      <c r="H13" s="24"/>
      <c r="I13" s="92"/>
      <c r="J13" s="12"/>
      <c r="K13" s="92"/>
      <c r="L13" s="12"/>
      <c r="M13" s="92"/>
      <c r="N13" s="50"/>
      <c r="O13" s="104"/>
    </row>
    <row r="14" spans="1:21">
      <c r="A14" s="26"/>
      <c r="B14" s="91"/>
      <c r="C14" s="92"/>
      <c r="D14" s="18"/>
      <c r="E14" s="92"/>
      <c r="F14" s="18"/>
      <c r="G14" s="92"/>
      <c r="H14" s="91"/>
      <c r="I14" s="92"/>
      <c r="J14" s="18"/>
      <c r="K14" s="92"/>
      <c r="L14" s="18"/>
      <c r="M14" s="92"/>
      <c r="N14" s="50"/>
      <c r="O14" s="104"/>
      <c r="P14" s="17"/>
      <c r="Q14" s="38"/>
      <c r="R14" s="8"/>
      <c r="S14" s="8"/>
      <c r="T14" s="8"/>
      <c r="U14" s="8"/>
    </row>
    <row r="15" spans="1:21">
      <c r="A15" s="26"/>
      <c r="B15" s="91"/>
      <c r="C15" s="92"/>
      <c r="D15" s="18"/>
      <c r="E15" s="94"/>
      <c r="F15" s="18"/>
      <c r="G15" s="94"/>
      <c r="H15" s="91"/>
      <c r="I15" s="94"/>
      <c r="J15" s="18"/>
      <c r="K15" s="94"/>
      <c r="L15" s="18"/>
      <c r="M15" s="94"/>
      <c r="N15" s="50"/>
      <c r="O15" s="104"/>
      <c r="P15" s="17"/>
      <c r="Q15" s="38"/>
      <c r="R15" s="8"/>
      <c r="S15" s="8"/>
      <c r="T15" s="8"/>
      <c r="U15" s="8"/>
    </row>
    <row r="16" spans="1:21" ht="12.75" thickBot="1">
      <c r="A16" s="14"/>
      <c r="B16" s="22"/>
      <c r="C16" s="95"/>
      <c r="D16" s="5"/>
      <c r="E16" s="96"/>
      <c r="F16" s="5"/>
      <c r="G16" s="96"/>
      <c r="H16" s="22"/>
      <c r="I16" s="97"/>
      <c r="J16" s="5"/>
      <c r="K16" s="97"/>
      <c r="L16" s="5"/>
      <c r="M16" s="97"/>
      <c r="N16" s="50"/>
      <c r="O16" s="104"/>
      <c r="P16" s="17"/>
      <c r="Q16" s="38"/>
      <c r="R16" s="8"/>
      <c r="S16" s="8"/>
      <c r="T16" s="8"/>
      <c r="U16" s="8"/>
    </row>
    <row r="17" spans="1:20">
      <c r="A17" s="16"/>
      <c r="B17" s="98"/>
      <c r="C17" s="98"/>
      <c r="D17" s="98"/>
      <c r="E17" s="98"/>
      <c r="F17" s="98"/>
      <c r="G17" s="98"/>
      <c r="H17" s="98"/>
      <c r="I17" s="98"/>
      <c r="J17" s="98"/>
      <c r="K17" s="98"/>
      <c r="L17" s="99"/>
      <c r="M17" s="99"/>
      <c r="N17" s="100"/>
      <c r="O17" s="99"/>
    </row>
    <row r="18" spans="1:20">
      <c r="A18" s="49"/>
      <c r="B18" s="383"/>
      <c r="C18" s="383"/>
      <c r="D18" s="383"/>
      <c r="E18" s="383"/>
      <c r="F18" s="383"/>
      <c r="G18" s="384"/>
      <c r="H18" s="7"/>
      <c r="I18" s="7"/>
      <c r="J18" s="7"/>
      <c r="K18" s="7"/>
      <c r="L18" s="7"/>
      <c r="M18" s="7"/>
      <c r="N18" s="101"/>
      <c r="O18" s="98"/>
      <c r="P18" s="59"/>
      <c r="Q18" s="38"/>
      <c r="R18" s="8"/>
      <c r="S18" s="8"/>
      <c r="T18" s="8"/>
    </row>
    <row r="19" spans="1:20">
      <c r="A19" s="36"/>
      <c r="B19" s="385"/>
      <c r="C19" s="386"/>
      <c r="D19" s="386"/>
      <c r="E19" s="386"/>
      <c r="F19" s="386"/>
      <c r="G19" s="386"/>
      <c r="H19" s="101"/>
      <c r="I19" s="102"/>
      <c r="J19" s="103"/>
      <c r="K19" s="50"/>
      <c r="L19" s="103"/>
      <c r="M19" s="104"/>
      <c r="N19" s="101"/>
      <c r="O19" s="98"/>
      <c r="P19" s="59"/>
      <c r="Q19" s="38"/>
      <c r="R19" s="8"/>
      <c r="S19" s="8"/>
      <c r="T19" s="8"/>
    </row>
    <row r="20" spans="1:20">
      <c r="A20" s="37"/>
      <c r="B20" s="387"/>
      <c r="C20" s="388"/>
      <c r="D20" s="387"/>
      <c r="E20" s="388"/>
      <c r="F20" s="387"/>
      <c r="G20" s="388"/>
      <c r="H20" s="101"/>
      <c r="I20" s="102"/>
      <c r="J20" s="103"/>
      <c r="K20" s="50"/>
      <c r="L20" s="103"/>
      <c r="M20" s="104"/>
      <c r="N20" s="101"/>
      <c r="O20" s="98"/>
      <c r="P20" s="59"/>
      <c r="Q20" s="38"/>
      <c r="R20" s="44"/>
      <c r="S20" s="44"/>
      <c r="T20" s="44"/>
    </row>
    <row r="21" spans="1:20">
      <c r="A21" s="62"/>
      <c r="B21" s="63"/>
      <c r="C21" s="31"/>
      <c r="D21" s="31"/>
      <c r="E21" s="31"/>
      <c r="F21" s="31"/>
      <c r="G21" s="48"/>
      <c r="H21" s="101"/>
      <c r="I21" s="102"/>
      <c r="J21" s="103"/>
      <c r="K21" s="50"/>
      <c r="L21" s="103"/>
      <c r="M21" s="104"/>
      <c r="N21" s="101"/>
      <c r="O21" s="98"/>
      <c r="P21" s="59"/>
      <c r="Q21" s="38"/>
      <c r="R21" s="8"/>
      <c r="S21" s="8"/>
      <c r="T21" s="8"/>
    </row>
    <row r="22" spans="1:20">
      <c r="A22" s="376"/>
      <c r="B22" s="378"/>
      <c r="C22" s="379"/>
      <c r="D22" s="379"/>
      <c r="E22" s="379"/>
      <c r="F22" s="379"/>
      <c r="G22" s="379"/>
      <c r="H22" s="101"/>
      <c r="I22" s="102"/>
      <c r="J22" s="103"/>
      <c r="K22" s="50"/>
      <c r="L22" s="103"/>
      <c r="M22" s="104"/>
      <c r="N22" s="101"/>
      <c r="O22" s="98"/>
      <c r="P22" s="59"/>
      <c r="Q22" s="38"/>
      <c r="R22" s="8"/>
      <c r="S22" s="8"/>
      <c r="T22" s="8"/>
    </row>
    <row r="23" spans="1:20">
      <c r="A23" s="377"/>
      <c r="B23" s="33"/>
      <c r="C23" s="46"/>
      <c r="D23" s="34"/>
      <c r="E23" s="46"/>
      <c r="F23" s="34"/>
      <c r="G23" s="46"/>
      <c r="H23" s="98"/>
      <c r="I23" s="98"/>
      <c r="J23" s="103"/>
      <c r="K23" s="50"/>
      <c r="L23" s="103"/>
      <c r="M23" s="104"/>
      <c r="N23" s="101"/>
      <c r="O23" s="98"/>
      <c r="P23" s="59"/>
      <c r="Q23" s="38"/>
      <c r="R23" s="41"/>
      <c r="S23" s="44"/>
      <c r="T23" s="44"/>
    </row>
    <row r="24" spans="1:20">
      <c r="A24" s="29"/>
      <c r="B24" s="56"/>
      <c r="C24" s="42"/>
      <c r="D24" s="19"/>
      <c r="E24" s="42"/>
      <c r="F24" s="19"/>
      <c r="G24" s="42"/>
      <c r="H24" s="98"/>
      <c r="I24" s="98"/>
      <c r="J24" s="103"/>
      <c r="K24" s="50"/>
      <c r="L24" s="103"/>
      <c r="M24" s="104"/>
      <c r="N24" s="101"/>
      <c r="O24" s="102"/>
      <c r="T24" s="99"/>
    </row>
    <row r="25" spans="1:20">
      <c r="A25" s="29"/>
      <c r="B25" s="56"/>
      <c r="C25" s="42"/>
      <c r="D25" s="19"/>
      <c r="E25" s="42"/>
      <c r="F25" s="19"/>
      <c r="G25" s="42"/>
      <c r="H25" s="98"/>
      <c r="I25" s="98"/>
      <c r="J25" s="103"/>
      <c r="K25" s="50"/>
      <c r="L25" s="103"/>
      <c r="M25" s="104"/>
      <c r="N25" s="101"/>
      <c r="O25" s="102"/>
    </row>
    <row r="26" spans="1:20">
      <c r="A26" s="29"/>
      <c r="B26" s="56"/>
      <c r="C26" s="42"/>
      <c r="D26" s="19"/>
      <c r="E26" s="42"/>
      <c r="F26" s="19"/>
      <c r="G26" s="42"/>
      <c r="H26" s="98"/>
      <c r="I26" s="98"/>
      <c r="J26" s="103"/>
      <c r="K26" s="50"/>
      <c r="L26" s="103"/>
      <c r="M26" s="104"/>
      <c r="N26" s="101"/>
      <c r="O26" s="102"/>
    </row>
    <row r="27" spans="1:20" ht="12.75" thickBot="1">
      <c r="A27" s="30"/>
      <c r="B27" s="57"/>
      <c r="C27" s="43"/>
      <c r="D27" s="21"/>
      <c r="E27" s="43"/>
      <c r="F27" s="21"/>
      <c r="G27" s="43"/>
      <c r="H27" s="98"/>
      <c r="I27" s="98"/>
      <c r="J27" s="98"/>
      <c r="K27" s="98"/>
      <c r="L27" s="98"/>
      <c r="M27" s="98"/>
      <c r="N27" s="101"/>
      <c r="O27" s="102"/>
    </row>
    <row r="28" spans="1:20">
      <c r="A28" s="17"/>
      <c r="B28" s="17"/>
      <c r="C28" s="38"/>
      <c r="D28" s="8"/>
      <c r="E28" s="8"/>
      <c r="F28" s="8"/>
      <c r="G28" s="99"/>
      <c r="H28" s="98"/>
      <c r="I28" s="98"/>
      <c r="J28" s="98"/>
      <c r="K28" s="98"/>
      <c r="L28" s="98"/>
      <c r="M28" s="98"/>
    </row>
    <row r="29" spans="1:20">
      <c r="H29" s="98"/>
      <c r="I29" s="98"/>
      <c r="J29" s="98"/>
      <c r="K29" s="98"/>
      <c r="L29" s="98"/>
      <c r="M29" s="98"/>
    </row>
    <row r="30" spans="1:20">
      <c r="J30" s="103"/>
      <c r="K30" s="103"/>
      <c r="L30" s="103"/>
      <c r="M30" s="103"/>
    </row>
    <row r="31" spans="1:20">
      <c r="H31" s="103"/>
      <c r="I31" s="105"/>
      <c r="J31" s="103"/>
      <c r="K31" s="93"/>
      <c r="L31" s="93"/>
      <c r="M31" s="93"/>
    </row>
    <row r="32" spans="1:20" ht="12.75" customHeight="1">
      <c r="H32" s="103"/>
      <c r="I32" s="105"/>
      <c r="J32" s="103"/>
      <c r="K32" s="93"/>
      <c r="L32" s="93"/>
      <c r="M32" s="93"/>
    </row>
    <row r="33" spans="8:13">
      <c r="H33" s="103"/>
      <c r="I33" s="105"/>
      <c r="J33" s="103"/>
      <c r="K33" s="93"/>
      <c r="L33" s="93"/>
      <c r="M33" s="93"/>
    </row>
    <row r="34" spans="8:13" ht="13.5" customHeight="1">
      <c r="H34" s="103"/>
      <c r="I34" s="105"/>
      <c r="J34" s="103"/>
      <c r="K34" s="93"/>
      <c r="L34" s="93"/>
      <c r="M34" s="93"/>
    </row>
    <row r="35" spans="8:13" ht="12.7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8"/>
  <dimension ref="A1:I63"/>
  <sheetViews>
    <sheetView showGridLines="0" zoomScaleNormal="100" zoomScaleSheetLayoutView="100" zoomScalePageLayoutView="70" workbookViewId="0"/>
  </sheetViews>
  <sheetFormatPr defaultColWidth="9.140625" defaultRowHeight="12.75"/>
  <cols>
    <col min="1" max="8" width="11" style="148" customWidth="1"/>
    <col min="9" max="9" width="11.42578125" style="148" customWidth="1"/>
    <col min="10" max="16384" width="9.140625" style="148"/>
  </cols>
  <sheetData>
    <row r="1" spans="1:9" ht="20.25">
      <c r="A1" s="172" t="s">
        <v>203</v>
      </c>
      <c r="I1" s="149"/>
    </row>
    <row r="2" spans="1:9" s="151" customFormat="1" ht="6" customHeight="1">
      <c r="A2" s="150"/>
    </row>
    <row r="3" spans="1:9" ht="12.75" customHeight="1">
      <c r="A3" s="354" t="s">
        <v>319</v>
      </c>
      <c r="B3" s="354"/>
      <c r="C3" s="354"/>
      <c r="D3" s="354"/>
      <c r="E3" s="354"/>
      <c r="F3" s="354"/>
      <c r="G3" s="354"/>
      <c r="H3" s="354"/>
      <c r="I3" s="354"/>
    </row>
    <row r="4" spans="1:9" ht="12.75" customHeight="1">
      <c r="A4" s="354"/>
      <c r="B4" s="354"/>
      <c r="C4" s="354"/>
      <c r="D4" s="354"/>
      <c r="E4" s="354"/>
      <c r="F4" s="354"/>
      <c r="G4" s="354"/>
      <c r="H4" s="354"/>
      <c r="I4" s="354"/>
    </row>
    <row r="5" spans="1:9" ht="12.75" customHeight="1">
      <c r="A5" s="354"/>
      <c r="B5" s="354"/>
      <c r="C5" s="354"/>
      <c r="D5" s="354"/>
      <c r="E5" s="354"/>
      <c r="F5" s="354"/>
      <c r="G5" s="354"/>
      <c r="H5" s="354"/>
      <c r="I5" s="354"/>
    </row>
    <row r="6" spans="1:9" ht="12.75" customHeight="1">
      <c r="A6" s="354"/>
      <c r="B6" s="354"/>
      <c r="C6" s="354"/>
      <c r="D6" s="354"/>
      <c r="E6" s="354"/>
      <c r="F6" s="354"/>
      <c r="G6" s="354"/>
      <c r="H6" s="354"/>
      <c r="I6" s="354"/>
    </row>
    <row r="7" spans="1:9" ht="12.75" customHeight="1">
      <c r="A7" s="354"/>
      <c r="B7" s="354"/>
      <c r="C7" s="354"/>
      <c r="D7" s="354"/>
      <c r="E7" s="354"/>
      <c r="F7" s="354"/>
      <c r="G7" s="354"/>
      <c r="H7" s="354"/>
      <c r="I7" s="354"/>
    </row>
    <row r="8" spans="1:9" ht="12.75" customHeight="1">
      <c r="A8" s="354"/>
      <c r="B8" s="354"/>
      <c r="C8" s="354"/>
      <c r="D8" s="354"/>
      <c r="E8" s="354"/>
      <c r="F8" s="354"/>
      <c r="G8" s="354"/>
      <c r="H8" s="354"/>
      <c r="I8" s="354"/>
    </row>
    <row r="9" spans="1:9" ht="12.75" customHeight="1">
      <c r="A9" s="354"/>
      <c r="B9" s="354"/>
      <c r="C9" s="354"/>
      <c r="D9" s="354"/>
      <c r="E9" s="354"/>
      <c r="F9" s="354"/>
      <c r="G9" s="354"/>
      <c r="H9" s="354"/>
      <c r="I9" s="354"/>
    </row>
    <row r="10" spans="1:9" ht="12.75" customHeight="1">
      <c r="A10" s="354"/>
      <c r="B10" s="354"/>
      <c r="C10" s="354"/>
      <c r="D10" s="354"/>
      <c r="E10" s="354"/>
      <c r="F10" s="354"/>
      <c r="G10" s="354"/>
      <c r="H10" s="354"/>
      <c r="I10" s="354"/>
    </row>
    <row r="11" spans="1:9" ht="12.75" customHeight="1">
      <c r="A11" s="354"/>
      <c r="B11" s="354"/>
      <c r="C11" s="354"/>
      <c r="D11" s="354"/>
      <c r="E11" s="354"/>
      <c r="F11" s="354"/>
      <c r="G11" s="354"/>
      <c r="H11" s="354"/>
      <c r="I11" s="354"/>
    </row>
    <row r="12" spans="1:9" ht="12.75" customHeight="1">
      <c r="A12" s="354"/>
      <c r="B12" s="354"/>
      <c r="C12" s="354"/>
      <c r="D12" s="354"/>
      <c r="E12" s="354"/>
      <c r="F12" s="354"/>
      <c r="G12" s="354"/>
      <c r="H12" s="354"/>
      <c r="I12" s="354"/>
    </row>
    <row r="13" spans="1:9" ht="12.75" customHeight="1">
      <c r="A13" s="354"/>
      <c r="B13" s="354"/>
      <c r="C13" s="354"/>
      <c r="D13" s="354"/>
      <c r="E13" s="354"/>
      <c r="F13" s="354"/>
      <c r="G13" s="354"/>
      <c r="H13" s="354"/>
      <c r="I13" s="354"/>
    </row>
    <row r="14" spans="1:9" ht="12.75" customHeight="1">
      <c r="A14" s="354"/>
      <c r="B14" s="354"/>
      <c r="C14" s="354"/>
      <c r="D14" s="354"/>
      <c r="E14" s="354"/>
      <c r="F14" s="354"/>
      <c r="G14" s="354"/>
      <c r="H14" s="354"/>
      <c r="I14" s="354"/>
    </row>
    <row r="15" spans="1:9" ht="12.75" customHeight="1">
      <c r="A15" s="354"/>
      <c r="B15" s="354"/>
      <c r="C15" s="354"/>
      <c r="D15" s="354"/>
      <c r="E15" s="354"/>
      <c r="F15" s="354"/>
      <c r="G15" s="354"/>
      <c r="H15" s="354"/>
      <c r="I15" s="354"/>
    </row>
    <row r="16" spans="1:9" ht="12.75" customHeight="1">
      <c r="A16" s="354"/>
      <c r="B16" s="354"/>
      <c r="C16" s="354"/>
      <c r="D16" s="354"/>
      <c r="E16" s="354"/>
      <c r="F16" s="354"/>
      <c r="G16" s="354"/>
      <c r="H16" s="354"/>
      <c r="I16" s="354"/>
    </row>
    <row r="17" spans="1:9" ht="12.75" customHeight="1">
      <c r="A17" s="354"/>
      <c r="B17" s="354"/>
      <c r="C17" s="354"/>
      <c r="D17" s="354"/>
      <c r="E17" s="354"/>
      <c r="F17" s="354"/>
      <c r="G17" s="354"/>
      <c r="H17" s="354"/>
      <c r="I17" s="354"/>
    </row>
    <row r="18" spans="1:9" ht="12.75" customHeight="1">
      <c r="A18" s="354"/>
      <c r="B18" s="354"/>
      <c r="C18" s="354"/>
      <c r="D18" s="354"/>
      <c r="E18" s="354"/>
      <c r="F18" s="354"/>
      <c r="G18" s="354"/>
      <c r="H18" s="354"/>
      <c r="I18" s="354"/>
    </row>
    <row r="19" spans="1:9" ht="12.75" customHeight="1">
      <c r="A19" s="354"/>
      <c r="B19" s="354"/>
      <c r="C19" s="354"/>
      <c r="D19" s="354"/>
      <c r="E19" s="354"/>
      <c r="F19" s="354"/>
      <c r="G19" s="354"/>
      <c r="H19" s="354"/>
      <c r="I19" s="354"/>
    </row>
    <row r="20" spans="1:9" ht="12.75" customHeight="1">
      <c r="A20" s="354"/>
      <c r="B20" s="354"/>
      <c r="C20" s="354"/>
      <c r="D20" s="354"/>
      <c r="E20" s="354"/>
      <c r="F20" s="354"/>
      <c r="G20" s="354"/>
      <c r="H20" s="354"/>
      <c r="I20" s="354"/>
    </row>
    <row r="21" spans="1:9" ht="12.75" customHeight="1">
      <c r="A21" s="354"/>
      <c r="B21" s="354"/>
      <c r="C21" s="354"/>
      <c r="D21" s="354"/>
      <c r="E21" s="354"/>
      <c r="F21" s="354"/>
      <c r="G21" s="354"/>
      <c r="H21" s="354"/>
      <c r="I21" s="354"/>
    </row>
    <row r="22" spans="1:9" ht="12.75" customHeight="1">
      <c r="A22" s="354"/>
      <c r="B22" s="354"/>
      <c r="C22" s="354"/>
      <c r="D22" s="354"/>
      <c r="E22" s="354"/>
      <c r="F22" s="354"/>
      <c r="G22" s="354"/>
      <c r="H22" s="354"/>
      <c r="I22" s="354"/>
    </row>
    <row r="23" spans="1:9" ht="12.75" customHeight="1">
      <c r="A23" s="354"/>
      <c r="B23" s="354"/>
      <c r="C23" s="354"/>
      <c r="D23" s="354"/>
      <c r="E23" s="354"/>
      <c r="F23" s="354"/>
      <c r="G23" s="354"/>
      <c r="H23" s="354"/>
      <c r="I23" s="354"/>
    </row>
    <row r="24" spans="1:9" ht="12.75" customHeight="1">
      <c r="A24" s="354"/>
      <c r="B24" s="354"/>
      <c r="C24" s="354"/>
      <c r="D24" s="354"/>
      <c r="E24" s="354"/>
      <c r="F24" s="354"/>
      <c r="G24" s="354"/>
      <c r="H24" s="354"/>
      <c r="I24" s="354"/>
    </row>
    <row r="25" spans="1:9" ht="12.75" customHeight="1">
      <c r="A25" s="354"/>
      <c r="B25" s="354"/>
      <c r="C25" s="354"/>
      <c r="D25" s="354"/>
      <c r="E25" s="354"/>
      <c r="F25" s="354"/>
      <c r="G25" s="354"/>
      <c r="H25" s="354"/>
      <c r="I25" s="354"/>
    </row>
    <row r="26" spans="1:9" ht="12.75" customHeight="1">
      <c r="A26" s="354"/>
      <c r="B26" s="354"/>
      <c r="C26" s="354"/>
      <c r="D26" s="354"/>
      <c r="E26" s="354"/>
      <c r="F26" s="354"/>
      <c r="G26" s="354"/>
      <c r="H26" s="354"/>
      <c r="I26" s="354"/>
    </row>
    <row r="27" spans="1:9" ht="12.75" customHeight="1">
      <c r="A27" s="354"/>
      <c r="B27" s="354"/>
      <c r="C27" s="354"/>
      <c r="D27" s="354"/>
      <c r="E27" s="354"/>
      <c r="F27" s="354"/>
      <c r="G27" s="354"/>
      <c r="H27" s="354"/>
      <c r="I27" s="354"/>
    </row>
    <row r="28" spans="1:9" ht="12.75" customHeight="1">
      <c r="A28" s="354"/>
      <c r="B28" s="354"/>
      <c r="C28" s="354"/>
      <c r="D28" s="354"/>
      <c r="E28" s="354"/>
      <c r="F28" s="354"/>
      <c r="G28" s="354"/>
      <c r="H28" s="354"/>
      <c r="I28" s="354"/>
    </row>
    <row r="29" spans="1:9" ht="12.75" customHeight="1">
      <c r="A29" s="354"/>
      <c r="B29" s="354"/>
      <c r="C29" s="354"/>
      <c r="D29" s="354"/>
      <c r="E29" s="354"/>
      <c r="F29" s="354"/>
      <c r="G29" s="354"/>
      <c r="H29" s="354"/>
      <c r="I29" s="354"/>
    </row>
    <row r="30" spans="1:9" ht="12.75" customHeight="1">
      <c r="A30" s="354"/>
      <c r="B30" s="354"/>
      <c r="C30" s="354"/>
      <c r="D30" s="354"/>
      <c r="E30" s="354"/>
      <c r="F30" s="354"/>
      <c r="G30" s="354"/>
      <c r="H30" s="354"/>
      <c r="I30" s="354"/>
    </row>
    <row r="31" spans="1:9" ht="12.75" customHeight="1">
      <c r="A31" s="354"/>
      <c r="B31" s="354"/>
      <c r="C31" s="354"/>
      <c r="D31" s="354"/>
      <c r="E31" s="354"/>
      <c r="F31" s="354"/>
      <c r="G31" s="354"/>
      <c r="H31" s="354"/>
      <c r="I31" s="354"/>
    </row>
    <row r="32" spans="1:9" ht="12.75" customHeight="1">
      <c r="A32" s="354"/>
      <c r="B32" s="354"/>
      <c r="C32" s="354"/>
      <c r="D32" s="354"/>
      <c r="E32" s="354"/>
      <c r="F32" s="354"/>
      <c r="G32" s="354"/>
      <c r="H32" s="354"/>
      <c r="I32" s="354"/>
    </row>
    <row r="33" spans="1:9" ht="12.75" customHeight="1">
      <c r="A33" s="354"/>
      <c r="B33" s="354"/>
      <c r="C33" s="354"/>
      <c r="D33" s="354"/>
      <c r="E33" s="354"/>
      <c r="F33" s="354"/>
      <c r="G33" s="354"/>
      <c r="H33" s="354"/>
      <c r="I33" s="354"/>
    </row>
    <row r="34" spans="1:9" ht="12.75" customHeight="1">
      <c r="A34" s="354"/>
      <c r="B34" s="354"/>
      <c r="C34" s="354"/>
      <c r="D34" s="354"/>
      <c r="E34" s="354"/>
      <c r="F34" s="354"/>
      <c r="G34" s="354"/>
      <c r="H34" s="354"/>
      <c r="I34" s="354"/>
    </row>
    <row r="35" spans="1:9" ht="12.75" customHeight="1">
      <c r="A35" s="354"/>
      <c r="B35" s="354"/>
      <c r="C35" s="354"/>
      <c r="D35" s="354"/>
      <c r="E35" s="354"/>
      <c r="F35" s="354"/>
      <c r="G35" s="354"/>
      <c r="H35" s="354"/>
      <c r="I35" s="354"/>
    </row>
    <row r="36" spans="1:9" ht="12.75" customHeight="1">
      <c r="A36" s="354"/>
      <c r="B36" s="354"/>
      <c r="C36" s="354"/>
      <c r="D36" s="354"/>
      <c r="E36" s="354"/>
      <c r="F36" s="354"/>
      <c r="G36" s="354"/>
      <c r="H36" s="354"/>
      <c r="I36" s="354"/>
    </row>
    <row r="37" spans="1:9" ht="12.75" customHeight="1">
      <c r="A37" s="354"/>
      <c r="B37" s="354"/>
      <c r="C37" s="354"/>
      <c r="D37" s="354"/>
      <c r="E37" s="354"/>
      <c r="F37" s="354"/>
      <c r="G37" s="354"/>
      <c r="H37" s="354"/>
      <c r="I37" s="354"/>
    </row>
    <row r="38" spans="1:9" ht="12.75" customHeight="1">
      <c r="A38" s="354"/>
      <c r="B38" s="354"/>
      <c r="C38" s="354"/>
      <c r="D38" s="354"/>
      <c r="E38" s="354"/>
      <c r="F38" s="354"/>
      <c r="G38" s="354"/>
      <c r="H38" s="354"/>
      <c r="I38" s="354"/>
    </row>
    <row r="39" spans="1:9" ht="12.75" customHeight="1">
      <c r="A39" s="354"/>
      <c r="B39" s="354"/>
      <c r="C39" s="354"/>
      <c r="D39" s="354"/>
      <c r="E39" s="354"/>
      <c r="F39" s="354"/>
      <c r="G39" s="354"/>
      <c r="H39" s="354"/>
      <c r="I39" s="354"/>
    </row>
    <row r="40" spans="1:9" ht="12.75" customHeight="1">
      <c r="A40" s="354"/>
      <c r="B40" s="354"/>
      <c r="C40" s="354"/>
      <c r="D40" s="354"/>
      <c r="E40" s="354"/>
      <c r="F40" s="354"/>
      <c r="G40" s="354"/>
      <c r="H40" s="354"/>
      <c r="I40" s="354"/>
    </row>
    <row r="41" spans="1:9" ht="12.75" customHeight="1">
      <c r="A41" s="354"/>
      <c r="B41" s="354"/>
      <c r="C41" s="354"/>
      <c r="D41" s="354"/>
      <c r="E41" s="354"/>
      <c r="F41" s="354"/>
      <c r="G41" s="354"/>
      <c r="H41" s="354"/>
      <c r="I41" s="354"/>
    </row>
    <row r="42" spans="1:9" ht="12.75" customHeight="1">
      <c r="A42" s="354"/>
      <c r="B42" s="354"/>
      <c r="C42" s="354"/>
      <c r="D42" s="354"/>
      <c r="E42" s="354"/>
      <c r="F42" s="354"/>
      <c r="G42" s="354"/>
      <c r="H42" s="354"/>
      <c r="I42" s="354"/>
    </row>
    <row r="43" spans="1:9" ht="12.75" customHeight="1">
      <c r="A43" s="354"/>
      <c r="B43" s="354"/>
      <c r="C43" s="354"/>
      <c r="D43" s="354"/>
      <c r="E43" s="354"/>
      <c r="F43" s="354"/>
      <c r="G43" s="354"/>
      <c r="H43" s="354"/>
      <c r="I43" s="354"/>
    </row>
    <row r="44" spans="1:9" ht="12.75" customHeight="1">
      <c r="A44" s="354"/>
      <c r="B44" s="354"/>
      <c r="C44" s="354"/>
      <c r="D44" s="354"/>
      <c r="E44" s="354"/>
      <c r="F44" s="354"/>
      <c r="G44" s="354"/>
      <c r="H44" s="354"/>
      <c r="I44" s="354"/>
    </row>
    <row r="45" spans="1:9" ht="12.75" customHeight="1">
      <c r="A45" s="354"/>
      <c r="B45" s="354"/>
      <c r="C45" s="354"/>
      <c r="D45" s="354"/>
      <c r="E45" s="354"/>
      <c r="F45" s="354"/>
      <c r="G45" s="354"/>
      <c r="H45" s="354"/>
      <c r="I45" s="354"/>
    </row>
    <row r="46" spans="1:9" ht="12.75" customHeight="1">
      <c r="A46" s="354"/>
      <c r="B46" s="354"/>
      <c r="C46" s="354"/>
      <c r="D46" s="354"/>
      <c r="E46" s="354"/>
      <c r="F46" s="354"/>
      <c r="G46" s="354"/>
      <c r="H46" s="354"/>
      <c r="I46" s="354"/>
    </row>
    <row r="47" spans="1:9" ht="12.75" customHeight="1">
      <c r="A47" s="354"/>
      <c r="B47" s="354"/>
      <c r="C47" s="354"/>
      <c r="D47" s="354"/>
      <c r="E47" s="354"/>
      <c r="F47" s="354"/>
      <c r="G47" s="354"/>
      <c r="H47" s="354"/>
      <c r="I47" s="354"/>
    </row>
    <row r="48" spans="1:9" ht="12.75" customHeight="1">
      <c r="A48" s="354"/>
      <c r="B48" s="354"/>
      <c r="C48" s="354"/>
      <c r="D48" s="354"/>
      <c r="E48" s="354"/>
      <c r="F48" s="354"/>
      <c r="G48" s="354"/>
      <c r="H48" s="354"/>
      <c r="I48" s="354"/>
    </row>
    <row r="49" spans="1:9" ht="12.75" customHeight="1">
      <c r="A49" s="354"/>
      <c r="B49" s="354"/>
      <c r="C49" s="354"/>
      <c r="D49" s="354"/>
      <c r="E49" s="354"/>
      <c r="F49" s="354"/>
      <c r="G49" s="354"/>
      <c r="H49" s="354"/>
      <c r="I49" s="354"/>
    </row>
    <row r="50" spans="1:9" ht="12.75" customHeight="1">
      <c r="A50" s="354"/>
      <c r="B50" s="354"/>
      <c r="C50" s="354"/>
      <c r="D50" s="354"/>
      <c r="E50" s="354"/>
      <c r="F50" s="354"/>
      <c r="G50" s="354"/>
      <c r="H50" s="354"/>
      <c r="I50" s="354"/>
    </row>
    <row r="51" spans="1:9" ht="12.75" customHeight="1">
      <c r="A51" s="354"/>
      <c r="B51" s="354"/>
      <c r="C51" s="354"/>
      <c r="D51" s="354"/>
      <c r="E51" s="354"/>
      <c r="F51" s="354"/>
      <c r="G51" s="354"/>
      <c r="H51" s="354"/>
      <c r="I51" s="354"/>
    </row>
    <row r="52" spans="1:9" ht="12.75" customHeight="1">
      <c r="A52" s="354"/>
      <c r="B52" s="354"/>
      <c r="C52" s="354"/>
      <c r="D52" s="354"/>
      <c r="E52" s="354"/>
      <c r="F52" s="354"/>
      <c r="G52" s="354"/>
      <c r="H52" s="354"/>
      <c r="I52" s="354"/>
    </row>
    <row r="53" spans="1:9" ht="12.75" customHeight="1">
      <c r="A53" s="354"/>
      <c r="B53" s="354"/>
      <c r="C53" s="354"/>
      <c r="D53" s="354"/>
      <c r="E53" s="354"/>
      <c r="F53" s="354"/>
      <c r="G53" s="354"/>
      <c r="H53" s="354"/>
      <c r="I53" s="354"/>
    </row>
    <row r="54" spans="1:9" ht="12.75" customHeight="1">
      <c r="A54" s="354"/>
      <c r="B54" s="354"/>
      <c r="C54" s="354"/>
      <c r="D54" s="354"/>
      <c r="E54" s="354"/>
      <c r="F54" s="354"/>
      <c r="G54" s="354"/>
      <c r="H54" s="354"/>
      <c r="I54" s="354"/>
    </row>
    <row r="55" spans="1:9" ht="12.75" customHeight="1">
      <c r="A55" s="354"/>
      <c r="B55" s="354"/>
      <c r="C55" s="354"/>
      <c r="D55" s="354"/>
      <c r="E55" s="354"/>
      <c r="F55" s="354"/>
      <c r="G55" s="354"/>
      <c r="H55" s="354"/>
      <c r="I55" s="354"/>
    </row>
    <row r="56" spans="1:9" ht="12.75" customHeight="1">
      <c r="A56" s="354"/>
      <c r="B56" s="354"/>
      <c r="C56" s="354"/>
      <c r="D56" s="354"/>
      <c r="E56" s="354"/>
      <c r="F56" s="354"/>
      <c r="G56" s="354"/>
      <c r="H56" s="354"/>
      <c r="I56" s="354"/>
    </row>
    <row r="57" spans="1:9" ht="12.75" customHeight="1">
      <c r="A57" s="354"/>
      <c r="B57" s="354"/>
      <c r="C57" s="354"/>
      <c r="D57" s="354"/>
      <c r="E57" s="354"/>
      <c r="F57" s="354"/>
      <c r="G57" s="354"/>
      <c r="H57" s="354"/>
      <c r="I57" s="354"/>
    </row>
    <row r="58" spans="1:9" ht="12.75" customHeight="1">
      <c r="A58" s="354"/>
      <c r="B58" s="354"/>
      <c r="C58" s="354"/>
      <c r="D58" s="354"/>
      <c r="E58" s="354"/>
      <c r="F58" s="354"/>
      <c r="G58" s="354"/>
      <c r="H58" s="354"/>
      <c r="I58" s="354"/>
    </row>
    <row r="59" spans="1:9" ht="12.75" customHeight="1">
      <c r="A59" s="354"/>
      <c r="B59" s="354"/>
      <c r="C59" s="354"/>
      <c r="D59" s="354"/>
      <c r="E59" s="354"/>
      <c r="F59" s="354"/>
      <c r="G59" s="354"/>
      <c r="H59" s="354"/>
      <c r="I59" s="354"/>
    </row>
    <row r="60" spans="1:9" ht="12.75" customHeight="1">
      <c r="A60" s="354"/>
      <c r="B60" s="354"/>
      <c r="C60" s="354"/>
      <c r="D60" s="354"/>
      <c r="E60" s="354"/>
      <c r="F60" s="354"/>
      <c r="G60" s="354"/>
      <c r="H60" s="354"/>
      <c r="I60" s="354"/>
    </row>
    <row r="61" spans="1:9" ht="12.75" customHeight="1">
      <c r="A61" s="354"/>
      <c r="B61" s="354"/>
      <c r="C61" s="354"/>
      <c r="D61" s="354"/>
      <c r="E61" s="354"/>
      <c r="F61" s="354"/>
      <c r="G61" s="354"/>
      <c r="H61" s="354"/>
      <c r="I61" s="354"/>
    </row>
    <row r="62" spans="1:9" ht="12.75" customHeight="1">
      <c r="A62" s="354"/>
      <c r="B62" s="354"/>
      <c r="C62" s="354"/>
      <c r="D62" s="354"/>
      <c r="E62" s="354"/>
      <c r="F62" s="354"/>
      <c r="G62" s="354"/>
      <c r="H62" s="354"/>
      <c r="I62" s="354"/>
    </row>
    <row r="63" spans="1:9" ht="12.75" customHeight="1">
      <c r="A63" s="354"/>
      <c r="B63" s="354"/>
      <c r="C63" s="354"/>
      <c r="D63" s="354"/>
      <c r="E63" s="354"/>
      <c r="F63" s="354"/>
      <c r="G63" s="354"/>
      <c r="H63" s="354"/>
      <c r="I63" s="354"/>
    </row>
  </sheetData>
  <mergeCells count="1">
    <mergeCell ref="A3:I63"/>
  </mergeCells>
  <pageMargins left="0.31496062992125984" right="0.31496062992125984" top="0.35433070866141736" bottom="0.35433070866141736" header="0.31496062992125984" footer="0.19685039370078741"/>
  <pageSetup paperSize="9" fitToHeight="0" orientation="portrait" r:id="rId1"/>
  <headerFooter differentFirst="1"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1"/>
  <dimension ref="A1:X39"/>
  <sheetViews>
    <sheetView showGridLines="0" zoomScaleNormal="100" workbookViewId="0">
      <selection activeCell="B3" sqref="B3:M6"/>
    </sheetView>
  </sheetViews>
  <sheetFormatPr defaultColWidth="9.140625" defaultRowHeight="1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customWidth="1"/>
    <col min="8" max="8" width="14.42578125" style="74" customWidth="1"/>
    <col min="9" max="9" width="8" style="74" bestFit="1" customWidth="1"/>
    <col min="10" max="10" width="14.42578125" style="74" customWidth="1"/>
    <col min="11" max="11" width="8" style="74" customWidth="1"/>
    <col min="12" max="12" width="14.42578125" style="74" customWidth="1"/>
    <col min="13" max="13" width="8" style="74" customWidth="1"/>
    <col min="14" max="26" width="9.140625" style="74" customWidth="1"/>
    <col min="27" max="16384" width="9.140625" style="74"/>
  </cols>
  <sheetData>
    <row r="1" spans="1:24" ht="18">
      <c r="A1" s="89" t="s">
        <v>57</v>
      </c>
      <c r="M1" s="90" t="e">
        <f>Obsah!#REF!</f>
        <v>#REF!</v>
      </c>
    </row>
    <row r="2" spans="1:24" ht="7.5" customHeight="1"/>
    <row r="3" spans="1:24">
      <c r="A3" s="27"/>
      <c r="B3" s="383"/>
      <c r="C3" s="383"/>
      <c r="D3" s="383"/>
      <c r="E3" s="383"/>
      <c r="F3" s="383"/>
      <c r="G3" s="384"/>
      <c r="H3" s="390"/>
      <c r="I3" s="383"/>
      <c r="J3" s="383"/>
      <c r="K3" s="383"/>
      <c r="L3" s="383"/>
      <c r="M3" s="383"/>
      <c r="N3" s="9"/>
    </row>
    <row r="4" spans="1:24">
      <c r="A4" s="27"/>
      <c r="B4" s="391"/>
      <c r="C4" s="392"/>
      <c r="D4" s="392"/>
      <c r="E4" s="392"/>
      <c r="F4" s="392"/>
      <c r="G4" s="393"/>
      <c r="H4" s="391"/>
      <c r="I4" s="392"/>
      <c r="J4" s="392"/>
      <c r="K4" s="392"/>
      <c r="L4" s="392"/>
      <c r="M4" s="392"/>
      <c r="N4" s="39"/>
    </row>
    <row r="5" spans="1:24">
      <c r="A5" s="15"/>
      <c r="B5" s="389"/>
      <c r="C5" s="388"/>
      <c r="D5" s="389"/>
      <c r="E5" s="388"/>
      <c r="F5" s="389"/>
      <c r="G5" s="388"/>
      <c r="H5" s="389"/>
      <c r="I5" s="388"/>
      <c r="J5" s="389"/>
      <c r="K5" s="388"/>
      <c r="L5" s="389"/>
      <c r="M5" s="387"/>
      <c r="N5" s="58"/>
    </row>
    <row r="6" spans="1:24">
      <c r="A6" s="13"/>
      <c r="B6" s="63"/>
      <c r="C6" s="31"/>
      <c r="D6" s="31"/>
      <c r="E6" s="31"/>
      <c r="F6" s="31"/>
      <c r="G6" s="31"/>
      <c r="H6" s="31"/>
      <c r="I6" s="31"/>
      <c r="J6" s="31"/>
      <c r="K6" s="31"/>
      <c r="L6" s="31"/>
      <c r="M6" s="32"/>
      <c r="N6" s="58"/>
    </row>
    <row r="7" spans="1:24">
      <c r="A7" s="380"/>
      <c r="B7" s="378"/>
      <c r="C7" s="379"/>
      <c r="D7" s="379"/>
      <c r="E7" s="379"/>
      <c r="F7" s="379"/>
      <c r="G7" s="382"/>
      <c r="H7" s="378"/>
      <c r="I7" s="379"/>
      <c r="J7" s="379"/>
      <c r="K7" s="379"/>
      <c r="L7" s="379"/>
      <c r="M7" s="379"/>
      <c r="N7" s="40"/>
    </row>
    <row r="8" spans="1:24">
      <c r="A8" s="381"/>
      <c r="B8" s="33"/>
      <c r="C8" s="45"/>
      <c r="D8" s="34"/>
      <c r="E8" s="45"/>
      <c r="F8" s="34"/>
      <c r="G8" s="45"/>
      <c r="H8" s="33"/>
      <c r="I8" s="45"/>
      <c r="J8" s="34"/>
      <c r="K8" s="45"/>
      <c r="L8" s="34"/>
      <c r="M8" s="45"/>
      <c r="N8" s="1"/>
    </row>
    <row r="9" spans="1:24">
      <c r="A9" s="35"/>
      <c r="B9" s="91"/>
      <c r="C9" s="92"/>
      <c r="D9" s="18"/>
      <c r="E9" s="92"/>
      <c r="F9" s="18"/>
      <c r="G9" s="92"/>
      <c r="H9" s="91"/>
      <c r="I9" s="92"/>
      <c r="J9" s="18"/>
      <c r="K9" s="92"/>
      <c r="L9" s="18"/>
      <c r="M9" s="92"/>
      <c r="N9" s="50"/>
      <c r="O9" s="104"/>
      <c r="X9" s="93"/>
    </row>
    <row r="10" spans="1:24">
      <c r="A10" s="26"/>
      <c r="B10" s="91"/>
      <c r="C10" s="92"/>
      <c r="D10" s="18"/>
      <c r="E10" s="92"/>
      <c r="F10" s="18"/>
      <c r="G10" s="92"/>
      <c r="H10" s="91"/>
      <c r="I10" s="92"/>
      <c r="J10" s="18"/>
      <c r="K10" s="92"/>
      <c r="L10" s="18"/>
      <c r="M10" s="92"/>
      <c r="N10" s="50"/>
      <c r="O10" s="104"/>
      <c r="X10" s="93"/>
    </row>
    <row r="11" spans="1:24">
      <c r="A11" s="26"/>
      <c r="B11" s="24"/>
      <c r="C11" s="92"/>
      <c r="D11" s="12"/>
      <c r="E11" s="92"/>
      <c r="F11" s="12"/>
      <c r="G11" s="92"/>
      <c r="H11" s="24"/>
      <c r="I11" s="92"/>
      <c r="J11" s="12"/>
      <c r="K11" s="92"/>
      <c r="L11" s="12"/>
      <c r="M11" s="92"/>
      <c r="N11" s="50"/>
      <c r="O11" s="104"/>
      <c r="X11" s="93"/>
    </row>
    <row r="12" spans="1:24">
      <c r="A12" s="26"/>
      <c r="B12" s="91"/>
      <c r="C12" s="92"/>
      <c r="D12" s="18"/>
      <c r="E12" s="92"/>
      <c r="F12" s="18"/>
      <c r="G12" s="92"/>
      <c r="H12" s="91"/>
      <c r="I12" s="92"/>
      <c r="J12" s="18"/>
      <c r="K12" s="92"/>
      <c r="L12" s="18"/>
      <c r="M12" s="92"/>
      <c r="N12" s="50"/>
      <c r="O12" s="104"/>
      <c r="X12" s="93"/>
    </row>
    <row r="13" spans="1:24">
      <c r="A13" s="26"/>
      <c r="B13" s="24"/>
      <c r="C13" s="92"/>
      <c r="D13" s="12"/>
      <c r="E13" s="92"/>
      <c r="F13" s="12"/>
      <c r="G13" s="92"/>
      <c r="H13" s="24"/>
      <c r="I13" s="92"/>
      <c r="J13" s="12"/>
      <c r="K13" s="92"/>
      <c r="L13" s="12"/>
      <c r="M13" s="92"/>
      <c r="N13" s="50"/>
      <c r="O13" s="104"/>
      <c r="X13" s="93"/>
    </row>
    <row r="14" spans="1:24">
      <c r="A14" s="26"/>
      <c r="B14" s="91"/>
      <c r="C14" s="92"/>
      <c r="D14" s="18"/>
      <c r="E14" s="92"/>
      <c r="F14" s="18"/>
      <c r="G14" s="92"/>
      <c r="H14" s="91"/>
      <c r="I14" s="92"/>
      <c r="J14" s="18"/>
      <c r="K14" s="92"/>
      <c r="L14" s="18"/>
      <c r="M14" s="92"/>
      <c r="N14" s="50"/>
      <c r="O14" s="104"/>
      <c r="P14" s="17"/>
      <c r="Q14" s="38"/>
      <c r="R14" s="8"/>
      <c r="S14" s="8"/>
      <c r="T14" s="8"/>
      <c r="U14" s="8"/>
      <c r="X14" s="93"/>
    </row>
    <row r="15" spans="1:24">
      <c r="A15" s="26"/>
      <c r="B15" s="91"/>
      <c r="C15" s="92"/>
      <c r="D15" s="18"/>
      <c r="E15" s="94"/>
      <c r="F15" s="18"/>
      <c r="G15" s="94"/>
      <c r="H15" s="91"/>
      <c r="I15" s="94"/>
      <c r="J15" s="18"/>
      <c r="K15" s="94"/>
      <c r="L15" s="18"/>
      <c r="M15" s="94"/>
      <c r="N15" s="50"/>
      <c r="O15" s="104"/>
      <c r="P15" s="17"/>
      <c r="Q15" s="38"/>
      <c r="R15" s="8"/>
      <c r="S15" s="8"/>
      <c r="T15" s="8"/>
      <c r="U15" s="8"/>
      <c r="X15" s="93"/>
    </row>
    <row r="16" spans="1:24" ht="12.75" thickBot="1">
      <c r="A16" s="14"/>
      <c r="B16" s="22"/>
      <c r="C16" s="95"/>
      <c r="D16" s="5"/>
      <c r="E16" s="96"/>
      <c r="F16" s="5"/>
      <c r="G16" s="96"/>
      <c r="H16" s="22"/>
      <c r="I16" s="97"/>
      <c r="J16" s="5"/>
      <c r="K16" s="97"/>
      <c r="L16" s="5"/>
      <c r="M16" s="97"/>
      <c r="N16" s="50"/>
      <c r="O16" s="104"/>
      <c r="P16" s="17"/>
      <c r="Q16" s="38"/>
      <c r="R16" s="8"/>
      <c r="S16" s="8"/>
      <c r="T16" s="8"/>
      <c r="U16" s="8"/>
      <c r="X16" s="93"/>
    </row>
    <row r="17" spans="1:15">
      <c r="A17" s="16"/>
      <c r="B17" s="98"/>
      <c r="C17" s="98"/>
      <c r="D17" s="98"/>
      <c r="E17" s="98"/>
      <c r="F17" s="98"/>
      <c r="G17" s="98"/>
      <c r="H17" s="98"/>
      <c r="I17" s="98"/>
      <c r="J17" s="98"/>
      <c r="K17" s="98"/>
      <c r="L17" s="99"/>
      <c r="M17" s="99"/>
      <c r="N17" s="100"/>
      <c r="O17" s="99"/>
    </row>
    <row r="18" spans="1:15">
      <c r="A18" s="28"/>
      <c r="B18" s="383"/>
      <c r="C18" s="383"/>
      <c r="D18" s="383"/>
      <c r="E18" s="383"/>
      <c r="F18" s="383"/>
      <c r="G18" s="384"/>
      <c r="H18" s="98"/>
      <c r="I18" s="98"/>
      <c r="J18" s="98"/>
      <c r="K18" s="98"/>
      <c r="L18" s="98"/>
      <c r="M18" s="98"/>
      <c r="N18" s="101"/>
      <c r="O18" s="98"/>
    </row>
    <row r="19" spans="1:15">
      <c r="A19" s="36"/>
      <c r="B19" s="385"/>
      <c r="C19" s="386"/>
      <c r="D19" s="386"/>
      <c r="E19" s="386"/>
      <c r="F19" s="386"/>
      <c r="G19" s="386"/>
      <c r="H19" s="101"/>
      <c r="I19" s="102"/>
      <c r="J19" s="103"/>
      <c r="K19" s="50"/>
      <c r="L19" s="103"/>
      <c r="M19" s="104"/>
      <c r="N19" s="101"/>
      <c r="O19" s="98"/>
    </row>
    <row r="20" spans="1:15">
      <c r="A20" s="37"/>
      <c r="B20" s="387"/>
      <c r="C20" s="388"/>
      <c r="D20" s="387"/>
      <c r="E20" s="388"/>
      <c r="F20" s="387"/>
      <c r="G20" s="388"/>
      <c r="H20" s="101"/>
      <c r="I20" s="102"/>
      <c r="J20" s="103"/>
      <c r="K20" s="50"/>
      <c r="L20" s="103"/>
      <c r="M20" s="104"/>
      <c r="N20" s="101"/>
      <c r="O20" s="98"/>
    </row>
    <row r="21" spans="1:15">
      <c r="A21" s="62"/>
      <c r="B21" s="63"/>
      <c r="C21" s="31"/>
      <c r="D21" s="31"/>
      <c r="E21" s="31"/>
      <c r="F21" s="31"/>
      <c r="G21" s="48"/>
      <c r="H21" s="101"/>
      <c r="I21" s="102"/>
      <c r="J21" s="103"/>
      <c r="K21" s="50"/>
      <c r="L21" s="103"/>
      <c r="M21" s="104"/>
      <c r="N21" s="101"/>
      <c r="O21" s="98"/>
    </row>
    <row r="22" spans="1:15">
      <c r="A22" s="376"/>
      <c r="B22" s="378"/>
      <c r="C22" s="379"/>
      <c r="D22" s="379"/>
      <c r="E22" s="379"/>
      <c r="F22" s="379"/>
      <c r="G22" s="379"/>
      <c r="H22" s="101"/>
      <c r="I22" s="102"/>
      <c r="J22" s="103"/>
      <c r="K22" s="50"/>
      <c r="L22" s="103"/>
      <c r="M22" s="104"/>
      <c r="N22" s="101"/>
      <c r="O22" s="98"/>
    </row>
    <row r="23" spans="1:15">
      <c r="A23" s="377"/>
      <c r="B23" s="33"/>
      <c r="C23" s="46"/>
      <c r="D23" s="34"/>
      <c r="E23" s="46"/>
      <c r="F23" s="34"/>
      <c r="G23" s="46"/>
      <c r="H23" s="98"/>
      <c r="I23" s="98"/>
      <c r="J23" s="103"/>
      <c r="K23" s="50"/>
      <c r="L23" s="103"/>
      <c r="M23" s="104"/>
      <c r="N23" s="101"/>
      <c r="O23" s="98"/>
    </row>
    <row r="24" spans="1:15">
      <c r="A24" s="29"/>
      <c r="B24" s="56"/>
      <c r="C24" s="42"/>
      <c r="D24" s="19"/>
      <c r="E24" s="42"/>
      <c r="F24" s="19"/>
      <c r="G24" s="42"/>
      <c r="H24" s="98"/>
      <c r="I24" s="98"/>
      <c r="J24" s="103"/>
      <c r="K24" s="50"/>
      <c r="L24" s="103"/>
      <c r="M24" s="104"/>
      <c r="N24" s="101"/>
      <c r="O24" s="102"/>
    </row>
    <row r="25" spans="1:15">
      <c r="A25" s="29"/>
      <c r="B25" s="56"/>
      <c r="C25" s="42"/>
      <c r="D25" s="19"/>
      <c r="E25" s="42"/>
      <c r="F25" s="19"/>
      <c r="G25" s="42"/>
      <c r="H25" s="98"/>
      <c r="I25" s="98"/>
      <c r="J25" s="103"/>
      <c r="K25" s="50"/>
      <c r="L25" s="103"/>
      <c r="M25" s="104"/>
      <c r="N25" s="101"/>
      <c r="O25" s="102"/>
    </row>
    <row r="26" spans="1:15">
      <c r="A26" s="29"/>
      <c r="B26" s="56"/>
      <c r="C26" s="42"/>
      <c r="D26" s="19"/>
      <c r="E26" s="42"/>
      <c r="F26" s="19"/>
      <c r="G26" s="42"/>
      <c r="H26" s="98"/>
      <c r="I26" s="98"/>
      <c r="J26" s="103"/>
      <c r="K26" s="50"/>
      <c r="L26" s="103"/>
      <c r="M26" s="104"/>
      <c r="N26" s="101"/>
      <c r="O26" s="102"/>
    </row>
    <row r="27" spans="1:15" ht="12.75" thickBot="1">
      <c r="A27" s="30"/>
      <c r="B27" s="57"/>
      <c r="C27" s="43"/>
      <c r="D27" s="21"/>
      <c r="E27" s="43"/>
      <c r="F27" s="21"/>
      <c r="G27" s="43"/>
      <c r="H27" s="98"/>
      <c r="I27" s="98"/>
      <c r="J27" s="98"/>
      <c r="K27" s="98"/>
      <c r="L27" s="98"/>
      <c r="M27" s="98"/>
      <c r="N27" s="101"/>
      <c r="O27" s="102"/>
    </row>
    <row r="28" spans="1:15">
      <c r="A28" s="17"/>
      <c r="B28" s="17"/>
      <c r="C28" s="38"/>
      <c r="D28" s="8"/>
      <c r="E28" s="8"/>
      <c r="F28" s="8"/>
      <c r="G28" s="99"/>
      <c r="H28" s="98"/>
      <c r="I28" s="98"/>
      <c r="J28" s="98"/>
      <c r="K28" s="98"/>
      <c r="L28" s="98"/>
      <c r="M28" s="98"/>
      <c r="N28" s="98"/>
      <c r="O28" s="98"/>
    </row>
    <row r="29" spans="1:15">
      <c r="A29" s="17"/>
      <c r="B29" s="17"/>
      <c r="C29" s="38"/>
      <c r="D29" s="8"/>
      <c r="E29" s="8"/>
      <c r="F29" s="8"/>
      <c r="G29" s="99"/>
      <c r="H29" s="98"/>
      <c r="I29" s="98"/>
      <c r="J29" s="98"/>
      <c r="K29" s="98"/>
      <c r="L29" s="98"/>
      <c r="M29" s="98"/>
      <c r="N29" s="98"/>
      <c r="O29" s="98"/>
    </row>
    <row r="30" spans="1:15">
      <c r="J30" s="103"/>
      <c r="K30" s="103"/>
      <c r="L30" s="103"/>
      <c r="M30" s="103"/>
    </row>
    <row r="31" spans="1:15">
      <c r="H31" s="103"/>
      <c r="I31" s="105"/>
      <c r="J31" s="103"/>
      <c r="K31" s="93"/>
      <c r="L31" s="93"/>
      <c r="M31" s="93"/>
    </row>
    <row r="32" spans="1:15">
      <c r="H32" s="103"/>
      <c r="I32" s="105"/>
      <c r="J32" s="103"/>
      <c r="K32" s="93"/>
      <c r="L32" s="93"/>
      <c r="M32" s="93"/>
    </row>
    <row r="33" spans="8:13" ht="12.75" customHeight="1">
      <c r="H33" s="103"/>
      <c r="I33" s="105"/>
      <c r="J33" s="103"/>
      <c r="K33" s="93"/>
      <c r="L33" s="93"/>
      <c r="M33" s="93"/>
    </row>
    <row r="34" spans="8:13">
      <c r="H34" s="103"/>
      <c r="I34" s="105"/>
      <c r="J34" s="103"/>
      <c r="K34" s="93"/>
      <c r="L34" s="93"/>
      <c r="M34" s="93"/>
    </row>
    <row r="35" spans="8:13" ht="13.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row r="39" spans="8:13" ht="12.75" customHeight="1"/>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2"/>
  <dimension ref="A1:U45"/>
  <sheetViews>
    <sheetView showGridLines="0" zoomScaleNormal="100" workbookViewId="0">
      <selection activeCell="B3" sqref="B3:M6"/>
    </sheetView>
  </sheetViews>
  <sheetFormatPr defaultColWidth="9.140625" defaultRowHeight="1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c r="A1" s="89" t="s">
        <v>58</v>
      </c>
      <c r="B1" s="98"/>
      <c r="C1" s="98"/>
      <c r="D1" s="98"/>
      <c r="E1" s="98"/>
      <c r="F1" s="98"/>
      <c r="G1" s="98"/>
      <c r="H1" s="98"/>
      <c r="I1" s="98"/>
      <c r="J1" s="98"/>
      <c r="K1" s="98"/>
      <c r="L1" s="98"/>
      <c r="M1" s="90" t="e">
        <f>Obsah!#REF!</f>
        <v>#REF!</v>
      </c>
      <c r="N1" s="20"/>
      <c r="O1" s="20"/>
      <c r="P1" s="106"/>
    </row>
    <row r="2" spans="1:21" ht="7.5" customHeight="1">
      <c r="A2" s="89"/>
      <c r="B2" s="98"/>
      <c r="C2" s="98"/>
      <c r="D2" s="98"/>
      <c r="E2" s="98"/>
      <c r="F2" s="98"/>
      <c r="G2" s="98"/>
      <c r="H2" s="98"/>
      <c r="I2" s="98"/>
      <c r="J2" s="98"/>
      <c r="K2" s="98"/>
      <c r="L2" s="98"/>
      <c r="M2" s="98"/>
      <c r="N2" s="20"/>
      <c r="O2" s="20"/>
      <c r="P2" s="106"/>
    </row>
    <row r="3" spans="1:21">
      <c r="A3" s="27"/>
      <c r="B3" s="383"/>
      <c r="C3" s="383"/>
      <c r="D3" s="383"/>
      <c r="E3" s="383"/>
      <c r="F3" s="383"/>
      <c r="G3" s="384"/>
      <c r="H3" s="390"/>
      <c r="I3" s="383"/>
      <c r="J3" s="383"/>
      <c r="K3" s="383"/>
      <c r="L3" s="383"/>
      <c r="M3" s="383"/>
      <c r="N3" s="20"/>
      <c r="O3" s="106"/>
      <c r="P3" s="106"/>
    </row>
    <row r="4" spans="1:21" ht="13.5" customHeight="1">
      <c r="A4" s="27"/>
      <c r="B4" s="391"/>
      <c r="C4" s="392"/>
      <c r="D4" s="392"/>
      <c r="E4" s="392"/>
      <c r="F4" s="392"/>
      <c r="G4" s="393"/>
      <c r="H4" s="391"/>
      <c r="I4" s="392"/>
      <c r="J4" s="392"/>
      <c r="K4" s="392"/>
      <c r="L4" s="392"/>
      <c r="M4" s="392"/>
      <c r="N4" s="20"/>
      <c r="O4" s="106"/>
      <c r="P4" s="106"/>
    </row>
    <row r="5" spans="1:21">
      <c r="A5" s="15"/>
      <c r="B5" s="389"/>
      <c r="C5" s="388"/>
      <c r="D5" s="389"/>
      <c r="E5" s="388"/>
      <c r="F5" s="389"/>
      <c r="G5" s="388"/>
      <c r="H5" s="389"/>
      <c r="I5" s="388"/>
      <c r="J5" s="389"/>
      <c r="K5" s="388"/>
      <c r="L5" s="389"/>
      <c r="M5" s="387"/>
      <c r="N5" s="20"/>
      <c r="O5" s="106"/>
      <c r="P5" s="106"/>
    </row>
    <row r="6" spans="1:21">
      <c r="A6" s="13"/>
      <c r="B6" s="63"/>
      <c r="C6" s="31"/>
      <c r="D6" s="31"/>
      <c r="E6" s="31"/>
      <c r="F6" s="31"/>
      <c r="G6" s="31"/>
      <c r="H6" s="31"/>
      <c r="I6" s="31"/>
      <c r="J6" s="31"/>
      <c r="K6" s="31"/>
      <c r="L6" s="31"/>
      <c r="M6" s="48"/>
      <c r="N6" s="20"/>
      <c r="O6" s="106"/>
      <c r="P6" s="106"/>
    </row>
    <row r="7" spans="1:21">
      <c r="A7" s="380"/>
      <c r="B7" s="378"/>
      <c r="C7" s="379"/>
      <c r="D7" s="379"/>
      <c r="E7" s="379"/>
      <c r="F7" s="379"/>
      <c r="G7" s="382"/>
      <c r="H7" s="378"/>
      <c r="I7" s="379"/>
      <c r="J7" s="379"/>
      <c r="K7" s="379"/>
      <c r="L7" s="379"/>
      <c r="M7" s="379"/>
      <c r="N7" s="20"/>
      <c r="O7" s="106"/>
      <c r="P7" s="106"/>
    </row>
    <row r="8" spans="1:21">
      <c r="A8" s="381"/>
      <c r="B8" s="33"/>
      <c r="C8" s="45"/>
      <c r="D8" s="34"/>
      <c r="E8" s="45"/>
      <c r="F8" s="34"/>
      <c r="G8" s="45"/>
      <c r="H8" s="33"/>
      <c r="I8" s="45"/>
      <c r="J8" s="34"/>
      <c r="K8" s="45"/>
      <c r="L8" s="34"/>
      <c r="M8" s="45"/>
      <c r="N8" s="20"/>
      <c r="O8" s="106"/>
      <c r="P8" s="106"/>
    </row>
    <row r="9" spans="1:21">
      <c r="A9" s="35"/>
      <c r="B9" s="91"/>
      <c r="C9" s="92"/>
      <c r="D9" s="18"/>
      <c r="E9" s="92"/>
      <c r="F9" s="18"/>
      <c r="G9" s="92"/>
      <c r="H9" s="91"/>
      <c r="I9" s="92"/>
      <c r="J9" s="18"/>
      <c r="K9" s="92"/>
      <c r="L9" s="18"/>
      <c r="M9" s="92"/>
      <c r="N9" s="60"/>
      <c r="O9" s="107"/>
      <c r="P9" s="106"/>
    </row>
    <row r="10" spans="1:21">
      <c r="A10" s="35"/>
      <c r="B10" s="91"/>
      <c r="C10" s="92"/>
      <c r="D10" s="18"/>
      <c r="E10" s="92"/>
      <c r="F10" s="18"/>
      <c r="G10" s="92"/>
      <c r="H10" s="91"/>
      <c r="I10" s="92"/>
      <c r="J10" s="18"/>
      <c r="K10" s="92"/>
      <c r="L10" s="18"/>
      <c r="M10" s="92"/>
      <c r="N10" s="60"/>
      <c r="O10" s="107"/>
      <c r="P10" s="106"/>
    </row>
    <row r="11" spans="1:21">
      <c r="A11" s="26"/>
      <c r="B11" s="24"/>
      <c r="C11" s="92"/>
      <c r="D11" s="12"/>
      <c r="E11" s="92"/>
      <c r="F11" s="12"/>
      <c r="G11" s="92"/>
      <c r="H11" s="24"/>
      <c r="I11" s="92"/>
      <c r="J11" s="12"/>
      <c r="K11" s="92"/>
      <c r="L11" s="12"/>
      <c r="M11" s="92"/>
      <c r="N11" s="60"/>
      <c r="O11" s="107"/>
      <c r="P11" s="106"/>
    </row>
    <row r="12" spans="1:21">
      <c r="A12" s="26"/>
      <c r="B12" s="91"/>
      <c r="C12" s="92"/>
      <c r="D12" s="18"/>
      <c r="E12" s="92"/>
      <c r="F12" s="18"/>
      <c r="G12" s="92"/>
      <c r="H12" s="91"/>
      <c r="I12" s="92"/>
      <c r="J12" s="18"/>
      <c r="K12" s="92"/>
      <c r="L12" s="18"/>
      <c r="M12" s="92"/>
      <c r="N12" s="60"/>
      <c r="O12" s="107"/>
      <c r="P12" s="106"/>
    </row>
    <row r="13" spans="1:21">
      <c r="A13" s="26"/>
      <c r="B13" s="24"/>
      <c r="C13" s="92"/>
      <c r="D13" s="12"/>
      <c r="E13" s="92"/>
      <c r="F13" s="12"/>
      <c r="G13" s="92"/>
      <c r="H13" s="24"/>
      <c r="I13" s="92"/>
      <c r="J13" s="12"/>
      <c r="K13" s="92"/>
      <c r="L13" s="12"/>
      <c r="M13" s="92"/>
      <c r="N13" s="60"/>
      <c r="O13" s="107"/>
      <c r="P13" s="106"/>
    </row>
    <row r="14" spans="1:21">
      <c r="A14" s="26"/>
      <c r="B14" s="91"/>
      <c r="C14" s="92"/>
      <c r="D14" s="18"/>
      <c r="E14" s="92"/>
      <c r="F14" s="18"/>
      <c r="G14" s="92"/>
      <c r="H14" s="91"/>
      <c r="I14" s="92"/>
      <c r="J14" s="18"/>
      <c r="K14" s="92"/>
      <c r="L14" s="18"/>
      <c r="M14" s="92"/>
      <c r="N14" s="60"/>
      <c r="O14" s="107"/>
      <c r="P14" s="20"/>
      <c r="Q14" s="38"/>
      <c r="R14" s="8"/>
      <c r="S14" s="8"/>
      <c r="T14" s="8"/>
      <c r="U14" s="8"/>
    </row>
    <row r="15" spans="1:21">
      <c r="A15" s="26"/>
      <c r="B15" s="91"/>
      <c r="C15" s="92"/>
      <c r="D15" s="18"/>
      <c r="E15" s="94"/>
      <c r="F15" s="18"/>
      <c r="G15" s="94"/>
      <c r="H15" s="91"/>
      <c r="I15" s="94"/>
      <c r="J15" s="18"/>
      <c r="K15" s="94"/>
      <c r="L15" s="18"/>
      <c r="M15" s="94"/>
      <c r="N15" s="60"/>
      <c r="O15" s="107"/>
      <c r="P15" s="20"/>
      <c r="Q15" s="38"/>
      <c r="R15" s="8"/>
      <c r="S15" s="8"/>
      <c r="T15" s="8"/>
      <c r="U15" s="8"/>
    </row>
    <row r="16" spans="1:21" ht="12.75" thickBot="1">
      <c r="A16" s="14"/>
      <c r="B16" s="22"/>
      <c r="C16" s="95"/>
      <c r="D16" s="5"/>
      <c r="E16" s="96"/>
      <c r="F16" s="5"/>
      <c r="G16" s="96"/>
      <c r="H16" s="22"/>
      <c r="I16" s="97"/>
      <c r="J16" s="5"/>
      <c r="K16" s="97"/>
      <c r="L16" s="5"/>
      <c r="M16" s="97"/>
      <c r="N16" s="60"/>
      <c r="O16" s="107"/>
      <c r="P16" s="20"/>
      <c r="Q16" s="38"/>
      <c r="R16" s="8"/>
      <c r="S16" s="8"/>
      <c r="T16" s="8"/>
      <c r="U16" s="8"/>
    </row>
    <row r="17" spans="1:20">
      <c r="A17" s="16"/>
      <c r="B17" s="98"/>
      <c r="C17" s="98"/>
      <c r="D17" s="98"/>
      <c r="E17" s="98"/>
      <c r="F17" s="98"/>
      <c r="G17" s="98"/>
      <c r="H17" s="98"/>
      <c r="I17" s="98"/>
      <c r="J17" s="98"/>
      <c r="K17" s="98"/>
      <c r="L17" s="99"/>
      <c r="M17" s="99"/>
      <c r="N17" s="108"/>
      <c r="O17" s="106"/>
      <c r="P17" s="106"/>
    </row>
    <row r="18" spans="1:20">
      <c r="A18" s="49"/>
      <c r="B18" s="383"/>
      <c r="C18" s="383"/>
      <c r="D18" s="383"/>
      <c r="E18" s="383"/>
      <c r="F18" s="383"/>
      <c r="G18" s="384"/>
      <c r="H18" s="7"/>
      <c r="I18" s="7"/>
      <c r="J18" s="7"/>
      <c r="K18" s="7"/>
      <c r="L18" s="7"/>
      <c r="M18" s="7"/>
      <c r="N18" s="109"/>
      <c r="O18" s="20"/>
      <c r="P18" s="61"/>
      <c r="Q18" s="38"/>
      <c r="R18" s="8"/>
      <c r="S18" s="8"/>
      <c r="T18" s="8"/>
    </row>
    <row r="19" spans="1:20">
      <c r="A19" s="36"/>
      <c r="B19" s="385"/>
      <c r="C19" s="386"/>
      <c r="D19" s="386"/>
      <c r="E19" s="386"/>
      <c r="F19" s="386"/>
      <c r="G19" s="386"/>
      <c r="H19" s="101"/>
      <c r="I19" s="102"/>
      <c r="J19" s="103"/>
      <c r="K19" s="50"/>
      <c r="L19" s="103"/>
      <c r="M19" s="104"/>
      <c r="N19" s="109"/>
      <c r="O19" s="20"/>
      <c r="P19" s="61"/>
      <c r="Q19" s="38"/>
      <c r="R19" s="8"/>
      <c r="S19" s="8"/>
      <c r="T19" s="8"/>
    </row>
    <row r="20" spans="1:20">
      <c r="A20" s="37"/>
      <c r="B20" s="387"/>
      <c r="C20" s="388"/>
      <c r="D20" s="387"/>
      <c r="E20" s="388"/>
      <c r="F20" s="387"/>
      <c r="G20" s="388"/>
      <c r="H20" s="101"/>
      <c r="I20" s="102"/>
      <c r="J20" s="103"/>
      <c r="K20" s="50"/>
      <c r="L20" s="103"/>
      <c r="M20" s="104"/>
      <c r="N20" s="109"/>
      <c r="O20" s="20"/>
      <c r="P20" s="61"/>
      <c r="Q20" s="38"/>
      <c r="R20" s="44"/>
      <c r="S20" s="44"/>
      <c r="T20" s="44"/>
    </row>
    <row r="21" spans="1:20">
      <c r="A21" s="62"/>
      <c r="B21" s="63"/>
      <c r="C21" s="31"/>
      <c r="D21" s="31"/>
      <c r="E21" s="31"/>
      <c r="F21" s="31"/>
      <c r="G21" s="48"/>
      <c r="H21" s="101"/>
      <c r="I21" s="102"/>
      <c r="J21" s="103"/>
      <c r="K21" s="50"/>
      <c r="L21" s="103"/>
      <c r="M21" s="104"/>
      <c r="N21" s="109"/>
      <c r="O21" s="20"/>
      <c r="P21" s="61"/>
      <c r="Q21" s="38"/>
      <c r="R21" s="8"/>
      <c r="S21" s="8"/>
      <c r="T21" s="8"/>
    </row>
    <row r="22" spans="1:20">
      <c r="A22" s="376"/>
      <c r="B22" s="378"/>
      <c r="C22" s="379"/>
      <c r="D22" s="379"/>
      <c r="E22" s="379"/>
      <c r="F22" s="379"/>
      <c r="G22" s="379"/>
      <c r="H22" s="101"/>
      <c r="I22" s="102"/>
      <c r="J22" s="103"/>
      <c r="K22" s="50"/>
      <c r="L22" s="103"/>
      <c r="M22" s="104"/>
      <c r="N22" s="109"/>
      <c r="O22" s="20"/>
      <c r="P22" s="61"/>
      <c r="Q22" s="38"/>
      <c r="R22" s="8"/>
      <c r="S22" s="8"/>
      <c r="T22" s="8"/>
    </row>
    <row r="23" spans="1:20">
      <c r="A23" s="377"/>
      <c r="B23" s="33"/>
      <c r="C23" s="46"/>
      <c r="D23" s="34"/>
      <c r="E23" s="46"/>
      <c r="F23" s="34"/>
      <c r="G23" s="46"/>
      <c r="H23" s="98"/>
      <c r="I23" s="98"/>
      <c r="J23" s="103"/>
      <c r="K23" s="50"/>
      <c r="L23" s="103"/>
      <c r="M23" s="104"/>
      <c r="N23" s="109"/>
      <c r="O23" s="20"/>
      <c r="P23" s="61"/>
      <c r="Q23" s="38"/>
      <c r="R23" s="41"/>
      <c r="S23" s="44"/>
      <c r="T23" s="44"/>
    </row>
    <row r="24" spans="1:20">
      <c r="A24" s="29"/>
      <c r="B24" s="56"/>
      <c r="C24" s="42"/>
      <c r="D24" s="19"/>
      <c r="E24" s="42"/>
      <c r="F24" s="19"/>
      <c r="G24" s="42"/>
      <c r="H24" s="98"/>
      <c r="I24" s="98"/>
      <c r="J24" s="103"/>
      <c r="K24" s="50"/>
      <c r="L24" s="103"/>
      <c r="M24" s="104"/>
      <c r="N24" s="109"/>
      <c r="O24" s="60"/>
      <c r="P24" s="106"/>
      <c r="T24" s="99"/>
    </row>
    <row r="25" spans="1:20">
      <c r="A25" s="29"/>
      <c r="B25" s="56"/>
      <c r="C25" s="42"/>
      <c r="D25" s="19"/>
      <c r="E25" s="42"/>
      <c r="F25" s="19"/>
      <c r="G25" s="42"/>
      <c r="H25" s="98"/>
      <c r="I25" s="98"/>
      <c r="J25" s="103"/>
      <c r="K25" s="50"/>
      <c r="L25" s="103"/>
      <c r="M25" s="104"/>
      <c r="N25" s="109"/>
      <c r="O25" s="60"/>
      <c r="P25" s="106"/>
    </row>
    <row r="26" spans="1:20">
      <c r="A26" s="29"/>
      <c r="B26" s="56"/>
      <c r="C26" s="42"/>
      <c r="D26" s="19"/>
      <c r="E26" s="42"/>
      <c r="F26" s="19"/>
      <c r="G26" s="42"/>
      <c r="H26" s="98"/>
      <c r="I26" s="98"/>
      <c r="J26" s="103"/>
      <c r="K26" s="50"/>
      <c r="L26" s="103"/>
      <c r="M26" s="104"/>
      <c r="N26" s="109"/>
      <c r="O26" s="60"/>
      <c r="P26" s="106"/>
    </row>
    <row r="27" spans="1:20" ht="12.75" thickBot="1">
      <c r="A27" s="30"/>
      <c r="B27" s="57"/>
      <c r="C27" s="43"/>
      <c r="D27" s="21"/>
      <c r="E27" s="43"/>
      <c r="F27" s="21"/>
      <c r="G27" s="43"/>
      <c r="H27" s="98"/>
      <c r="I27" s="98"/>
      <c r="J27" s="98"/>
      <c r="K27" s="98"/>
      <c r="L27" s="98"/>
      <c r="M27" s="98"/>
      <c r="N27" s="109"/>
      <c r="O27" s="60"/>
      <c r="P27" s="106"/>
    </row>
    <row r="28" spans="1:20">
      <c r="A28" s="17"/>
      <c r="B28" s="17"/>
      <c r="C28" s="38"/>
      <c r="D28" s="8"/>
      <c r="E28" s="8"/>
      <c r="F28" s="8"/>
      <c r="G28" s="99"/>
      <c r="H28" s="98"/>
      <c r="I28" s="98"/>
      <c r="J28" s="98"/>
      <c r="K28" s="98"/>
      <c r="L28" s="98"/>
      <c r="M28" s="98"/>
      <c r="N28" s="106"/>
      <c r="O28" s="106"/>
      <c r="P28" s="106"/>
    </row>
    <row r="29" spans="1:20">
      <c r="H29" s="98"/>
      <c r="I29" s="98"/>
      <c r="J29" s="98"/>
      <c r="K29" s="98"/>
      <c r="L29" s="98"/>
      <c r="M29" s="98"/>
      <c r="N29" s="106"/>
      <c r="O29" s="106"/>
      <c r="P29" s="106"/>
    </row>
    <row r="30" spans="1:20">
      <c r="J30" s="103"/>
      <c r="K30" s="103"/>
      <c r="L30" s="103"/>
      <c r="M30" s="103"/>
      <c r="N30" s="106"/>
      <c r="O30" s="106"/>
      <c r="P30" s="106"/>
    </row>
    <row r="31" spans="1:20">
      <c r="H31" s="103"/>
      <c r="I31" s="105"/>
      <c r="J31" s="103"/>
      <c r="K31" s="93"/>
      <c r="L31" s="93"/>
      <c r="M31" s="93"/>
      <c r="N31" s="106"/>
      <c r="O31" s="106"/>
      <c r="P31" s="106"/>
    </row>
    <row r="32" spans="1:20" ht="12.75" customHeight="1">
      <c r="H32" s="103"/>
      <c r="I32" s="105"/>
      <c r="J32" s="103"/>
      <c r="K32" s="93"/>
      <c r="L32" s="93"/>
      <c r="M32" s="93"/>
      <c r="N32" s="106"/>
      <c r="O32" s="106"/>
      <c r="P32" s="106"/>
    </row>
    <row r="33" spans="8:16">
      <c r="H33" s="103"/>
      <c r="I33" s="105"/>
      <c r="J33" s="103"/>
      <c r="K33" s="93"/>
      <c r="L33" s="93"/>
      <c r="M33" s="93"/>
      <c r="N33" s="106"/>
      <c r="O33" s="106"/>
      <c r="P33" s="106"/>
    </row>
    <row r="34" spans="8:16" ht="13.5" customHeight="1">
      <c r="H34" s="103"/>
      <c r="I34" s="105"/>
      <c r="J34" s="103"/>
      <c r="K34" s="93"/>
      <c r="L34" s="93"/>
      <c r="M34" s="93"/>
      <c r="N34" s="106"/>
      <c r="O34" s="106"/>
      <c r="P34" s="106"/>
    </row>
    <row r="35" spans="8:16" ht="12.75" customHeight="1">
      <c r="H35" s="103"/>
      <c r="I35" s="105"/>
      <c r="J35" s="103"/>
      <c r="K35" s="93"/>
      <c r="L35" s="93"/>
      <c r="M35" s="93"/>
      <c r="N35" s="106"/>
      <c r="O35" s="106"/>
      <c r="P35" s="106"/>
    </row>
    <row r="36" spans="8:16" ht="12.75" customHeight="1">
      <c r="H36" s="103"/>
      <c r="I36" s="105"/>
      <c r="J36" s="103"/>
      <c r="K36" s="93"/>
      <c r="L36" s="93"/>
      <c r="M36" s="93"/>
      <c r="N36" s="106"/>
      <c r="O36" s="106"/>
      <c r="P36" s="106"/>
    </row>
    <row r="37" spans="8:16" ht="12.75" customHeight="1">
      <c r="H37" s="103"/>
      <c r="I37" s="105"/>
      <c r="J37" s="103"/>
      <c r="K37" s="93"/>
      <c r="L37" s="93"/>
      <c r="M37" s="93"/>
      <c r="N37" s="106"/>
      <c r="O37" s="106"/>
      <c r="P37" s="106"/>
    </row>
    <row r="38" spans="8:16" ht="12.75" customHeight="1">
      <c r="H38" s="103"/>
      <c r="I38" s="105"/>
      <c r="J38" s="103"/>
      <c r="K38" s="93"/>
      <c r="L38" s="93"/>
      <c r="M38" s="93"/>
      <c r="N38" s="106"/>
      <c r="O38" s="106"/>
      <c r="P38" s="106"/>
    </row>
    <row r="39" spans="8:16">
      <c r="N39" s="106"/>
      <c r="O39" s="106"/>
      <c r="P39" s="106"/>
    </row>
    <row r="40" spans="8:16">
      <c r="N40" s="106"/>
      <c r="O40" s="106"/>
      <c r="P40" s="106"/>
    </row>
    <row r="41" spans="8:16">
      <c r="N41" s="106"/>
      <c r="O41" s="106"/>
      <c r="P41" s="106"/>
    </row>
    <row r="42" spans="8:16">
      <c r="N42" s="106"/>
      <c r="O42" s="106"/>
      <c r="P42" s="106"/>
    </row>
    <row r="43" spans="8:16">
      <c r="N43" s="106"/>
      <c r="O43" s="106"/>
      <c r="P43" s="106"/>
    </row>
    <row r="44" spans="8:16">
      <c r="N44" s="106"/>
      <c r="O44" s="106"/>
      <c r="P44" s="106"/>
    </row>
    <row r="45" spans="8:16">
      <c r="N45" s="106"/>
      <c r="O45" s="106"/>
      <c r="P45" s="106"/>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23"/>
  <dimension ref="A1:O41"/>
  <sheetViews>
    <sheetView showGridLines="0" zoomScaleNormal="100" zoomScaleSheetLayoutView="100" workbookViewId="0"/>
  </sheetViews>
  <sheetFormatPr defaultColWidth="9.140625" defaultRowHeight="12"/>
  <cols>
    <col min="1" max="1" width="31.140625" style="74" customWidth="1"/>
    <col min="2" max="9" width="13.28515625" style="74" customWidth="1"/>
    <col min="10" max="15" width="9.140625" style="74" customWidth="1"/>
    <col min="16" max="16384" width="9.140625" style="74"/>
  </cols>
  <sheetData>
    <row r="1" spans="1:15" ht="18">
      <c r="A1" s="236" t="s">
        <v>268</v>
      </c>
      <c r="I1" s="239" t="str">
        <f>'3'!N1</f>
        <v>IV. čtvrtletí 2023</v>
      </c>
    </row>
    <row r="2" spans="1:15" ht="1.5" customHeight="1">
      <c r="E2" s="103"/>
      <c r="F2" s="103"/>
      <c r="G2" s="103"/>
    </row>
    <row r="3" spans="1:15" ht="12" customHeight="1">
      <c r="E3" s="103"/>
      <c r="F3" s="103"/>
      <c r="G3" s="103"/>
    </row>
    <row r="4" spans="1:15">
      <c r="A4" s="7"/>
      <c r="B4" s="126"/>
      <c r="C4" s="126"/>
      <c r="D4" s="126"/>
    </row>
    <row r="5" spans="1:15" ht="12.75" customHeight="1">
      <c r="A5" s="374">
        <v>2023</v>
      </c>
      <c r="B5" s="363" t="s">
        <v>17</v>
      </c>
      <c r="C5" s="365"/>
      <c r="D5" s="363" t="s">
        <v>18</v>
      </c>
      <c r="E5" s="365"/>
      <c r="F5" s="363" t="s">
        <v>19</v>
      </c>
      <c r="G5" s="365"/>
      <c r="H5" s="363" t="s">
        <v>7</v>
      </c>
      <c r="I5" s="364"/>
    </row>
    <row r="6" spans="1:15">
      <c r="A6" s="375"/>
      <c r="B6" s="274" t="s">
        <v>287</v>
      </c>
      <c r="C6" s="275" t="s">
        <v>288</v>
      </c>
      <c r="D6" s="274" t="s">
        <v>287</v>
      </c>
      <c r="E6" s="275" t="s">
        <v>288</v>
      </c>
      <c r="F6" s="274" t="s">
        <v>287</v>
      </c>
      <c r="G6" s="275" t="s">
        <v>288</v>
      </c>
      <c r="H6" s="274" t="s">
        <v>287</v>
      </c>
      <c r="I6" s="293" t="s">
        <v>288</v>
      </c>
      <c r="J6" s="109"/>
      <c r="O6" s="109"/>
    </row>
    <row r="7" spans="1:15" ht="13.5">
      <c r="A7" s="167" t="s">
        <v>196</v>
      </c>
      <c r="B7" s="280">
        <v>1573.8609999999987</v>
      </c>
      <c r="C7" s="324">
        <v>4.1700510586772432E-2</v>
      </c>
      <c r="D7" s="280">
        <v>1573.601999999999</v>
      </c>
      <c r="E7" s="324">
        <v>4.1696625589598357E-2</v>
      </c>
      <c r="F7" s="280">
        <v>1573.6014999999989</v>
      </c>
      <c r="G7" s="324">
        <v>4.1694025474410548E-2</v>
      </c>
      <c r="H7" s="195">
        <v>1573.6014999999989</v>
      </c>
      <c r="I7" s="201">
        <v>4.1694025474410548E-2</v>
      </c>
      <c r="J7" s="111"/>
      <c r="O7" s="60"/>
    </row>
    <row r="8" spans="1:15">
      <c r="A8" s="167" t="s">
        <v>331</v>
      </c>
      <c r="B8" s="280">
        <v>488648.91600000014</v>
      </c>
      <c r="C8" s="324">
        <v>4.6225270057691614E-2</v>
      </c>
      <c r="D8" s="280">
        <v>818847.23900000018</v>
      </c>
      <c r="E8" s="324">
        <v>5.7887649859846145E-2</v>
      </c>
      <c r="F8" s="280">
        <v>1019490.2249999997</v>
      </c>
      <c r="G8" s="324">
        <v>5.964766476398678E-2</v>
      </c>
      <c r="H8" s="195">
        <v>2326986.38</v>
      </c>
      <c r="I8" s="201">
        <v>5.5658395641992112E-2</v>
      </c>
      <c r="J8" s="111"/>
      <c r="O8" s="60"/>
    </row>
    <row r="9" spans="1:15">
      <c r="A9" s="167" t="s">
        <v>332</v>
      </c>
      <c r="B9" s="280">
        <v>279524.16899999999</v>
      </c>
      <c r="C9" s="324">
        <v>5.5821433453205747E-2</v>
      </c>
      <c r="D9" s="280">
        <v>560123.12599999993</v>
      </c>
      <c r="E9" s="324">
        <v>6.6676540813536508E-2</v>
      </c>
      <c r="F9" s="280">
        <v>721829.27300000004</v>
      </c>
      <c r="G9" s="324">
        <v>6.9749800353926569E-2</v>
      </c>
      <c r="H9" s="195">
        <v>1561476.568</v>
      </c>
      <c r="I9" s="202">
        <v>6.5727260460555478E-2</v>
      </c>
      <c r="J9" s="101"/>
      <c r="O9" s="104"/>
    </row>
    <row r="10" spans="1:15">
      <c r="A10" s="170" t="s">
        <v>40</v>
      </c>
      <c r="B10" s="282">
        <v>19863.650000000001</v>
      </c>
      <c r="C10" s="325">
        <v>3.3155630167646354E-2</v>
      </c>
      <c r="D10" s="282">
        <v>31446.78</v>
      </c>
      <c r="E10" s="325">
        <v>3.6418830876265504E-2</v>
      </c>
      <c r="F10" s="282">
        <v>43338.19</v>
      </c>
      <c r="G10" s="325">
        <v>4.3229811910484556E-2</v>
      </c>
      <c r="H10" s="196">
        <v>94648.62</v>
      </c>
      <c r="I10" s="203">
        <v>3.8395663046955422E-2</v>
      </c>
      <c r="J10" s="101"/>
      <c r="O10" s="127"/>
    </row>
    <row r="11" spans="1:15">
      <c r="A11" s="170" t="s">
        <v>39</v>
      </c>
      <c r="B11" s="282">
        <v>4303.683</v>
      </c>
      <c r="C11" s="325">
        <v>0.10072990322593253</v>
      </c>
      <c r="D11" s="282">
        <v>5881.8159999999998</v>
      </c>
      <c r="E11" s="325">
        <v>0.10911856618838946</v>
      </c>
      <c r="F11" s="282">
        <v>6100.2200000000012</v>
      </c>
      <c r="G11" s="325">
        <v>0.10318983984144256</v>
      </c>
      <c r="H11" s="196">
        <v>16285.719000000001</v>
      </c>
      <c r="I11" s="203">
        <v>0.10456693737874007</v>
      </c>
      <c r="J11" s="101"/>
      <c r="O11" s="127"/>
    </row>
    <row r="12" spans="1:15">
      <c r="A12" s="170" t="s">
        <v>38</v>
      </c>
      <c r="B12" s="282">
        <v>81.61</v>
      </c>
      <c r="C12" s="325">
        <v>2.003774850573972E-4</v>
      </c>
      <c r="D12" s="282">
        <v>194.61</v>
      </c>
      <c r="E12" s="325">
        <v>2.3061572614247787E-4</v>
      </c>
      <c r="F12" s="282">
        <v>209.49</v>
      </c>
      <c r="G12" s="325">
        <v>2.0237335675012716E-4</v>
      </c>
      <c r="H12" s="196">
        <v>485.71000000000004</v>
      </c>
      <c r="I12" s="203">
        <v>2.1244196459906309E-4</v>
      </c>
      <c r="J12" s="101"/>
      <c r="O12" s="127"/>
    </row>
    <row r="13" spans="1:15">
      <c r="A13" s="170" t="s">
        <v>60</v>
      </c>
      <c r="B13" s="282">
        <v>382</v>
      </c>
      <c r="C13" s="325">
        <v>5.6349388631260079E-2</v>
      </c>
      <c r="D13" s="282">
        <v>357</v>
      </c>
      <c r="E13" s="325">
        <v>7.0328683169282327E-2</v>
      </c>
      <c r="F13" s="282">
        <v>303</v>
      </c>
      <c r="G13" s="325">
        <v>3.5471915198943001E-2</v>
      </c>
      <c r="H13" s="196">
        <v>1042</v>
      </c>
      <c r="I13" s="203">
        <v>5.1085275296930709E-2</v>
      </c>
      <c r="J13" s="101"/>
      <c r="O13" s="127"/>
    </row>
    <row r="14" spans="1:15">
      <c r="A14" s="170" t="s">
        <v>61</v>
      </c>
      <c r="B14" s="282">
        <v>7</v>
      </c>
      <c r="C14" s="325">
        <v>1.1107417301561818E-3</v>
      </c>
      <c r="D14" s="282">
        <v>13</v>
      </c>
      <c r="E14" s="325">
        <v>1.6351167117563403E-3</v>
      </c>
      <c r="F14" s="282">
        <v>67</v>
      </c>
      <c r="G14" s="325">
        <v>7.7218803922496169E-3</v>
      </c>
      <c r="H14" s="196">
        <v>87</v>
      </c>
      <c r="I14" s="203">
        <v>3.7942817274325795E-3</v>
      </c>
      <c r="J14" s="101"/>
      <c r="O14" s="127"/>
    </row>
    <row r="15" spans="1:15">
      <c r="A15" s="170" t="s">
        <v>62</v>
      </c>
      <c r="B15" s="282">
        <v>14</v>
      </c>
      <c r="C15" s="325">
        <v>0.35723398826231179</v>
      </c>
      <c r="D15" s="282">
        <v>6</v>
      </c>
      <c r="E15" s="325">
        <v>0.42134831460674155</v>
      </c>
      <c r="F15" s="282">
        <v>2</v>
      </c>
      <c r="G15" s="325">
        <v>0.28409090909090906</v>
      </c>
      <c r="H15" s="196">
        <v>22</v>
      </c>
      <c r="I15" s="203">
        <v>0.36381676864560941</v>
      </c>
      <c r="J15" s="101"/>
      <c r="O15" s="127"/>
    </row>
    <row r="16" spans="1:15">
      <c r="A16" s="170" t="s">
        <v>37</v>
      </c>
      <c r="B16" s="282">
        <v>7739.64</v>
      </c>
      <c r="C16" s="325">
        <v>3.6616226966068237E-3</v>
      </c>
      <c r="D16" s="282">
        <v>19451.169999999998</v>
      </c>
      <c r="E16" s="325">
        <v>5.2763392476584603E-3</v>
      </c>
      <c r="F16" s="282">
        <v>22333.79</v>
      </c>
      <c r="G16" s="325">
        <v>4.7803316104667705E-3</v>
      </c>
      <c r="H16" s="196">
        <v>49524.6</v>
      </c>
      <c r="I16" s="203">
        <v>4.7291382094265576E-3</v>
      </c>
      <c r="J16" s="101"/>
      <c r="O16" s="127"/>
    </row>
    <row r="17" spans="1:15">
      <c r="A17" s="170" t="s">
        <v>72</v>
      </c>
      <c r="B17" s="282">
        <v>0</v>
      </c>
      <c r="C17" s="325">
        <v>0</v>
      </c>
      <c r="D17" s="282">
        <v>0</v>
      </c>
      <c r="E17" s="325">
        <v>0</v>
      </c>
      <c r="F17" s="282">
        <v>0</v>
      </c>
      <c r="G17" s="325">
        <v>0</v>
      </c>
      <c r="H17" s="196">
        <v>0</v>
      </c>
      <c r="I17" s="203">
        <v>0</v>
      </c>
      <c r="J17" s="101"/>
      <c r="O17" s="127"/>
    </row>
    <row r="18" spans="1:15">
      <c r="A18" s="170" t="s">
        <v>36</v>
      </c>
      <c r="B18" s="282">
        <v>0</v>
      </c>
      <c r="C18" s="325">
        <v>0</v>
      </c>
      <c r="D18" s="282">
        <v>0</v>
      </c>
      <c r="E18" s="325">
        <v>0</v>
      </c>
      <c r="F18" s="282">
        <v>0</v>
      </c>
      <c r="G18" s="325">
        <v>0</v>
      </c>
      <c r="H18" s="196">
        <v>0</v>
      </c>
      <c r="I18" s="203">
        <v>0</v>
      </c>
      <c r="J18" s="101"/>
      <c r="O18" s="127"/>
    </row>
    <row r="19" spans="1:15">
      <c r="A19" s="170" t="s">
        <v>35</v>
      </c>
      <c r="B19" s="282">
        <v>3813.96</v>
      </c>
      <c r="C19" s="325">
        <v>6.0647130432006091E-2</v>
      </c>
      <c r="D19" s="282">
        <v>4058.94</v>
      </c>
      <c r="E19" s="325">
        <v>6.1387551588084198E-2</v>
      </c>
      <c r="F19" s="282">
        <v>4525.97</v>
      </c>
      <c r="G19" s="325">
        <v>6.5221493284663493E-2</v>
      </c>
      <c r="H19" s="196">
        <v>12398.869999999999</v>
      </c>
      <c r="I19" s="203">
        <v>6.2493836361689342E-2</v>
      </c>
      <c r="J19" s="101"/>
      <c r="O19" s="127"/>
    </row>
    <row r="20" spans="1:15">
      <c r="A20" s="170" t="s">
        <v>34</v>
      </c>
      <c r="B20" s="282">
        <v>0</v>
      </c>
      <c r="C20" s="325">
        <v>0</v>
      </c>
      <c r="D20" s="282">
        <v>0</v>
      </c>
      <c r="E20" s="325">
        <v>0</v>
      </c>
      <c r="F20" s="282">
        <v>0</v>
      </c>
      <c r="G20" s="325">
        <v>0</v>
      </c>
      <c r="H20" s="196">
        <v>0</v>
      </c>
      <c r="I20" s="203">
        <v>0</v>
      </c>
      <c r="J20" s="101"/>
      <c r="O20" s="127"/>
    </row>
    <row r="21" spans="1:15">
      <c r="A21" s="170" t="s">
        <v>33</v>
      </c>
      <c r="B21" s="282">
        <v>53995</v>
      </c>
      <c r="C21" s="325">
        <v>0.23932547571926485</v>
      </c>
      <c r="D21" s="282">
        <v>121568</v>
      </c>
      <c r="E21" s="325">
        <v>0.36393034097765736</v>
      </c>
      <c r="F21" s="282">
        <v>95938</v>
      </c>
      <c r="G21" s="325">
        <v>0.29297379709151145</v>
      </c>
      <c r="H21" s="196">
        <v>271501</v>
      </c>
      <c r="I21" s="203">
        <v>0.30604837168063198</v>
      </c>
      <c r="J21" s="101"/>
      <c r="O21" s="127"/>
    </row>
    <row r="22" spans="1:15">
      <c r="A22" s="170" t="s">
        <v>32</v>
      </c>
      <c r="B22" s="282">
        <v>0</v>
      </c>
      <c r="C22" s="325">
        <v>0</v>
      </c>
      <c r="D22" s="282">
        <v>0</v>
      </c>
      <c r="E22" s="325">
        <v>0</v>
      </c>
      <c r="F22" s="282">
        <v>0</v>
      </c>
      <c r="G22" s="325">
        <v>0</v>
      </c>
      <c r="H22" s="196">
        <v>0</v>
      </c>
      <c r="I22" s="203">
        <v>0</v>
      </c>
      <c r="J22" s="101"/>
      <c r="O22" s="127"/>
    </row>
    <row r="23" spans="1:15">
      <c r="A23" s="170" t="s">
        <v>3</v>
      </c>
      <c r="B23" s="282">
        <v>0</v>
      </c>
      <c r="C23" s="325">
        <v>0</v>
      </c>
      <c r="D23" s="282">
        <v>0</v>
      </c>
      <c r="E23" s="325">
        <v>0</v>
      </c>
      <c r="F23" s="282">
        <v>0</v>
      </c>
      <c r="G23" s="325">
        <v>0</v>
      </c>
      <c r="H23" s="196">
        <v>0</v>
      </c>
      <c r="I23" s="203">
        <v>0</v>
      </c>
      <c r="J23" s="101"/>
      <c r="O23" s="127"/>
    </row>
    <row r="24" spans="1:15">
      <c r="A24" s="170" t="s">
        <v>31</v>
      </c>
      <c r="B24" s="282">
        <v>9.2629999999999999</v>
      </c>
      <c r="C24" s="325">
        <v>1.1495084464609897E-3</v>
      </c>
      <c r="D24" s="282">
        <v>557.76900000000001</v>
      </c>
      <c r="E24" s="325">
        <v>2.4780729668220546E-2</v>
      </c>
      <c r="F24" s="282">
        <v>41.007999999999996</v>
      </c>
      <c r="G24" s="325">
        <v>1.0066689609331775E-3</v>
      </c>
      <c r="H24" s="196">
        <v>608.04000000000008</v>
      </c>
      <c r="I24" s="203">
        <v>8.5275833676669889E-3</v>
      </c>
      <c r="J24" s="101"/>
      <c r="O24" s="127"/>
    </row>
    <row r="25" spans="1:15">
      <c r="A25" s="170" t="s">
        <v>30</v>
      </c>
      <c r="B25" s="282">
        <v>189314.36299999995</v>
      </c>
      <c r="C25" s="325">
        <v>0.15334251680742636</v>
      </c>
      <c r="D25" s="282">
        <v>376588.04099999991</v>
      </c>
      <c r="E25" s="325">
        <v>0.17472812839066221</v>
      </c>
      <c r="F25" s="282">
        <v>548970.6050000001</v>
      </c>
      <c r="G25" s="325">
        <v>0.19891713439906722</v>
      </c>
      <c r="H25" s="196">
        <v>1114873.0090000001</v>
      </c>
      <c r="I25" s="203">
        <v>0.18129017445195775</v>
      </c>
      <c r="J25" s="101"/>
      <c r="O25" s="98"/>
    </row>
    <row r="26" spans="1:15" ht="13.5" customHeight="1">
      <c r="A26" s="168" t="s">
        <v>334</v>
      </c>
      <c r="B26" s="280">
        <v>239783.38999999998</v>
      </c>
      <c r="C26" s="324">
        <v>5.5822613690685904E-2</v>
      </c>
      <c r="D26" s="280">
        <v>505890.05000000005</v>
      </c>
      <c r="E26" s="324">
        <v>6.6974579386593E-2</v>
      </c>
      <c r="F26" s="280">
        <v>667566.02099999995</v>
      </c>
      <c r="G26" s="324">
        <v>7.0141691046815335E-2</v>
      </c>
      <c r="H26" s="195">
        <v>1413239.4610000001</v>
      </c>
      <c r="I26" s="202">
        <v>6.6143359808961452E-2</v>
      </c>
      <c r="J26" s="10"/>
      <c r="O26" s="78"/>
    </row>
    <row r="27" spans="1:15" ht="12.75" customHeight="1">
      <c r="A27" s="170" t="s">
        <v>26</v>
      </c>
      <c r="B27" s="282">
        <v>23657.891999999996</v>
      </c>
      <c r="C27" s="325">
        <v>1.8578137164399641E-2</v>
      </c>
      <c r="D27" s="282">
        <v>48930.331999999988</v>
      </c>
      <c r="E27" s="325">
        <v>2.9667402061176209E-2</v>
      </c>
      <c r="F27" s="282">
        <v>65235.16</v>
      </c>
      <c r="G27" s="325">
        <v>3.5140034571568397E-2</v>
      </c>
      <c r="H27" s="196">
        <v>137823.38399999999</v>
      </c>
      <c r="I27" s="203">
        <v>2.8838431177109498E-2</v>
      </c>
      <c r="J27" s="101"/>
      <c r="O27" s="78"/>
    </row>
    <row r="28" spans="1:15" ht="12.75" customHeight="1">
      <c r="A28" s="170" t="s">
        <v>0</v>
      </c>
      <c r="B28" s="282">
        <v>162.63</v>
      </c>
      <c r="C28" s="325">
        <v>1.9251841227367558E-3</v>
      </c>
      <c r="D28" s="282">
        <v>714.66</v>
      </c>
      <c r="E28" s="325">
        <v>4.6016318156769653E-3</v>
      </c>
      <c r="F28" s="282">
        <v>983.75</v>
      </c>
      <c r="G28" s="325">
        <v>4.1117503312597427E-3</v>
      </c>
      <c r="H28" s="196">
        <v>1861.04</v>
      </c>
      <c r="I28" s="203">
        <v>3.8849839585446012E-3</v>
      </c>
      <c r="J28" s="101"/>
      <c r="O28" s="78"/>
    </row>
    <row r="29" spans="1:15" ht="12.75" customHeight="1">
      <c r="A29" s="170" t="s">
        <v>1</v>
      </c>
      <c r="B29" s="282">
        <v>27</v>
      </c>
      <c r="C29" s="325">
        <v>1.2644647745403107E-3</v>
      </c>
      <c r="D29" s="282">
        <v>72</v>
      </c>
      <c r="E29" s="325">
        <v>1.1157776617747822E-3</v>
      </c>
      <c r="F29" s="282">
        <v>98</v>
      </c>
      <c r="G29" s="325">
        <v>1.0441774650776444E-3</v>
      </c>
      <c r="H29" s="196">
        <v>197</v>
      </c>
      <c r="I29" s="203">
        <v>1.0960539936449231E-3</v>
      </c>
      <c r="J29" s="101"/>
      <c r="O29" s="78"/>
    </row>
    <row r="30" spans="1:15" ht="12.75" customHeight="1">
      <c r="A30" s="170" t="s">
        <v>2</v>
      </c>
      <c r="B30" s="282">
        <v>2</v>
      </c>
      <c r="C30" s="325">
        <v>1.6063206791138313E-4</v>
      </c>
      <c r="D30" s="282">
        <v>37</v>
      </c>
      <c r="E30" s="325">
        <v>1.2313713073379313E-3</v>
      </c>
      <c r="F30" s="282">
        <v>61</v>
      </c>
      <c r="G30" s="325">
        <v>1.4545636983727054E-3</v>
      </c>
      <c r="H30" s="196">
        <v>100</v>
      </c>
      <c r="I30" s="203">
        <v>1.1843347240699652E-3</v>
      </c>
      <c r="J30" s="101"/>
    </row>
    <row r="31" spans="1:15">
      <c r="A31" s="170" t="s">
        <v>6</v>
      </c>
      <c r="B31" s="282">
        <v>2280.0160000000001</v>
      </c>
      <c r="C31" s="325">
        <v>8.0122026395524404E-2</v>
      </c>
      <c r="D31" s="282">
        <v>3392.0120000000002</v>
      </c>
      <c r="E31" s="325">
        <v>8.459852617019463E-2</v>
      </c>
      <c r="F31" s="282">
        <v>4177.2560000000003</v>
      </c>
      <c r="G31" s="325">
        <v>0.10095872769153082</v>
      </c>
      <c r="H31" s="196">
        <v>9849.2839999999997</v>
      </c>
      <c r="I31" s="203">
        <v>8.9597530021334401E-2</v>
      </c>
      <c r="J31" s="101"/>
    </row>
    <row r="32" spans="1:15">
      <c r="A32" s="170" t="s">
        <v>25</v>
      </c>
      <c r="B32" s="282">
        <v>148655.85299999997</v>
      </c>
      <c r="C32" s="325">
        <v>7.7620631651129826E-2</v>
      </c>
      <c r="D32" s="282">
        <v>292760.58100000001</v>
      </c>
      <c r="E32" s="325">
        <v>8.1834943710180755E-2</v>
      </c>
      <c r="F32" s="282">
        <v>398358.10399999999</v>
      </c>
      <c r="G32" s="325">
        <v>8.7152450422018621E-2</v>
      </c>
      <c r="H32" s="196">
        <v>839774.53799999994</v>
      </c>
      <c r="I32" s="203">
        <v>8.3448139621762743E-2</v>
      </c>
      <c r="J32" s="101"/>
    </row>
    <row r="33" spans="1:10">
      <c r="A33" s="170" t="s">
        <v>5</v>
      </c>
      <c r="B33" s="282">
        <v>38649.442999999999</v>
      </c>
      <c r="C33" s="325">
        <v>4.4049552528737233E-2</v>
      </c>
      <c r="D33" s="282">
        <v>86034.438999999998</v>
      </c>
      <c r="E33" s="325">
        <v>4.6453944191141273E-2</v>
      </c>
      <c r="F33" s="282">
        <v>110293.24</v>
      </c>
      <c r="G33" s="325">
        <v>4.5134410465177299E-2</v>
      </c>
      <c r="H33" s="196">
        <v>234977.122</v>
      </c>
      <c r="I33" s="203">
        <v>4.5422817839763339E-2</v>
      </c>
      <c r="J33" s="101"/>
    </row>
    <row r="34" spans="1:10">
      <c r="A34" s="170" t="s">
        <v>3</v>
      </c>
      <c r="B34" s="282">
        <v>26348.556</v>
      </c>
      <c r="C34" s="325">
        <v>0.31851465154007869</v>
      </c>
      <c r="D34" s="282">
        <v>73949.025999999998</v>
      </c>
      <c r="E34" s="325">
        <v>0.40037325999387591</v>
      </c>
      <c r="F34" s="282">
        <v>88359.510999999999</v>
      </c>
      <c r="G34" s="325">
        <v>0.38407595332658501</v>
      </c>
      <c r="H34" s="196">
        <v>188657.09299999999</v>
      </c>
      <c r="I34" s="203">
        <v>0.3792248604014512</v>
      </c>
      <c r="J34" s="101"/>
    </row>
    <row r="35" spans="1:10" ht="12" customHeight="1">
      <c r="A35" s="190" t="s">
        <v>168</v>
      </c>
      <c r="B35" s="71"/>
      <c r="C35" s="8"/>
      <c r="E35" s="103"/>
      <c r="F35" s="103"/>
      <c r="G35" s="103"/>
      <c r="I35" s="3"/>
    </row>
    <row r="36" spans="1:10">
      <c r="A36" s="190"/>
      <c r="B36" s="71"/>
    </row>
    <row r="37" spans="1:10">
      <c r="B37" s="78"/>
      <c r="C37" s="78"/>
    </row>
    <row r="38" spans="1:10">
      <c r="A38" s="103" t="s">
        <v>164</v>
      </c>
      <c r="B38" s="104">
        <f>+I7</f>
        <v>4.1694025474410548E-2</v>
      </c>
      <c r="C38" s="93" t="str">
        <f>+B5</f>
        <v>Říjen</v>
      </c>
      <c r="D38" s="103" t="str">
        <f>+D5</f>
        <v>Listopad</v>
      </c>
      <c r="E38" s="103" t="str">
        <f>+F5</f>
        <v>Prosinec</v>
      </c>
    </row>
    <row r="39" spans="1:10">
      <c r="A39" s="103" t="s">
        <v>59</v>
      </c>
      <c r="B39" s="104">
        <f t="shared" ref="B39:B40" si="0">+I8</f>
        <v>5.5658395641992112E-2</v>
      </c>
      <c r="C39" s="93"/>
      <c r="D39" s="103"/>
      <c r="E39" s="103"/>
      <c r="H39" s="116">
        <f>I7</f>
        <v>4.1694025474410548E-2</v>
      </c>
    </row>
    <row r="40" spans="1:10">
      <c r="A40" s="103" t="s">
        <v>116</v>
      </c>
      <c r="B40" s="104">
        <f t="shared" si="0"/>
        <v>6.5727260460555478E-2</v>
      </c>
      <c r="C40" s="93"/>
      <c r="D40" s="103"/>
      <c r="E40" s="103"/>
      <c r="H40" s="116">
        <f>I8</f>
        <v>5.5658395641992112E-2</v>
      </c>
    </row>
    <row r="41" spans="1:10">
      <c r="B41" s="78"/>
      <c r="C41" s="78"/>
      <c r="H41" s="116">
        <f>I9</f>
        <v>6.5727260460555478E-2</v>
      </c>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{509E85FF-D2E3-4805-AC8F-C52B23CEDDFB}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09E85FF-D2E3-4805-AC8F-C52B23CEDDFB}">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33"/>
  <dimension ref="A1:O41"/>
  <sheetViews>
    <sheetView showGridLines="0" zoomScaleNormal="100" zoomScaleSheetLayoutView="100" workbookViewId="0"/>
  </sheetViews>
  <sheetFormatPr defaultColWidth="9.140625" defaultRowHeight="12"/>
  <cols>
    <col min="1" max="1" width="31.7109375" style="74" customWidth="1"/>
    <col min="2" max="9" width="13.28515625" style="74" customWidth="1"/>
    <col min="10" max="15" width="9.140625" style="74" customWidth="1"/>
    <col min="16" max="16384" width="9.140625" style="74"/>
  </cols>
  <sheetData>
    <row r="1" spans="1:15" ht="18">
      <c r="A1" s="236" t="s">
        <v>269</v>
      </c>
      <c r="I1" s="239" t="str">
        <f>'3'!N1</f>
        <v>IV. čtvrtletí 2023</v>
      </c>
    </row>
    <row r="2" spans="1:15" ht="1.5" customHeight="1">
      <c r="E2" s="103"/>
      <c r="F2" s="103"/>
      <c r="G2" s="103"/>
    </row>
    <row r="3" spans="1:15" ht="12" customHeight="1">
      <c r="E3" s="103"/>
      <c r="F3" s="103"/>
      <c r="G3" s="103"/>
    </row>
    <row r="4" spans="1:15">
      <c r="A4" s="7"/>
      <c r="B4" s="126"/>
      <c r="C4" s="126"/>
      <c r="D4" s="126"/>
    </row>
    <row r="5" spans="1:15" ht="12.75" customHeight="1">
      <c r="A5" s="374">
        <v>2023</v>
      </c>
      <c r="B5" s="363" t="s">
        <v>17</v>
      </c>
      <c r="C5" s="365"/>
      <c r="D5" s="363" t="s">
        <v>18</v>
      </c>
      <c r="E5" s="365"/>
      <c r="F5" s="363" t="s">
        <v>19</v>
      </c>
      <c r="G5" s="365"/>
      <c r="H5" s="363" t="s">
        <v>7</v>
      </c>
      <c r="I5" s="364"/>
    </row>
    <row r="6" spans="1:15">
      <c r="A6" s="375"/>
      <c r="B6" s="274" t="s">
        <v>287</v>
      </c>
      <c r="C6" s="275" t="s">
        <v>288</v>
      </c>
      <c r="D6" s="274" t="s">
        <v>287</v>
      </c>
      <c r="E6" s="275" t="s">
        <v>288</v>
      </c>
      <c r="F6" s="274" t="s">
        <v>287</v>
      </c>
      <c r="G6" s="275" t="s">
        <v>288</v>
      </c>
      <c r="H6" s="274" t="s">
        <v>287</v>
      </c>
      <c r="I6" s="293" t="s">
        <v>288</v>
      </c>
      <c r="J6" s="109"/>
      <c r="O6" s="109"/>
    </row>
    <row r="7" spans="1:15" ht="13.5">
      <c r="A7" s="167" t="s">
        <v>196</v>
      </c>
      <c r="B7" s="280">
        <v>2793.7180000000003</v>
      </c>
      <c r="C7" s="324">
        <v>7.4021446007910996E-2</v>
      </c>
      <c r="D7" s="280">
        <v>2793.7180000000003</v>
      </c>
      <c r="E7" s="324">
        <v>7.402673194932495E-2</v>
      </c>
      <c r="F7" s="195">
        <v>2793.7180000000003</v>
      </c>
      <c r="G7" s="324">
        <v>7.4022139315652269E-2</v>
      </c>
      <c r="H7" s="195">
        <v>2793.7180000000003</v>
      </c>
      <c r="I7" s="201">
        <v>7.4022139315652269E-2</v>
      </c>
      <c r="J7" s="111"/>
      <c r="O7" s="60"/>
    </row>
    <row r="8" spans="1:15">
      <c r="A8" s="167" t="s">
        <v>331</v>
      </c>
      <c r="B8" s="280">
        <v>803339.77000000014</v>
      </c>
      <c r="C8" s="324">
        <v>7.5994434041339126E-2</v>
      </c>
      <c r="D8" s="280">
        <v>829281.38199999998</v>
      </c>
      <c r="E8" s="324">
        <v>5.8625281969724399E-2</v>
      </c>
      <c r="F8" s="195">
        <v>1031703.8109999999</v>
      </c>
      <c r="G8" s="324">
        <v>6.0362249235156311E-2</v>
      </c>
      <c r="H8" s="195">
        <v>2664324.963</v>
      </c>
      <c r="I8" s="201">
        <v>6.3727082454814371E-2</v>
      </c>
      <c r="J8" s="111"/>
      <c r="O8" s="60"/>
    </row>
    <row r="9" spans="1:15">
      <c r="A9" s="167" t="s">
        <v>332</v>
      </c>
      <c r="B9" s="280">
        <v>236251.34000000003</v>
      </c>
      <c r="C9" s="324">
        <v>4.7179778769114902E-2</v>
      </c>
      <c r="D9" s="280">
        <v>346610.924</v>
      </c>
      <c r="E9" s="324">
        <v>4.1260245020669967E-2</v>
      </c>
      <c r="F9" s="195">
        <v>418967.90700000001</v>
      </c>
      <c r="G9" s="324">
        <v>4.0484542482599584E-2</v>
      </c>
      <c r="H9" s="195">
        <v>1001830.171</v>
      </c>
      <c r="I9" s="202">
        <v>4.2170054892914567E-2</v>
      </c>
      <c r="J9" s="101"/>
      <c r="O9" s="104"/>
    </row>
    <row r="10" spans="1:15">
      <c r="A10" s="170" t="s">
        <v>40</v>
      </c>
      <c r="B10" s="282">
        <v>36693.785000000003</v>
      </c>
      <c r="C10" s="325">
        <v>6.1247835363144695E-2</v>
      </c>
      <c r="D10" s="282">
        <v>45341.285000000003</v>
      </c>
      <c r="E10" s="325">
        <v>5.251019627852372E-2</v>
      </c>
      <c r="F10" s="196">
        <v>44850.746000000006</v>
      </c>
      <c r="G10" s="325">
        <v>4.4738585382197958E-2</v>
      </c>
      <c r="H10" s="196">
        <v>126885.81600000002</v>
      </c>
      <c r="I10" s="203">
        <v>5.147317558960697E-2</v>
      </c>
      <c r="J10" s="101"/>
      <c r="O10" s="127"/>
    </row>
    <row r="11" spans="1:15">
      <c r="A11" s="170" t="s">
        <v>39</v>
      </c>
      <c r="B11" s="282">
        <v>279</v>
      </c>
      <c r="C11" s="325">
        <v>6.5301377912906633E-3</v>
      </c>
      <c r="D11" s="282">
        <v>734</v>
      </c>
      <c r="E11" s="325">
        <v>1.3617057654009895E-2</v>
      </c>
      <c r="F11" s="196">
        <v>460</v>
      </c>
      <c r="G11" s="325">
        <v>7.7812482708924545E-3</v>
      </c>
      <c r="H11" s="196">
        <v>1473</v>
      </c>
      <c r="I11" s="203">
        <v>9.4578015719713748E-3</v>
      </c>
      <c r="J11" s="101"/>
      <c r="O11" s="127"/>
    </row>
    <row r="12" spans="1:15">
      <c r="A12" s="170" t="s">
        <v>38</v>
      </c>
      <c r="B12" s="282">
        <v>0</v>
      </c>
      <c r="C12" s="325">
        <v>0</v>
      </c>
      <c r="D12" s="282">
        <v>0</v>
      </c>
      <c r="E12" s="325">
        <v>0</v>
      </c>
      <c r="F12" s="196">
        <v>0</v>
      </c>
      <c r="G12" s="325">
        <v>0</v>
      </c>
      <c r="H12" s="196">
        <v>0</v>
      </c>
      <c r="I12" s="203">
        <v>0</v>
      </c>
      <c r="J12" s="101"/>
      <c r="O12" s="127"/>
    </row>
    <row r="13" spans="1:15">
      <c r="A13" s="170" t="s">
        <v>60</v>
      </c>
      <c r="B13" s="282">
        <v>0</v>
      </c>
      <c r="C13" s="325">
        <v>0</v>
      </c>
      <c r="D13" s="282">
        <v>0</v>
      </c>
      <c r="E13" s="325">
        <v>0</v>
      </c>
      <c r="F13" s="196">
        <v>0</v>
      </c>
      <c r="G13" s="325">
        <v>0</v>
      </c>
      <c r="H13" s="196">
        <v>0</v>
      </c>
      <c r="I13" s="203">
        <v>0</v>
      </c>
      <c r="J13" s="101"/>
      <c r="O13" s="127"/>
    </row>
    <row r="14" spans="1:15">
      <c r="A14" s="170" t="s">
        <v>61</v>
      </c>
      <c r="B14" s="282">
        <v>415.01</v>
      </c>
      <c r="C14" s="325">
        <v>6.5852703633159565E-2</v>
      </c>
      <c r="D14" s="282">
        <v>489</v>
      </c>
      <c r="E14" s="325">
        <v>6.1505544003757726E-2</v>
      </c>
      <c r="F14" s="196">
        <v>643.61</v>
      </c>
      <c r="G14" s="325">
        <v>7.4177305063519036E-2</v>
      </c>
      <c r="H14" s="196">
        <v>1547.62</v>
      </c>
      <c r="I14" s="203">
        <v>6.749547456332422E-2</v>
      </c>
      <c r="J14" s="101"/>
      <c r="O14" s="127"/>
    </row>
    <row r="15" spans="1:15">
      <c r="A15" s="170" t="s">
        <v>62</v>
      </c>
      <c r="B15" s="282">
        <v>10.690000000000001</v>
      </c>
      <c r="C15" s="325">
        <v>0.27277366675172238</v>
      </c>
      <c r="D15" s="282">
        <v>2.91</v>
      </c>
      <c r="E15" s="325">
        <v>0.20435393258426968</v>
      </c>
      <c r="F15" s="196">
        <v>2.44</v>
      </c>
      <c r="G15" s="325">
        <v>0.34659090909090906</v>
      </c>
      <c r="H15" s="196">
        <v>16.040000000000003</v>
      </c>
      <c r="I15" s="203">
        <v>0.26525549859434433</v>
      </c>
      <c r="J15" s="101"/>
      <c r="O15" s="127"/>
    </row>
    <row r="16" spans="1:15">
      <c r="A16" s="170" t="s">
        <v>37</v>
      </c>
      <c r="B16" s="282">
        <v>162018.962</v>
      </c>
      <c r="C16" s="325">
        <v>7.6651150252450825E-2</v>
      </c>
      <c r="D16" s="282">
        <v>234187.85399999999</v>
      </c>
      <c r="E16" s="325">
        <v>6.3525976349243229E-2</v>
      </c>
      <c r="F16" s="196">
        <v>291858.00199999998</v>
      </c>
      <c r="G16" s="325">
        <v>6.2469380822882004E-2</v>
      </c>
      <c r="H16" s="196">
        <v>688064.81799999997</v>
      </c>
      <c r="I16" s="203">
        <v>6.5703784005644278E-2</v>
      </c>
      <c r="J16" s="101"/>
      <c r="O16" s="127"/>
    </row>
    <row r="17" spans="1:15">
      <c r="A17" s="170" t="s">
        <v>72</v>
      </c>
      <c r="B17" s="282">
        <v>0</v>
      </c>
      <c r="C17" s="325">
        <v>0</v>
      </c>
      <c r="D17" s="282">
        <v>0</v>
      </c>
      <c r="E17" s="325">
        <v>0</v>
      </c>
      <c r="F17" s="196">
        <v>0</v>
      </c>
      <c r="G17" s="325">
        <v>0</v>
      </c>
      <c r="H17" s="196">
        <v>0</v>
      </c>
      <c r="I17" s="203">
        <v>0</v>
      </c>
      <c r="J17" s="101"/>
      <c r="O17" s="127"/>
    </row>
    <row r="18" spans="1:15">
      <c r="A18" s="170" t="s">
        <v>36</v>
      </c>
      <c r="B18" s="282">
        <v>0</v>
      </c>
      <c r="C18" s="325">
        <v>0</v>
      </c>
      <c r="D18" s="282">
        <v>0</v>
      </c>
      <c r="E18" s="325">
        <v>0</v>
      </c>
      <c r="F18" s="196">
        <v>0</v>
      </c>
      <c r="G18" s="325">
        <v>0</v>
      </c>
      <c r="H18" s="196">
        <v>0</v>
      </c>
      <c r="I18" s="203">
        <v>0</v>
      </c>
      <c r="J18" s="101"/>
      <c r="O18" s="127"/>
    </row>
    <row r="19" spans="1:15">
      <c r="A19" s="170" t="s">
        <v>35</v>
      </c>
      <c r="B19" s="282">
        <v>63.48</v>
      </c>
      <c r="C19" s="325">
        <v>1.0094179907035592E-3</v>
      </c>
      <c r="D19" s="282">
        <v>131.08000000000001</v>
      </c>
      <c r="E19" s="325">
        <v>1.9824585389697997E-3</v>
      </c>
      <c r="F19" s="196">
        <v>73.650000000000006</v>
      </c>
      <c r="G19" s="325">
        <v>1.0613333673036866E-3</v>
      </c>
      <c r="H19" s="196">
        <v>268.21000000000004</v>
      </c>
      <c r="I19" s="203">
        <v>1.3518547940714518E-3</v>
      </c>
      <c r="J19" s="101"/>
      <c r="O19" s="127"/>
    </row>
    <row r="20" spans="1:15">
      <c r="A20" s="170" t="s">
        <v>34</v>
      </c>
      <c r="B20" s="282">
        <v>0</v>
      </c>
      <c r="C20" s="325">
        <v>0</v>
      </c>
      <c r="D20" s="282">
        <v>0</v>
      </c>
      <c r="E20" s="325">
        <v>0</v>
      </c>
      <c r="F20" s="196">
        <v>0</v>
      </c>
      <c r="G20" s="325">
        <v>0</v>
      </c>
      <c r="H20" s="196">
        <v>0</v>
      </c>
      <c r="I20" s="203">
        <v>0</v>
      </c>
      <c r="J20" s="101"/>
      <c r="O20" s="127"/>
    </row>
    <row r="21" spans="1:15">
      <c r="A21" s="170" t="s">
        <v>33</v>
      </c>
      <c r="B21" s="282">
        <v>0</v>
      </c>
      <c r="C21" s="325">
        <v>0</v>
      </c>
      <c r="D21" s="282">
        <v>0</v>
      </c>
      <c r="E21" s="325">
        <v>0</v>
      </c>
      <c r="F21" s="196">
        <v>0</v>
      </c>
      <c r="G21" s="325">
        <v>0</v>
      </c>
      <c r="H21" s="196">
        <v>0</v>
      </c>
      <c r="I21" s="203">
        <v>0</v>
      </c>
      <c r="J21" s="101"/>
      <c r="O21" s="127"/>
    </row>
    <row r="22" spans="1:15">
      <c r="A22" s="170" t="s">
        <v>32</v>
      </c>
      <c r="B22" s="282">
        <v>737.49</v>
      </c>
      <c r="C22" s="325">
        <v>3.2257745920271472E-3</v>
      </c>
      <c r="D22" s="282">
        <v>1006.32</v>
      </c>
      <c r="E22" s="325">
        <v>4.2975300041107369E-3</v>
      </c>
      <c r="F22" s="196">
        <v>454.40999999999997</v>
      </c>
      <c r="G22" s="325">
        <v>2.1092256278493642E-3</v>
      </c>
      <c r="H22" s="196">
        <v>2198.2199999999998</v>
      </c>
      <c r="I22" s="203">
        <v>3.2411328340034842E-3</v>
      </c>
      <c r="J22" s="101"/>
      <c r="O22" s="127"/>
    </row>
    <row r="23" spans="1:15">
      <c r="A23" s="170" t="s">
        <v>3</v>
      </c>
      <c r="B23" s="282">
        <v>0</v>
      </c>
      <c r="C23" s="325">
        <v>0</v>
      </c>
      <c r="D23" s="282">
        <v>0</v>
      </c>
      <c r="E23" s="325">
        <v>0</v>
      </c>
      <c r="F23" s="196">
        <v>0</v>
      </c>
      <c r="G23" s="325">
        <v>0</v>
      </c>
      <c r="H23" s="196">
        <v>0</v>
      </c>
      <c r="I23" s="203">
        <v>0</v>
      </c>
      <c r="J23" s="101"/>
      <c r="O23" s="127"/>
    </row>
    <row r="24" spans="1:15">
      <c r="A24" s="170" t="s">
        <v>31</v>
      </c>
      <c r="B24" s="282">
        <v>0</v>
      </c>
      <c r="C24" s="325">
        <v>0</v>
      </c>
      <c r="D24" s="282">
        <v>0</v>
      </c>
      <c r="E24" s="325">
        <v>0</v>
      </c>
      <c r="F24" s="196">
        <v>533.99</v>
      </c>
      <c r="G24" s="325">
        <v>1.3108446119018425E-2</v>
      </c>
      <c r="H24" s="196">
        <v>533.99</v>
      </c>
      <c r="I24" s="203">
        <v>7.4890537505764333E-3</v>
      </c>
      <c r="J24" s="101"/>
      <c r="O24" s="127"/>
    </row>
    <row r="25" spans="1:15">
      <c r="A25" s="170" t="s">
        <v>30</v>
      </c>
      <c r="B25" s="282">
        <v>36032.923000000003</v>
      </c>
      <c r="C25" s="325">
        <v>2.9186264650972106E-2</v>
      </c>
      <c r="D25" s="282">
        <v>64718.475000000006</v>
      </c>
      <c r="E25" s="325">
        <v>3.0027873373302011E-2</v>
      </c>
      <c r="F25" s="196">
        <v>80091.059000000023</v>
      </c>
      <c r="G25" s="325">
        <v>2.902065029013097E-2</v>
      </c>
      <c r="H25" s="196">
        <v>180842.45700000005</v>
      </c>
      <c r="I25" s="203">
        <v>2.9406901336016356E-2</v>
      </c>
      <c r="J25" s="101"/>
      <c r="O25" s="98"/>
    </row>
    <row r="26" spans="1:15" ht="13.5" customHeight="1">
      <c r="A26" s="168" t="s">
        <v>334</v>
      </c>
      <c r="B26" s="280">
        <v>192805.98500000002</v>
      </c>
      <c r="C26" s="324">
        <v>4.4886069956335102E-2</v>
      </c>
      <c r="D26" s="280">
        <v>292227.39400000003</v>
      </c>
      <c r="E26" s="324">
        <v>3.8687866658753602E-2</v>
      </c>
      <c r="F26" s="195">
        <v>359355.09400000004</v>
      </c>
      <c r="G26" s="324">
        <v>3.7757724609304662E-2</v>
      </c>
      <c r="H26" s="195">
        <v>844388.47300000011</v>
      </c>
      <c r="I26" s="202">
        <v>3.951962291560901E-2</v>
      </c>
      <c r="J26" s="10"/>
      <c r="O26" s="78"/>
    </row>
    <row r="27" spans="1:15" ht="12.75" customHeight="1">
      <c r="A27" s="170" t="s">
        <v>26</v>
      </c>
      <c r="B27" s="282">
        <v>17289.504000000001</v>
      </c>
      <c r="C27" s="325">
        <v>1.3577151202500897E-2</v>
      </c>
      <c r="D27" s="282">
        <v>16986.324999999997</v>
      </c>
      <c r="E27" s="325">
        <v>1.0299135785892664E-2</v>
      </c>
      <c r="F27" s="196">
        <v>23310.612000000001</v>
      </c>
      <c r="G27" s="325">
        <v>1.2556659806834493E-2</v>
      </c>
      <c r="H27" s="196">
        <v>57586.440999999999</v>
      </c>
      <c r="I27" s="203">
        <v>1.2049498186121863E-2</v>
      </c>
      <c r="J27" s="101"/>
      <c r="O27" s="78"/>
    </row>
    <row r="28" spans="1:15" ht="12.75" customHeight="1">
      <c r="A28" s="170" t="s">
        <v>0</v>
      </c>
      <c r="B28" s="282">
        <v>7140.8</v>
      </c>
      <c r="C28" s="325">
        <v>8.453148117591236E-2</v>
      </c>
      <c r="D28" s="282">
        <v>9985.15</v>
      </c>
      <c r="E28" s="325">
        <v>6.4293487706471392E-2</v>
      </c>
      <c r="F28" s="196">
        <v>12224.400000000001</v>
      </c>
      <c r="G28" s="325">
        <v>5.1093957559798335E-2</v>
      </c>
      <c r="H28" s="196">
        <v>29350.350000000002</v>
      </c>
      <c r="I28" s="203">
        <v>6.1269848540423388E-2</v>
      </c>
      <c r="J28" s="101"/>
      <c r="O28" s="78"/>
    </row>
    <row r="29" spans="1:15" ht="12.75" customHeight="1">
      <c r="A29" s="170" t="s">
        <v>1</v>
      </c>
      <c r="B29" s="282">
        <v>951.37599999999998</v>
      </c>
      <c r="C29" s="325">
        <v>4.4554868123817128E-2</v>
      </c>
      <c r="D29" s="282">
        <v>1496.5360000000001</v>
      </c>
      <c r="E29" s="325">
        <v>2.3191686650580353E-2</v>
      </c>
      <c r="F29" s="196">
        <v>1817.6210000000001</v>
      </c>
      <c r="G29" s="325">
        <v>1.9366519267876466E-2</v>
      </c>
      <c r="H29" s="196">
        <v>4265.5330000000004</v>
      </c>
      <c r="I29" s="203">
        <v>2.3732256242001069E-2</v>
      </c>
      <c r="J29" s="101"/>
      <c r="O29" s="78"/>
    </row>
    <row r="30" spans="1:15" ht="12.75" customHeight="1">
      <c r="A30" s="170" t="s">
        <v>2</v>
      </c>
      <c r="B30" s="282">
        <v>1383.107</v>
      </c>
      <c r="C30" s="325">
        <v>0.1110856687763547</v>
      </c>
      <c r="D30" s="282">
        <v>2878.74</v>
      </c>
      <c r="E30" s="325">
        <v>9.5805346953675569E-2</v>
      </c>
      <c r="F30" s="196">
        <v>3314.098</v>
      </c>
      <c r="G30" s="325">
        <v>7.9025682682780096E-2</v>
      </c>
      <c r="H30" s="196">
        <v>7575.9449999999997</v>
      </c>
      <c r="I30" s="203">
        <v>8.9724547311442318E-2</v>
      </c>
      <c r="J30" s="101"/>
    </row>
    <row r="31" spans="1:15">
      <c r="A31" s="170" t="s">
        <v>6</v>
      </c>
      <c r="B31" s="282">
        <v>305.41000000000003</v>
      </c>
      <c r="C31" s="325">
        <v>1.0732410685476378E-2</v>
      </c>
      <c r="D31" s="282">
        <v>804.86</v>
      </c>
      <c r="E31" s="325">
        <v>2.0073622903852596E-2</v>
      </c>
      <c r="F31" s="196">
        <v>562.45000000000005</v>
      </c>
      <c r="G31" s="325">
        <v>1.3593669238873916E-2</v>
      </c>
      <c r="H31" s="196">
        <v>1672.72</v>
      </c>
      <c r="I31" s="203">
        <v>1.521649496727747E-2</v>
      </c>
      <c r="J31" s="101"/>
    </row>
    <row r="32" spans="1:15">
      <c r="A32" s="170" t="s">
        <v>25</v>
      </c>
      <c r="B32" s="282">
        <v>111162.77400000002</v>
      </c>
      <c r="C32" s="325">
        <v>5.8043625998175766E-2</v>
      </c>
      <c r="D32" s="282">
        <v>170315.82900000003</v>
      </c>
      <c r="E32" s="325">
        <v>4.7608138471236912E-2</v>
      </c>
      <c r="F32" s="196">
        <v>207189.68600000002</v>
      </c>
      <c r="G32" s="325">
        <v>4.5328784969487168E-2</v>
      </c>
      <c r="H32" s="196">
        <v>488668.28900000011</v>
      </c>
      <c r="I32" s="203">
        <v>4.8558818782857553E-2</v>
      </c>
      <c r="J32" s="101"/>
    </row>
    <row r="33" spans="1:10">
      <c r="A33" s="170" t="s">
        <v>5</v>
      </c>
      <c r="B33" s="282">
        <v>43991.337999999989</v>
      </c>
      <c r="C33" s="325">
        <v>5.0137818390822188E-2</v>
      </c>
      <c r="D33" s="282">
        <v>72679.497000000003</v>
      </c>
      <c r="E33" s="325">
        <v>3.9242997766025071E-2</v>
      </c>
      <c r="F33" s="196">
        <v>90427.248000000007</v>
      </c>
      <c r="G33" s="325">
        <v>3.700481125106473E-2</v>
      </c>
      <c r="H33" s="196">
        <v>207098.08299999998</v>
      </c>
      <c r="I33" s="203">
        <v>4.0033593138795821E-2</v>
      </c>
      <c r="J33" s="101"/>
    </row>
    <row r="34" spans="1:10">
      <c r="A34" s="170" t="s">
        <v>3</v>
      </c>
      <c r="B34" s="282">
        <v>10581.676000000001</v>
      </c>
      <c r="C34" s="325">
        <v>0.1279166434718477</v>
      </c>
      <c r="D34" s="282">
        <v>17080.457000000002</v>
      </c>
      <c r="E34" s="325">
        <v>9.2476650757715453E-2</v>
      </c>
      <c r="F34" s="196">
        <v>20508.979000000003</v>
      </c>
      <c r="G34" s="325">
        <v>8.9147230128739763E-2</v>
      </c>
      <c r="H34" s="196">
        <v>48171.112000000008</v>
      </c>
      <c r="I34" s="203">
        <v>9.6830089625003793E-2</v>
      </c>
      <c r="J34" s="101"/>
    </row>
    <row r="35" spans="1:10" ht="11.45" customHeight="1">
      <c r="A35" s="190" t="s">
        <v>168</v>
      </c>
      <c r="B35" s="71"/>
      <c r="C35" s="8"/>
      <c r="E35" s="103"/>
      <c r="F35" s="103"/>
      <c r="G35" s="103"/>
      <c r="I35" s="3"/>
    </row>
    <row r="36" spans="1:10">
      <c r="A36" s="190"/>
      <c r="B36" s="71"/>
    </row>
    <row r="37" spans="1:10">
      <c r="B37" s="78"/>
      <c r="C37" s="78"/>
    </row>
    <row r="38" spans="1:10">
      <c r="A38" s="103" t="s">
        <v>164</v>
      </c>
      <c r="B38" s="104">
        <f>+I7</f>
        <v>7.4022139315652269E-2</v>
      </c>
      <c r="C38" s="93" t="str">
        <f>+B5</f>
        <v>Říjen</v>
      </c>
      <c r="D38" s="103" t="str">
        <f>+D5</f>
        <v>Listopad</v>
      </c>
      <c r="E38" s="103" t="str">
        <f>+F5</f>
        <v>Prosinec</v>
      </c>
    </row>
    <row r="39" spans="1:10">
      <c r="A39" s="103" t="s">
        <v>59</v>
      </c>
      <c r="B39" s="104">
        <f t="shared" ref="B39:B40" si="0">+I8</f>
        <v>6.3727082454814371E-2</v>
      </c>
      <c r="C39" s="93"/>
      <c r="D39" s="103"/>
      <c r="E39" s="103"/>
      <c r="H39" s="116"/>
    </row>
    <row r="40" spans="1:10">
      <c r="A40" s="103" t="s">
        <v>116</v>
      </c>
      <c r="B40" s="104">
        <f t="shared" si="0"/>
        <v>4.2170054892914567E-2</v>
      </c>
      <c r="C40" s="93"/>
      <c r="D40" s="103"/>
      <c r="E40" s="103"/>
      <c r="H40" s="116"/>
    </row>
    <row r="41" spans="1:10">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{DDC7855E-897A-4F10-AF75-4E27822A60E4}</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DDC7855E-897A-4F10-AF75-4E27822A60E4}">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4"/>
  <dimension ref="A1:O41"/>
  <sheetViews>
    <sheetView showGridLines="0" zoomScaleNormal="100" zoomScaleSheetLayoutView="100" workbookViewId="0"/>
  </sheetViews>
  <sheetFormatPr defaultColWidth="9.140625" defaultRowHeight="12"/>
  <cols>
    <col min="1" max="1" width="31.7109375" style="74" customWidth="1"/>
    <col min="2" max="9" width="13.28515625" style="74" customWidth="1"/>
    <col min="10" max="15" width="9.140625" style="74" customWidth="1"/>
    <col min="16" max="16384" width="9.140625" style="74"/>
  </cols>
  <sheetData>
    <row r="1" spans="1:15" ht="18">
      <c r="A1" s="236" t="s">
        <v>270</v>
      </c>
      <c r="I1" s="239" t="str">
        <f>'3'!N1</f>
        <v>IV. čtvrtletí 2023</v>
      </c>
    </row>
    <row r="2" spans="1:15" ht="1.5" customHeight="1">
      <c r="E2" s="103"/>
      <c r="F2" s="103"/>
      <c r="G2" s="103"/>
    </row>
    <row r="3" spans="1:15" ht="12" customHeight="1">
      <c r="E3" s="103"/>
      <c r="F3" s="103"/>
      <c r="G3" s="103"/>
    </row>
    <row r="4" spans="1:15">
      <c r="A4" s="7"/>
      <c r="B4" s="126"/>
      <c r="C4" s="126"/>
      <c r="D4" s="126"/>
    </row>
    <row r="5" spans="1:15" ht="12.75" customHeight="1">
      <c r="A5" s="374">
        <v>2023</v>
      </c>
      <c r="B5" s="363" t="s">
        <v>17</v>
      </c>
      <c r="C5" s="365"/>
      <c r="D5" s="363" t="s">
        <v>18</v>
      </c>
      <c r="E5" s="365"/>
      <c r="F5" s="363" t="s">
        <v>19</v>
      </c>
      <c r="G5" s="365"/>
      <c r="H5" s="363" t="s">
        <v>7</v>
      </c>
      <c r="I5" s="364"/>
    </row>
    <row r="6" spans="1:15">
      <c r="A6" s="375"/>
      <c r="B6" s="274" t="s">
        <v>287</v>
      </c>
      <c r="C6" s="275" t="s">
        <v>288</v>
      </c>
      <c r="D6" s="274" t="s">
        <v>287</v>
      </c>
      <c r="E6" s="275" t="s">
        <v>288</v>
      </c>
      <c r="F6" s="274" t="s">
        <v>287</v>
      </c>
      <c r="G6" s="275" t="s">
        <v>288</v>
      </c>
      <c r="H6" s="274" t="s">
        <v>287</v>
      </c>
      <c r="I6" s="293" t="s">
        <v>288</v>
      </c>
      <c r="J6" s="109"/>
      <c r="O6" s="109"/>
    </row>
    <row r="7" spans="1:15" ht="13.5">
      <c r="A7" s="167" t="s">
        <v>196</v>
      </c>
      <c r="B7" s="280">
        <v>610.96100000000013</v>
      </c>
      <c r="C7" s="324">
        <v>1.6187824495686148E-2</v>
      </c>
      <c r="D7" s="280">
        <v>611.28300000000013</v>
      </c>
      <c r="E7" s="324">
        <v>1.6197512700343846E-2</v>
      </c>
      <c r="F7" s="195">
        <v>611.28300000000013</v>
      </c>
      <c r="G7" s="324">
        <v>1.6196507803325128E-2</v>
      </c>
      <c r="H7" s="195">
        <v>611.28300000000013</v>
      </c>
      <c r="I7" s="201">
        <v>1.6196507803325128E-2</v>
      </c>
      <c r="J7" s="111"/>
      <c r="O7" s="60"/>
    </row>
    <row r="8" spans="1:15">
      <c r="A8" s="167" t="s">
        <v>331</v>
      </c>
      <c r="B8" s="280">
        <v>250852.63100000002</v>
      </c>
      <c r="C8" s="324">
        <v>2.3730187938567862E-2</v>
      </c>
      <c r="D8" s="280">
        <v>377445.50899999996</v>
      </c>
      <c r="E8" s="324">
        <v>2.6683161920221608E-2</v>
      </c>
      <c r="F8" s="195">
        <v>429309.11499999999</v>
      </c>
      <c r="G8" s="324">
        <v>2.5117735848466674E-2</v>
      </c>
      <c r="H8" s="195">
        <v>1057607.2549999999</v>
      </c>
      <c r="I8" s="201">
        <v>2.529654816141693E-2</v>
      </c>
      <c r="J8" s="111"/>
      <c r="O8" s="60"/>
    </row>
    <row r="9" spans="1:15">
      <c r="A9" s="167" t="s">
        <v>332</v>
      </c>
      <c r="B9" s="280">
        <v>96218.53</v>
      </c>
      <c r="C9" s="324">
        <v>1.9214997717640226E-2</v>
      </c>
      <c r="D9" s="280">
        <v>176612.09600000002</v>
      </c>
      <c r="E9" s="324">
        <v>2.1023741174914869E-2</v>
      </c>
      <c r="F9" s="195">
        <v>215404.18700000001</v>
      </c>
      <c r="G9" s="324">
        <v>2.0814338792616224E-2</v>
      </c>
      <c r="H9" s="195">
        <v>488234.81300000008</v>
      </c>
      <c r="I9" s="202">
        <v>2.0551276514551967E-2</v>
      </c>
      <c r="J9" s="101"/>
      <c r="O9" s="104"/>
    </row>
    <row r="10" spans="1:15">
      <c r="A10" s="170" t="s">
        <v>40</v>
      </c>
      <c r="B10" s="282">
        <v>34597.395000000004</v>
      </c>
      <c r="C10" s="325">
        <v>5.7748622905859547E-2</v>
      </c>
      <c r="D10" s="282">
        <v>69515.089000000007</v>
      </c>
      <c r="E10" s="325">
        <v>8.0506120805994924E-2</v>
      </c>
      <c r="F10" s="196">
        <v>85322.910999999993</v>
      </c>
      <c r="G10" s="325">
        <v>8.5109539512033469E-2</v>
      </c>
      <c r="H10" s="196">
        <v>189435.39500000002</v>
      </c>
      <c r="I10" s="203">
        <v>7.6847370786672892E-2</v>
      </c>
      <c r="J10" s="101"/>
      <c r="O10" s="127"/>
    </row>
    <row r="11" spans="1:15">
      <c r="A11" s="170" t="s">
        <v>39</v>
      </c>
      <c r="B11" s="282">
        <v>3680.5940000000001</v>
      </c>
      <c r="C11" s="325">
        <v>8.6146186286013143E-2</v>
      </c>
      <c r="D11" s="282">
        <v>4900.634</v>
      </c>
      <c r="E11" s="325">
        <v>9.0915825230519248E-2</v>
      </c>
      <c r="F11" s="196">
        <v>5797.4369999999999</v>
      </c>
      <c r="G11" s="325">
        <v>9.8068036156212915E-2</v>
      </c>
      <c r="H11" s="196">
        <v>14378.664999999999</v>
      </c>
      <c r="I11" s="203">
        <v>9.2322172735811128E-2</v>
      </c>
      <c r="J11" s="101"/>
      <c r="O11" s="127"/>
    </row>
    <row r="12" spans="1:15">
      <c r="A12" s="170" t="s">
        <v>38</v>
      </c>
      <c r="B12" s="282">
        <v>0</v>
      </c>
      <c r="C12" s="325">
        <v>0</v>
      </c>
      <c r="D12" s="282">
        <v>0</v>
      </c>
      <c r="E12" s="325">
        <v>0</v>
      </c>
      <c r="F12" s="196">
        <v>0</v>
      </c>
      <c r="G12" s="325">
        <v>0</v>
      </c>
      <c r="H12" s="196">
        <v>0</v>
      </c>
      <c r="I12" s="203">
        <v>0</v>
      </c>
      <c r="J12" s="101"/>
      <c r="O12" s="127"/>
    </row>
    <row r="13" spans="1:15">
      <c r="A13" s="170" t="s">
        <v>60</v>
      </c>
      <c r="B13" s="282">
        <v>10</v>
      </c>
      <c r="C13" s="325">
        <v>1.4751148856350805E-3</v>
      </c>
      <c r="D13" s="282">
        <v>0</v>
      </c>
      <c r="E13" s="325">
        <v>0</v>
      </c>
      <c r="F13" s="196">
        <v>0</v>
      </c>
      <c r="G13" s="325">
        <v>0</v>
      </c>
      <c r="H13" s="196">
        <v>10</v>
      </c>
      <c r="I13" s="203">
        <v>4.9026175908762682E-4</v>
      </c>
      <c r="J13" s="101"/>
      <c r="O13" s="127"/>
    </row>
    <row r="14" spans="1:15">
      <c r="A14" s="170" t="s">
        <v>61</v>
      </c>
      <c r="B14" s="282">
        <v>0</v>
      </c>
      <c r="C14" s="325">
        <v>0</v>
      </c>
      <c r="D14" s="282">
        <v>0</v>
      </c>
      <c r="E14" s="325">
        <v>0</v>
      </c>
      <c r="F14" s="196">
        <v>0</v>
      </c>
      <c r="G14" s="325">
        <v>0</v>
      </c>
      <c r="H14" s="196">
        <v>0</v>
      </c>
      <c r="I14" s="203">
        <v>0</v>
      </c>
      <c r="J14" s="101"/>
      <c r="O14" s="127"/>
    </row>
    <row r="15" spans="1:15">
      <c r="A15" s="170" t="s">
        <v>62</v>
      </c>
      <c r="B15" s="282">
        <v>9.9</v>
      </c>
      <c r="C15" s="325">
        <v>0.25261546312834904</v>
      </c>
      <c r="D15" s="282">
        <v>4.2</v>
      </c>
      <c r="E15" s="325">
        <v>0.2949438202247191</v>
      </c>
      <c r="F15" s="196">
        <v>1.6</v>
      </c>
      <c r="G15" s="325">
        <v>0.22727272727272729</v>
      </c>
      <c r="H15" s="196">
        <v>15.700000000000001</v>
      </c>
      <c r="I15" s="203">
        <v>0.25963287580618488</v>
      </c>
      <c r="J15" s="101"/>
      <c r="O15" s="127"/>
    </row>
    <row r="16" spans="1:15">
      <c r="A16" s="170" t="s">
        <v>37</v>
      </c>
      <c r="B16" s="282">
        <v>1267</v>
      </c>
      <c r="C16" s="325">
        <v>5.9941753836106654E-4</v>
      </c>
      <c r="D16" s="282">
        <v>29561.516</v>
      </c>
      <c r="E16" s="325">
        <v>8.0188794345575892E-3</v>
      </c>
      <c r="F16" s="196">
        <v>36164.510999999999</v>
      </c>
      <c r="G16" s="325">
        <v>7.7406635913731267E-3</v>
      </c>
      <c r="H16" s="196">
        <v>66993.027000000002</v>
      </c>
      <c r="I16" s="203">
        <v>6.3972103510345378E-3</v>
      </c>
      <c r="J16" s="101"/>
      <c r="O16" s="127"/>
    </row>
    <row r="17" spans="1:15">
      <c r="A17" s="170" t="s">
        <v>72</v>
      </c>
      <c r="B17" s="282">
        <v>3320.42</v>
      </c>
      <c r="C17" s="325">
        <v>4.6755277362423457E-2</v>
      </c>
      <c r="D17" s="282">
        <v>4830.21</v>
      </c>
      <c r="E17" s="325">
        <v>3.9200716717015353E-2</v>
      </c>
      <c r="F17" s="196">
        <v>5572.25</v>
      </c>
      <c r="G17" s="325">
        <v>3.9138711639795605E-2</v>
      </c>
      <c r="H17" s="196">
        <v>13722.880000000001</v>
      </c>
      <c r="I17" s="203">
        <v>4.0768348226947561E-2</v>
      </c>
      <c r="J17" s="101"/>
      <c r="O17" s="127"/>
    </row>
    <row r="18" spans="1:15">
      <c r="A18" s="170" t="s">
        <v>36</v>
      </c>
      <c r="B18" s="282">
        <v>0</v>
      </c>
      <c r="C18" s="325">
        <v>0</v>
      </c>
      <c r="D18" s="282">
        <v>0</v>
      </c>
      <c r="E18" s="325">
        <v>0</v>
      </c>
      <c r="F18" s="196">
        <v>0</v>
      </c>
      <c r="G18" s="325">
        <v>0</v>
      </c>
      <c r="H18" s="196">
        <v>0</v>
      </c>
      <c r="I18" s="203">
        <v>0</v>
      </c>
      <c r="J18" s="101"/>
      <c r="O18" s="127"/>
    </row>
    <row r="19" spans="1:15">
      <c r="A19" s="170" t="s">
        <v>35</v>
      </c>
      <c r="B19" s="282">
        <v>1851.664</v>
      </c>
      <c r="C19" s="325">
        <v>2.9443965884343341E-2</v>
      </c>
      <c r="D19" s="282">
        <v>1393.21</v>
      </c>
      <c r="E19" s="325">
        <v>2.1070957133644447E-2</v>
      </c>
      <c r="F19" s="196">
        <v>1264.8920000000001</v>
      </c>
      <c r="G19" s="325">
        <v>1.8227726892538963E-2</v>
      </c>
      <c r="H19" s="196">
        <v>4509.7659999999996</v>
      </c>
      <c r="I19" s="203">
        <v>2.2730505153575307E-2</v>
      </c>
      <c r="J19" s="101"/>
      <c r="O19" s="127"/>
    </row>
    <row r="20" spans="1:15">
      <c r="A20" s="170" t="s">
        <v>34</v>
      </c>
      <c r="B20" s="282">
        <v>0</v>
      </c>
      <c r="C20" s="325">
        <v>0</v>
      </c>
      <c r="D20" s="282">
        <v>0</v>
      </c>
      <c r="E20" s="325">
        <v>0</v>
      </c>
      <c r="F20" s="196">
        <v>0</v>
      </c>
      <c r="G20" s="325">
        <v>0</v>
      </c>
      <c r="H20" s="196">
        <v>0</v>
      </c>
      <c r="I20" s="203">
        <v>0</v>
      </c>
      <c r="J20" s="101"/>
      <c r="O20" s="127"/>
    </row>
    <row r="21" spans="1:15">
      <c r="A21" s="170" t="s">
        <v>33</v>
      </c>
      <c r="B21" s="282">
        <v>1129.7159999999999</v>
      </c>
      <c r="C21" s="325">
        <v>5.0073121423773494E-3</v>
      </c>
      <c r="D21" s="282">
        <v>1053.374</v>
      </c>
      <c r="E21" s="325">
        <v>3.1534183255215093E-3</v>
      </c>
      <c r="F21" s="196">
        <v>974.39</v>
      </c>
      <c r="G21" s="325">
        <v>2.9755752480560135E-3</v>
      </c>
      <c r="H21" s="196">
        <v>3157.48</v>
      </c>
      <c r="I21" s="203">
        <v>3.5592561817973482E-3</v>
      </c>
      <c r="J21" s="101"/>
      <c r="O21" s="127"/>
    </row>
    <row r="22" spans="1:15">
      <c r="A22" s="170" t="s">
        <v>32</v>
      </c>
      <c r="B22" s="282">
        <v>0</v>
      </c>
      <c r="C22" s="325">
        <v>0</v>
      </c>
      <c r="D22" s="282">
        <v>0</v>
      </c>
      <c r="E22" s="325">
        <v>0</v>
      </c>
      <c r="F22" s="196">
        <v>0</v>
      </c>
      <c r="G22" s="325">
        <v>0</v>
      </c>
      <c r="H22" s="196">
        <v>0</v>
      </c>
      <c r="I22" s="203">
        <v>0</v>
      </c>
      <c r="J22" s="101"/>
      <c r="O22" s="127"/>
    </row>
    <row r="23" spans="1:15">
      <c r="A23" s="170" t="s">
        <v>3</v>
      </c>
      <c r="B23" s="282">
        <v>0</v>
      </c>
      <c r="C23" s="325">
        <v>0</v>
      </c>
      <c r="D23" s="282">
        <v>0</v>
      </c>
      <c r="E23" s="325">
        <v>0</v>
      </c>
      <c r="F23" s="196">
        <v>0</v>
      </c>
      <c r="G23" s="325">
        <v>0</v>
      </c>
      <c r="H23" s="196">
        <v>0</v>
      </c>
      <c r="I23" s="203">
        <v>0</v>
      </c>
      <c r="J23" s="101"/>
      <c r="O23" s="127"/>
    </row>
    <row r="24" spans="1:15">
      <c r="A24" s="170" t="s">
        <v>31</v>
      </c>
      <c r="B24" s="282">
        <v>185.7</v>
      </c>
      <c r="C24" s="325">
        <v>2.3044771511152518E-2</v>
      </c>
      <c r="D24" s="282">
        <v>94</v>
      </c>
      <c r="E24" s="325">
        <v>4.1762604031646278E-3</v>
      </c>
      <c r="F24" s="196">
        <v>120</v>
      </c>
      <c r="G24" s="325">
        <v>2.9457733932886586E-3</v>
      </c>
      <c r="H24" s="196">
        <v>399.7</v>
      </c>
      <c r="I24" s="203">
        <v>5.6056757319526583E-3</v>
      </c>
      <c r="J24" s="101"/>
      <c r="O24" s="127"/>
    </row>
    <row r="25" spans="1:15">
      <c r="A25" s="170" t="s">
        <v>30</v>
      </c>
      <c r="B25" s="282">
        <v>50166.140999999996</v>
      </c>
      <c r="C25" s="325">
        <v>4.0634013170232741E-2</v>
      </c>
      <c r="D25" s="282">
        <v>65259.86299999999</v>
      </c>
      <c r="E25" s="325">
        <v>3.0279064865527762E-2</v>
      </c>
      <c r="F25" s="196">
        <v>80186.195999999996</v>
      </c>
      <c r="G25" s="325">
        <v>2.9055122772342141E-2</v>
      </c>
      <c r="H25" s="196">
        <v>195612.19999999998</v>
      </c>
      <c r="I25" s="203">
        <v>3.1808618180414881E-2</v>
      </c>
      <c r="J25" s="101"/>
      <c r="O25" s="98"/>
    </row>
    <row r="26" spans="1:15" ht="13.5" customHeight="1">
      <c r="A26" s="168" t="s">
        <v>334</v>
      </c>
      <c r="B26" s="280">
        <v>84591.031999999992</v>
      </c>
      <c r="C26" s="324">
        <v>1.9693159317801159E-2</v>
      </c>
      <c r="D26" s="280">
        <v>161852.038</v>
      </c>
      <c r="E26" s="324">
        <v>2.1427525937529047E-2</v>
      </c>
      <c r="F26" s="195">
        <v>200580.10700000002</v>
      </c>
      <c r="G26" s="324">
        <v>2.1075110854587915E-2</v>
      </c>
      <c r="H26" s="195">
        <v>447023.17700000003</v>
      </c>
      <c r="I26" s="202">
        <v>2.092187180956169E-2</v>
      </c>
      <c r="J26" s="10"/>
      <c r="O26" s="78"/>
    </row>
    <row r="27" spans="1:15" ht="12.75" customHeight="1">
      <c r="A27" s="170" t="s">
        <v>26</v>
      </c>
      <c r="B27" s="282">
        <v>8577.39</v>
      </c>
      <c r="C27" s="325">
        <v>6.7356773770270769E-3</v>
      </c>
      <c r="D27" s="282">
        <v>15351.184999999999</v>
      </c>
      <c r="E27" s="325">
        <v>9.3077189321032466E-3</v>
      </c>
      <c r="F27" s="196">
        <v>16227.066000000001</v>
      </c>
      <c r="G27" s="325">
        <v>8.740986612665964E-3</v>
      </c>
      <c r="H27" s="196">
        <v>40155.640999999996</v>
      </c>
      <c r="I27" s="203">
        <v>8.4022439134945094E-3</v>
      </c>
      <c r="J27" s="101"/>
      <c r="O27" s="78"/>
    </row>
    <row r="28" spans="1:15" ht="12.75" customHeight="1">
      <c r="A28" s="170" t="s">
        <v>0</v>
      </c>
      <c r="B28" s="282">
        <v>3320.42</v>
      </c>
      <c r="C28" s="325">
        <v>3.9306523180333147E-2</v>
      </c>
      <c r="D28" s="282">
        <v>4830.3599999999997</v>
      </c>
      <c r="E28" s="325">
        <v>3.1102255977910314E-2</v>
      </c>
      <c r="F28" s="196">
        <v>5573.3</v>
      </c>
      <c r="G28" s="325">
        <v>2.3294554634012633E-2</v>
      </c>
      <c r="H28" s="196">
        <v>13724.08</v>
      </c>
      <c r="I28" s="203">
        <v>2.8649481282391993E-2</v>
      </c>
      <c r="J28" s="101"/>
      <c r="O28" s="78"/>
    </row>
    <row r="29" spans="1:15" ht="12.75" customHeight="1">
      <c r="A29" s="170" t="s">
        <v>1</v>
      </c>
      <c r="B29" s="282">
        <v>167.27</v>
      </c>
      <c r="C29" s="325">
        <v>7.833593438420659E-3</v>
      </c>
      <c r="D29" s="282">
        <v>424.92</v>
      </c>
      <c r="E29" s="325">
        <v>6.5849478339075063E-3</v>
      </c>
      <c r="F29" s="196">
        <v>576.30999999999995</v>
      </c>
      <c r="G29" s="325">
        <v>6.1405093357030337E-3</v>
      </c>
      <c r="H29" s="196">
        <v>1168.5</v>
      </c>
      <c r="I29" s="203">
        <v>6.5012136628126533E-3</v>
      </c>
      <c r="J29" s="101"/>
      <c r="O29" s="78"/>
    </row>
    <row r="30" spans="1:15" ht="12.75" customHeight="1">
      <c r="A30" s="170" t="s">
        <v>2</v>
      </c>
      <c r="B30" s="282">
        <v>147.60000000000002</v>
      </c>
      <c r="C30" s="325">
        <v>1.1854646611860076E-2</v>
      </c>
      <c r="D30" s="282">
        <v>425.96000000000004</v>
      </c>
      <c r="E30" s="325">
        <v>1.4176078974963927E-2</v>
      </c>
      <c r="F30" s="196">
        <v>594.40000000000009</v>
      </c>
      <c r="G30" s="325">
        <v>1.4173650201848135E-2</v>
      </c>
      <c r="H30" s="196">
        <v>1167.96</v>
      </c>
      <c r="I30" s="203">
        <v>1.3832555843247567E-2</v>
      </c>
      <c r="J30" s="101"/>
    </row>
    <row r="31" spans="1:15">
      <c r="A31" s="170" t="s">
        <v>6</v>
      </c>
      <c r="B31" s="282">
        <v>3795.326</v>
      </c>
      <c r="C31" s="325">
        <v>0.13337152456457327</v>
      </c>
      <c r="D31" s="282">
        <v>6666.4030000000002</v>
      </c>
      <c r="E31" s="325">
        <v>0.16626352402543507</v>
      </c>
      <c r="F31" s="196">
        <v>7678.0330000000004</v>
      </c>
      <c r="G31" s="325">
        <v>0.1855678567111011</v>
      </c>
      <c r="H31" s="196">
        <v>18139.761999999999</v>
      </c>
      <c r="I31" s="203">
        <v>0.16501482446590646</v>
      </c>
      <c r="J31" s="101"/>
    </row>
    <row r="32" spans="1:15">
      <c r="A32" s="170" t="s">
        <v>25</v>
      </c>
      <c r="B32" s="282">
        <v>50671.356</v>
      </c>
      <c r="C32" s="325">
        <v>2.6458041038850102E-2</v>
      </c>
      <c r="D32" s="282">
        <v>95245.974000000002</v>
      </c>
      <c r="E32" s="325">
        <v>2.6623969983552324E-2</v>
      </c>
      <c r="F32" s="196">
        <v>121063.96600000001</v>
      </c>
      <c r="G32" s="325">
        <v>2.6486272498947201E-2</v>
      </c>
      <c r="H32" s="196">
        <v>266981.29600000003</v>
      </c>
      <c r="I32" s="203">
        <v>2.6529849926227665E-2</v>
      </c>
      <c r="J32" s="101"/>
    </row>
    <row r="33" spans="1:10">
      <c r="A33" s="170" t="s">
        <v>5</v>
      </c>
      <c r="B33" s="282">
        <v>17232.179999999997</v>
      </c>
      <c r="C33" s="325">
        <v>1.9639864359614574E-2</v>
      </c>
      <c r="D33" s="282">
        <v>38819.236000000004</v>
      </c>
      <c r="E33" s="325">
        <v>2.0960288038685791E-2</v>
      </c>
      <c r="F33" s="196">
        <v>48577.841999999997</v>
      </c>
      <c r="G33" s="325">
        <v>1.9879117345183883E-2</v>
      </c>
      <c r="H33" s="196">
        <v>104629.258</v>
      </c>
      <c r="I33" s="203">
        <v>2.0225610418547903E-2</v>
      </c>
      <c r="J33" s="101"/>
    </row>
    <row r="34" spans="1:10">
      <c r="A34" s="170" t="s">
        <v>3</v>
      </c>
      <c r="B34" s="282">
        <v>679.49</v>
      </c>
      <c r="C34" s="325">
        <v>8.2140182776987113E-3</v>
      </c>
      <c r="D34" s="282">
        <v>88</v>
      </c>
      <c r="E34" s="325">
        <v>4.764477476614916E-4</v>
      </c>
      <c r="F34" s="196">
        <v>289.19</v>
      </c>
      <c r="G34" s="325">
        <v>1.2570341741990302E-3</v>
      </c>
      <c r="H34" s="196">
        <v>1056.68</v>
      </c>
      <c r="I34" s="203">
        <v>2.1240618050284783E-3</v>
      </c>
      <c r="J34" s="101"/>
    </row>
    <row r="35" spans="1:10" ht="11.45" customHeight="1">
      <c r="A35" s="190" t="s">
        <v>168</v>
      </c>
      <c r="B35" s="71"/>
      <c r="C35" s="8"/>
      <c r="E35" s="103"/>
      <c r="F35" s="103"/>
      <c r="G35" s="103"/>
      <c r="I35" s="3"/>
    </row>
    <row r="36" spans="1:10">
      <c r="A36" s="190"/>
      <c r="B36" s="71"/>
    </row>
    <row r="37" spans="1:10">
      <c r="B37" s="78"/>
      <c r="C37" s="78"/>
    </row>
    <row r="38" spans="1:10">
      <c r="A38" s="103" t="s">
        <v>164</v>
      </c>
      <c r="B38" s="104">
        <f>+I7</f>
        <v>1.6196507803325128E-2</v>
      </c>
      <c r="C38" s="93" t="str">
        <f>+B5</f>
        <v>Říjen</v>
      </c>
      <c r="D38" s="103" t="str">
        <f>+D5</f>
        <v>Listopad</v>
      </c>
      <c r="E38" s="103" t="str">
        <f>+F5</f>
        <v>Prosinec</v>
      </c>
    </row>
    <row r="39" spans="1:10">
      <c r="A39" s="103" t="s">
        <v>59</v>
      </c>
      <c r="B39" s="104">
        <f t="shared" ref="B39:B40" si="0">+I8</f>
        <v>2.529654816141693E-2</v>
      </c>
      <c r="C39" s="93"/>
      <c r="D39" s="103"/>
      <c r="E39" s="103"/>
      <c r="H39" s="116"/>
    </row>
    <row r="40" spans="1:10">
      <c r="A40" s="103" t="s">
        <v>116</v>
      </c>
      <c r="B40" s="104">
        <f t="shared" si="0"/>
        <v>2.0551276514551967E-2</v>
      </c>
      <c r="C40" s="93"/>
      <c r="D40" s="103"/>
      <c r="E40" s="103"/>
      <c r="H40" s="116"/>
    </row>
    <row r="41" spans="1:10">
      <c r="B41" s="78"/>
      <c r="C41" s="78"/>
      <c r="H41" s="116"/>
    </row>
  </sheetData>
  <mergeCells count="5">
    <mergeCell ref="B5:C5"/>
    <mergeCell ref="D5:E5"/>
    <mergeCell ref="F5:G5"/>
    <mergeCell ref="H5:I5"/>
    <mergeCell ref="A5:A6"/>
  </mergeCells>
  <conditionalFormatting sqref="I10:I25 C10:C25 C27:C34 E10:E25 E27:E34 G10:G25 G27:G34 I10:I25 I27:I34">
    <cfRule type="dataBar" priority="2">
      <dataBar>
        <cfvo type="num" val="0"/>
        <cfvo type="num" val="1"/>
        <color theme="9"/>
      </dataBar>
      <extLst>
        <ext xmlns:x14="http://schemas.microsoft.com/office/spreadsheetml/2009/9/main" uri="{B025F937-C7B1-47D3-B67F-A62EFF666E3E}">
          <x14:id>{5A266521-9702-49CC-8735-2801FAA5A20F}</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A266521-9702-49CC-8735-2801FAA5A20F}">
            <x14:dataBar minLength="0" maxLength="100" gradient="0" direction="rightToLeft">
              <x14:cfvo type="num">
                <xm:f>0</xm:f>
              </x14:cfvo>
              <x14:cfvo type="num">
                <xm:f>1</xm:f>
              </x14:cfvo>
              <x14:negativeFillColor rgb="FFFF0000"/>
              <x14:axisColor rgb="FF000000"/>
            </x14:dataBar>
          </x14:cfRule>
          <xm:sqref>I10:I25 C10:C25 C27:C34 E10:E25 E27:E34 G10:G25 G27:G34 I10:I25 I27:I34</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5"/>
  <dimension ref="A1:O42"/>
  <sheetViews>
    <sheetView showGridLines="0" zoomScaleNormal="100" zoomScaleSheetLayoutView="100" workbookViewId="0"/>
  </sheetViews>
  <sheetFormatPr defaultColWidth="9.140625" defaultRowHeight="12"/>
  <cols>
    <col min="1" max="1" width="33.28515625" style="74" customWidth="1"/>
    <col min="2" max="9" width="13.28515625" style="74" customWidth="1"/>
    <col min="10" max="15" width="9.140625" style="74" customWidth="1"/>
    <col min="16" max="16384" width="9.140625" style="74"/>
  </cols>
  <sheetData>
    <row r="1" spans="1:15" ht="18">
      <c r="A1" s="236" t="s">
        <v>271</v>
      </c>
      <c r="I1" s="239" t="str">
        <f>'3'!N1</f>
        <v>IV. čtvrtletí 2023</v>
      </c>
    </row>
    <row r="2" spans="1:15" ht="1.5" customHeight="1">
      <c r="E2" s="103"/>
      <c r="F2" s="103"/>
      <c r="G2" s="103"/>
    </row>
    <row r="3" spans="1:15" ht="12" customHeight="1">
      <c r="E3" s="103"/>
      <c r="F3" s="103"/>
      <c r="G3" s="103"/>
    </row>
    <row r="4" spans="1:15">
      <c r="A4" s="7"/>
      <c r="B4" s="126"/>
      <c r="C4" s="126"/>
      <c r="D4" s="126"/>
    </row>
    <row r="5" spans="1:15" ht="12.75" customHeight="1">
      <c r="A5" s="374">
        <v>2023</v>
      </c>
      <c r="B5" s="363" t="s">
        <v>17</v>
      </c>
      <c r="C5" s="365"/>
      <c r="D5" s="363" t="s">
        <v>18</v>
      </c>
      <c r="E5" s="365"/>
      <c r="F5" s="363" t="s">
        <v>19</v>
      </c>
      <c r="G5" s="365"/>
      <c r="H5" s="363" t="s">
        <v>7</v>
      </c>
      <c r="I5" s="364"/>
    </row>
    <row r="6" spans="1:15">
      <c r="A6" s="375"/>
      <c r="B6" s="274" t="s">
        <v>287</v>
      </c>
      <c r="C6" s="275" t="s">
        <v>288</v>
      </c>
      <c r="D6" s="274" t="s">
        <v>287</v>
      </c>
      <c r="E6" s="275" t="s">
        <v>288</v>
      </c>
      <c r="F6" s="274" t="s">
        <v>287</v>
      </c>
      <c r="G6" s="275" t="s">
        <v>288</v>
      </c>
      <c r="H6" s="274" t="s">
        <v>287</v>
      </c>
      <c r="I6" s="293" t="s">
        <v>288</v>
      </c>
      <c r="J6" s="109"/>
      <c r="O6" s="109"/>
    </row>
    <row r="7" spans="1:15" ht="13.5">
      <c r="A7" s="167" t="s">
        <v>196</v>
      </c>
      <c r="B7" s="280">
        <v>953.70749999999987</v>
      </c>
      <c r="C7" s="324">
        <v>2.5269124592600171E-2</v>
      </c>
      <c r="D7" s="280">
        <v>954.1574999999998</v>
      </c>
      <c r="E7" s="324">
        <v>2.5282852990150758E-2</v>
      </c>
      <c r="F7" s="195">
        <v>954.03149999999982</v>
      </c>
      <c r="G7" s="324">
        <v>2.5277945950350281E-2</v>
      </c>
      <c r="H7" s="195">
        <v>954.03149999999982</v>
      </c>
      <c r="I7" s="201">
        <v>2.5277945950350281E-2</v>
      </c>
      <c r="J7" s="111"/>
      <c r="O7" s="60"/>
    </row>
    <row r="8" spans="1:15">
      <c r="A8" s="167" t="s">
        <v>331</v>
      </c>
      <c r="B8" s="280">
        <v>403326.37799999985</v>
      </c>
      <c r="C8" s="324">
        <v>3.8153918148547773E-2</v>
      </c>
      <c r="D8" s="280">
        <v>503713.09700000007</v>
      </c>
      <c r="E8" s="324">
        <v>3.5609532523507376E-2</v>
      </c>
      <c r="F8" s="195">
        <v>574446.19199999992</v>
      </c>
      <c r="G8" s="324">
        <v>3.3609320663535336E-2</v>
      </c>
      <c r="H8" s="195">
        <v>1481485.6669999999</v>
      </c>
      <c r="I8" s="201">
        <v>3.5435151705454582E-2</v>
      </c>
      <c r="J8" s="111"/>
      <c r="O8" s="60"/>
    </row>
    <row r="9" spans="1:15">
      <c r="A9" s="167" t="s">
        <v>332</v>
      </c>
      <c r="B9" s="280">
        <v>201037.26800000001</v>
      </c>
      <c r="C9" s="324">
        <v>4.0147471030586586E-2</v>
      </c>
      <c r="D9" s="280">
        <v>296078.15600000002</v>
      </c>
      <c r="E9" s="324">
        <v>3.524487087956913E-2</v>
      </c>
      <c r="F9" s="195">
        <v>343981.39999999997</v>
      </c>
      <c r="G9" s="324">
        <v>3.3238654724749787E-2</v>
      </c>
      <c r="H9" s="195">
        <v>841096.82400000002</v>
      </c>
      <c r="I9" s="202">
        <v>3.54043033091445E-2</v>
      </c>
      <c r="J9" s="101"/>
      <c r="O9" s="104"/>
    </row>
    <row r="10" spans="1:15">
      <c r="A10" s="170" t="s">
        <v>40</v>
      </c>
      <c r="B10" s="282">
        <v>28911.71</v>
      </c>
      <c r="C10" s="325">
        <v>4.8258299168291954E-2</v>
      </c>
      <c r="D10" s="282">
        <v>43398.21</v>
      </c>
      <c r="E10" s="325">
        <v>5.0259901659968187E-2</v>
      </c>
      <c r="F10" s="196">
        <v>24348.059999999998</v>
      </c>
      <c r="G10" s="325">
        <v>2.4287171526664878E-2</v>
      </c>
      <c r="H10" s="196">
        <v>96657.98</v>
      </c>
      <c r="I10" s="203">
        <v>3.9210790721294783E-2</v>
      </c>
      <c r="J10" s="101"/>
      <c r="O10" s="127"/>
    </row>
    <row r="11" spans="1:15">
      <c r="A11" s="170" t="s">
        <v>39</v>
      </c>
      <c r="B11" s="282">
        <v>1958</v>
      </c>
      <c r="C11" s="325">
        <v>4.5827992098018348E-2</v>
      </c>
      <c r="D11" s="282">
        <v>2720</v>
      </c>
      <c r="E11" s="325">
        <v>5.0461031088429038E-2</v>
      </c>
      <c r="F11" s="196">
        <v>3444</v>
      </c>
      <c r="G11" s="325">
        <v>5.8257867489029599E-2</v>
      </c>
      <c r="H11" s="196">
        <v>8122</v>
      </c>
      <c r="I11" s="203">
        <v>5.2149534533300415E-2</v>
      </c>
      <c r="J11" s="101"/>
      <c r="O11" s="127"/>
    </row>
    <row r="12" spans="1:15">
      <c r="A12" s="170" t="s">
        <v>38</v>
      </c>
      <c r="B12" s="282">
        <v>12.69</v>
      </c>
      <c r="C12" s="325">
        <v>3.1157827292958829E-5</v>
      </c>
      <c r="D12" s="282">
        <v>0</v>
      </c>
      <c r="E12" s="325">
        <v>0</v>
      </c>
      <c r="F12" s="196">
        <v>0</v>
      </c>
      <c r="G12" s="325">
        <v>0</v>
      </c>
      <c r="H12" s="196">
        <v>12.69</v>
      </c>
      <c r="I12" s="203">
        <v>5.5504077139900568E-6</v>
      </c>
      <c r="J12" s="101"/>
      <c r="O12" s="127"/>
    </row>
    <row r="13" spans="1:15">
      <c r="A13" s="170" t="s">
        <v>60</v>
      </c>
      <c r="B13" s="282">
        <v>0</v>
      </c>
      <c r="C13" s="325">
        <v>0</v>
      </c>
      <c r="D13" s="282">
        <v>0</v>
      </c>
      <c r="E13" s="325">
        <v>0</v>
      </c>
      <c r="F13" s="196">
        <v>0</v>
      </c>
      <c r="G13" s="325">
        <v>0</v>
      </c>
      <c r="H13" s="196">
        <v>0</v>
      </c>
      <c r="I13" s="203">
        <v>0</v>
      </c>
      <c r="J13" s="101"/>
      <c r="O13" s="127"/>
    </row>
    <row r="14" spans="1:15">
      <c r="A14" s="170" t="s">
        <v>61</v>
      </c>
      <c r="B14" s="282">
        <v>0</v>
      </c>
      <c r="C14" s="325">
        <v>0</v>
      </c>
      <c r="D14" s="282">
        <v>0</v>
      </c>
      <c r="E14" s="325">
        <v>0</v>
      </c>
      <c r="F14" s="196">
        <v>0</v>
      </c>
      <c r="G14" s="325">
        <v>0</v>
      </c>
      <c r="H14" s="196">
        <v>0</v>
      </c>
      <c r="I14" s="203">
        <v>0</v>
      </c>
      <c r="J14" s="101"/>
      <c r="O14" s="127"/>
    </row>
    <row r="15" spans="1:15">
      <c r="A15" s="170" t="s">
        <v>62</v>
      </c>
      <c r="B15" s="282">
        <v>0.6</v>
      </c>
      <c r="C15" s="325">
        <v>1.5310028068384791E-2</v>
      </c>
      <c r="D15" s="282">
        <v>0.13</v>
      </c>
      <c r="E15" s="325">
        <v>9.1292134831460672E-3</v>
      </c>
      <c r="F15" s="196">
        <v>0</v>
      </c>
      <c r="G15" s="325">
        <v>0</v>
      </c>
      <c r="H15" s="196">
        <v>0.73</v>
      </c>
      <c r="I15" s="203">
        <v>1.207210186869522E-2</v>
      </c>
      <c r="J15" s="101"/>
      <c r="O15" s="127"/>
    </row>
    <row r="16" spans="1:15">
      <c r="A16" s="170" t="s">
        <v>37</v>
      </c>
      <c r="B16" s="282">
        <v>91612.040000000008</v>
      </c>
      <c r="C16" s="325">
        <v>4.334164443649216E-2</v>
      </c>
      <c r="D16" s="282">
        <v>138256.53</v>
      </c>
      <c r="E16" s="325">
        <v>3.7503572046517997E-2</v>
      </c>
      <c r="F16" s="196">
        <v>199423</v>
      </c>
      <c r="G16" s="325">
        <v>4.2684563200160605E-2</v>
      </c>
      <c r="H16" s="196">
        <v>429291.57</v>
      </c>
      <c r="I16" s="203">
        <v>4.0993348087045953E-2</v>
      </c>
      <c r="J16" s="101"/>
      <c r="O16" s="127"/>
    </row>
    <row r="17" spans="1:15">
      <c r="A17" s="170" t="s">
        <v>72</v>
      </c>
      <c r="B17" s="282">
        <v>0</v>
      </c>
      <c r="C17" s="325">
        <v>0</v>
      </c>
      <c r="D17" s="282">
        <v>0</v>
      </c>
      <c r="E17" s="325">
        <v>0</v>
      </c>
      <c r="F17" s="196">
        <v>0</v>
      </c>
      <c r="G17" s="325">
        <v>0</v>
      </c>
      <c r="H17" s="196">
        <v>0</v>
      </c>
      <c r="I17" s="203">
        <v>0</v>
      </c>
      <c r="J17" s="101"/>
      <c r="O17" s="127"/>
    </row>
    <row r="18" spans="1:15">
      <c r="A18" s="170" t="s">
        <v>36</v>
      </c>
      <c r="B18" s="282">
        <v>0</v>
      </c>
      <c r="C18" s="325">
        <v>0</v>
      </c>
      <c r="D18" s="282">
        <v>0</v>
      </c>
      <c r="E18" s="325">
        <v>0</v>
      </c>
      <c r="F18" s="196">
        <v>0</v>
      </c>
      <c r="G18" s="325">
        <v>0</v>
      </c>
      <c r="H18" s="196">
        <v>0</v>
      </c>
      <c r="I18" s="203">
        <v>0</v>
      </c>
      <c r="J18" s="101"/>
      <c r="O18" s="127"/>
    </row>
    <row r="19" spans="1:15">
      <c r="A19" s="170" t="s">
        <v>35</v>
      </c>
      <c r="B19" s="282">
        <v>0</v>
      </c>
      <c r="C19" s="325">
        <v>0</v>
      </c>
      <c r="D19" s="282">
        <v>0</v>
      </c>
      <c r="E19" s="325">
        <v>0</v>
      </c>
      <c r="F19" s="196">
        <v>0</v>
      </c>
      <c r="G19" s="325">
        <v>0</v>
      </c>
      <c r="H19" s="196">
        <v>0</v>
      </c>
      <c r="I19" s="203">
        <v>0</v>
      </c>
      <c r="J19" s="101"/>
      <c r="O19" s="127"/>
    </row>
    <row r="20" spans="1:15">
      <c r="A20" s="170" t="s">
        <v>34</v>
      </c>
      <c r="B20" s="282">
        <v>0</v>
      </c>
      <c r="C20" s="325">
        <v>0</v>
      </c>
      <c r="D20" s="282">
        <v>0</v>
      </c>
      <c r="E20" s="325">
        <v>0</v>
      </c>
      <c r="F20" s="196">
        <v>0</v>
      </c>
      <c r="G20" s="325">
        <v>0</v>
      </c>
      <c r="H20" s="196">
        <v>0</v>
      </c>
      <c r="I20" s="203">
        <v>0</v>
      </c>
      <c r="J20" s="101"/>
      <c r="O20" s="127"/>
    </row>
    <row r="21" spans="1:15">
      <c r="A21" s="170" t="s">
        <v>33</v>
      </c>
      <c r="B21" s="282">
        <v>0</v>
      </c>
      <c r="C21" s="325">
        <v>0</v>
      </c>
      <c r="D21" s="282">
        <v>0</v>
      </c>
      <c r="E21" s="325">
        <v>0</v>
      </c>
      <c r="F21" s="196">
        <v>0</v>
      </c>
      <c r="G21" s="325">
        <v>0</v>
      </c>
      <c r="H21" s="196">
        <v>0</v>
      </c>
      <c r="I21" s="203">
        <v>0</v>
      </c>
      <c r="J21" s="101"/>
      <c r="O21" s="127"/>
    </row>
    <row r="22" spans="1:15">
      <c r="A22" s="170" t="s">
        <v>32</v>
      </c>
      <c r="B22" s="282">
        <v>0</v>
      </c>
      <c r="C22" s="325">
        <v>0</v>
      </c>
      <c r="D22" s="282">
        <v>0</v>
      </c>
      <c r="E22" s="325">
        <v>0</v>
      </c>
      <c r="F22" s="196">
        <v>0</v>
      </c>
      <c r="G22" s="325">
        <v>0</v>
      </c>
      <c r="H22" s="196">
        <v>0</v>
      </c>
      <c r="I22" s="203">
        <v>0</v>
      </c>
      <c r="J22" s="101"/>
      <c r="O22" s="127"/>
    </row>
    <row r="23" spans="1:15">
      <c r="A23" s="170" t="s">
        <v>3</v>
      </c>
      <c r="B23" s="282">
        <v>0</v>
      </c>
      <c r="C23" s="325">
        <v>0</v>
      </c>
      <c r="D23" s="282">
        <v>0</v>
      </c>
      <c r="E23" s="325">
        <v>0</v>
      </c>
      <c r="F23" s="196">
        <v>0</v>
      </c>
      <c r="G23" s="325">
        <v>0</v>
      </c>
      <c r="H23" s="196">
        <v>0</v>
      </c>
      <c r="I23" s="203">
        <v>0</v>
      </c>
      <c r="J23" s="101"/>
      <c r="O23" s="127"/>
    </row>
    <row r="24" spans="1:15">
      <c r="A24" s="170" t="s">
        <v>31</v>
      </c>
      <c r="B24" s="282">
        <v>241.8</v>
      </c>
      <c r="C24" s="325">
        <v>3.000660070757501E-2</v>
      </c>
      <c r="D24" s="282">
        <v>25.73</v>
      </c>
      <c r="E24" s="325">
        <v>1.1431402146109136E-3</v>
      </c>
      <c r="F24" s="196">
        <v>0</v>
      </c>
      <c r="G24" s="325">
        <v>0</v>
      </c>
      <c r="H24" s="196">
        <v>267.53000000000003</v>
      </c>
      <c r="I24" s="203">
        <v>3.7520300939937329E-3</v>
      </c>
      <c r="J24" s="101"/>
      <c r="O24" s="127"/>
    </row>
    <row r="25" spans="1:15">
      <c r="A25" s="170" t="s">
        <v>30</v>
      </c>
      <c r="B25" s="282">
        <v>78300.428</v>
      </c>
      <c r="C25" s="325">
        <v>6.3422470996660096E-2</v>
      </c>
      <c r="D25" s="282">
        <v>111677.55600000001</v>
      </c>
      <c r="E25" s="325">
        <v>5.1815799278457107E-2</v>
      </c>
      <c r="F25" s="196">
        <v>116766.33999999998</v>
      </c>
      <c r="G25" s="325">
        <v>4.2309780406306403E-2</v>
      </c>
      <c r="H25" s="196">
        <v>306744.32399999996</v>
      </c>
      <c r="I25" s="203">
        <v>4.9879880095032275E-2</v>
      </c>
      <c r="J25" s="101"/>
      <c r="O25" s="98"/>
    </row>
    <row r="26" spans="1:15" ht="13.5" customHeight="1">
      <c r="A26" s="168" t="s">
        <v>335</v>
      </c>
      <c r="B26" s="280">
        <v>68838.600000000006</v>
      </c>
      <c r="C26" s="324"/>
      <c r="D26" s="280">
        <v>127368.5</v>
      </c>
      <c r="E26" s="324"/>
      <c r="F26" s="195">
        <v>159078.72899999999</v>
      </c>
      <c r="G26" s="324"/>
      <c r="H26" s="195">
        <v>355285.82900000003</v>
      </c>
      <c r="I26" s="202"/>
      <c r="J26" s="10"/>
      <c r="O26" s="78"/>
    </row>
    <row r="27" spans="1:15" ht="13.5" customHeight="1">
      <c r="A27" s="168" t="s">
        <v>334</v>
      </c>
      <c r="B27" s="280">
        <v>212133.62899999999</v>
      </c>
      <c r="C27" s="324">
        <v>4.938562934851444E-2</v>
      </c>
      <c r="D27" s="280">
        <v>353767.56400000001</v>
      </c>
      <c r="E27" s="324">
        <v>4.6835144908502588E-2</v>
      </c>
      <c r="F27" s="195">
        <v>440388.54300000006</v>
      </c>
      <c r="G27" s="324">
        <v>4.627197333589745E-2</v>
      </c>
      <c r="H27" s="195">
        <v>1006289.736</v>
      </c>
      <c r="I27" s="202">
        <v>4.7097031973064064E-2</v>
      </c>
      <c r="J27" s="10"/>
      <c r="O27" s="78"/>
    </row>
    <row r="28" spans="1:15" ht="12.75" customHeight="1">
      <c r="A28" s="170" t="s">
        <v>26</v>
      </c>
      <c r="B28" s="282">
        <v>58072.724000000002</v>
      </c>
      <c r="C28" s="325">
        <v>4.5603514970071021E-2</v>
      </c>
      <c r="D28" s="282">
        <v>63293.917000000009</v>
      </c>
      <c r="E28" s="325">
        <v>3.8376320104791369E-2</v>
      </c>
      <c r="F28" s="196">
        <v>59842.502999999997</v>
      </c>
      <c r="G28" s="325">
        <v>3.223518765446709E-2</v>
      </c>
      <c r="H28" s="196">
        <v>181209.144</v>
      </c>
      <c r="I28" s="203">
        <v>3.7916551431554785E-2</v>
      </c>
      <c r="J28" s="101"/>
      <c r="O28" s="78"/>
    </row>
    <row r="29" spans="1:15" ht="12.75" customHeight="1">
      <c r="A29" s="170" t="s">
        <v>0</v>
      </c>
      <c r="B29" s="282">
        <v>435.92</v>
      </c>
      <c r="C29" s="325">
        <v>5.1603410366070626E-3</v>
      </c>
      <c r="D29" s="282">
        <v>686.7</v>
      </c>
      <c r="E29" s="325">
        <v>4.4215998766201723E-3</v>
      </c>
      <c r="F29" s="196">
        <v>843.41000000000008</v>
      </c>
      <c r="G29" s="325">
        <v>3.525175447916422E-3</v>
      </c>
      <c r="H29" s="196">
        <v>1966.0300000000002</v>
      </c>
      <c r="I29" s="203">
        <v>4.1041541353315589E-3</v>
      </c>
      <c r="J29" s="101"/>
      <c r="O29" s="78"/>
    </row>
    <row r="30" spans="1:15" ht="12.75" customHeight="1">
      <c r="A30" s="170" t="s">
        <v>1</v>
      </c>
      <c r="B30" s="282">
        <v>916.7</v>
      </c>
      <c r="C30" s="325">
        <v>4.2930920697077879E-2</v>
      </c>
      <c r="D30" s="282">
        <v>1988.8</v>
      </c>
      <c r="E30" s="325">
        <v>3.0820258524134538E-2</v>
      </c>
      <c r="F30" s="196">
        <v>3840.7</v>
      </c>
      <c r="G30" s="325">
        <v>4.0922167246160296E-2</v>
      </c>
      <c r="H30" s="196">
        <v>6746.2</v>
      </c>
      <c r="I30" s="203">
        <v>3.7534007370189748E-2</v>
      </c>
      <c r="J30" s="101"/>
      <c r="O30" s="78"/>
    </row>
    <row r="31" spans="1:15" ht="12.75" customHeight="1">
      <c r="A31" s="170" t="s">
        <v>2</v>
      </c>
      <c r="B31" s="282">
        <v>414</v>
      </c>
      <c r="C31" s="325">
        <v>3.3250838057656308E-2</v>
      </c>
      <c r="D31" s="282">
        <v>772</v>
      </c>
      <c r="E31" s="325">
        <v>2.5692395926077919E-2</v>
      </c>
      <c r="F31" s="196">
        <v>987</v>
      </c>
      <c r="G31" s="325">
        <v>2.3535317545800988E-2</v>
      </c>
      <c r="H31" s="196">
        <v>2173</v>
      </c>
      <c r="I31" s="203">
        <v>2.5735593554040346E-2</v>
      </c>
      <c r="J31" s="101"/>
    </row>
    <row r="32" spans="1:15">
      <c r="A32" s="170" t="s">
        <v>6</v>
      </c>
      <c r="B32" s="282">
        <v>79</v>
      </c>
      <c r="C32" s="325">
        <v>2.7761384504522897E-3</v>
      </c>
      <c r="D32" s="282">
        <v>110</v>
      </c>
      <c r="E32" s="325">
        <v>2.7434566501301906E-3</v>
      </c>
      <c r="F32" s="196">
        <v>171</v>
      </c>
      <c r="G32" s="325">
        <v>4.1328428124232193E-3</v>
      </c>
      <c r="H32" s="196">
        <v>360</v>
      </c>
      <c r="I32" s="203">
        <v>3.2748685902122825E-3</v>
      </c>
      <c r="J32" s="101"/>
    </row>
    <row r="33" spans="1:10">
      <c r="A33" s="170" t="s">
        <v>25</v>
      </c>
      <c r="B33" s="282">
        <v>90862.739999999991</v>
      </c>
      <c r="C33" s="325">
        <v>4.7443966248354723E-2</v>
      </c>
      <c r="D33" s="282">
        <v>172853.47999999998</v>
      </c>
      <c r="E33" s="325">
        <v>4.8317484401729796E-2</v>
      </c>
      <c r="F33" s="196">
        <v>216983.52000000002</v>
      </c>
      <c r="G33" s="325">
        <v>4.7471471721823151E-2</v>
      </c>
      <c r="H33" s="196">
        <v>480699.74</v>
      </c>
      <c r="I33" s="203">
        <v>4.7766986499970604E-2</v>
      </c>
      <c r="J33" s="101"/>
    </row>
    <row r="34" spans="1:10">
      <c r="A34" s="170" t="s">
        <v>5</v>
      </c>
      <c r="B34" s="282">
        <v>58211.53</v>
      </c>
      <c r="C34" s="325">
        <v>6.6344859058205918E-2</v>
      </c>
      <c r="D34" s="282">
        <v>110028.10900000001</v>
      </c>
      <c r="E34" s="325">
        <v>5.9409228378217355E-2</v>
      </c>
      <c r="F34" s="196">
        <v>152586.16600000003</v>
      </c>
      <c r="G34" s="325">
        <v>6.2441602473113318E-2</v>
      </c>
      <c r="H34" s="196">
        <v>320825.80500000005</v>
      </c>
      <c r="I34" s="203">
        <v>6.2018004028538735E-2</v>
      </c>
      <c r="J34" s="101"/>
    </row>
    <row r="35" spans="1:10">
      <c r="A35" s="170" t="s">
        <v>3</v>
      </c>
      <c r="B35" s="282">
        <v>3141.0150000000003</v>
      </c>
      <c r="C35" s="325">
        <v>3.7970175603063795E-2</v>
      </c>
      <c r="D35" s="282">
        <v>4034.558</v>
      </c>
      <c r="E35" s="325">
        <v>2.1843818998973322E-2</v>
      </c>
      <c r="F35" s="196">
        <v>5134.2439999999997</v>
      </c>
      <c r="G35" s="325">
        <v>2.2317231462624314E-2</v>
      </c>
      <c r="H35" s="196">
        <v>12309.816999999999</v>
      </c>
      <c r="I35" s="203">
        <v>2.4744304914061252E-2</v>
      </c>
      <c r="J35" s="101"/>
    </row>
    <row r="36" spans="1:10" ht="12" customHeight="1">
      <c r="A36" s="190" t="s">
        <v>185</v>
      </c>
      <c r="B36" s="71"/>
      <c r="C36" s="8"/>
      <c r="E36" s="103"/>
      <c r="F36" s="103"/>
      <c r="G36" s="103"/>
      <c r="I36" s="3"/>
    </row>
    <row r="37" spans="1:10">
      <c r="A37" s="190"/>
      <c r="B37" s="71" t="s">
        <v>207</v>
      </c>
    </row>
    <row r="38" spans="1:10">
      <c r="A38" s="103" t="s">
        <v>164</v>
      </c>
      <c r="B38" s="104">
        <f>+I7</f>
        <v>2.5277945950350281E-2</v>
      </c>
      <c r="C38" s="93" t="str">
        <f>+B5</f>
        <v>Říjen</v>
      </c>
      <c r="D38" s="103" t="str">
        <f>+D5</f>
        <v>Listopad</v>
      </c>
      <c r="E38" s="103" t="str">
        <f>+F5</f>
        <v>Prosinec</v>
      </c>
    </row>
    <row r="39" spans="1:10">
      <c r="A39" s="103" t="s">
        <v>59</v>
      </c>
      <c r="B39" s="104">
        <f t="shared" ref="B39:B40" si="0">+I8</f>
        <v>3.5435151705454582E-2</v>
      </c>
      <c r="C39" s="93"/>
      <c r="D39" s="103"/>
      <c r="E39" s="103"/>
    </row>
    <row r="40" spans="1:10">
      <c r="A40" s="103" t="s">
        <v>116</v>
      </c>
      <c r="B40" s="104">
        <f t="shared" si="0"/>
        <v>3.54043033091445E-2</v>
      </c>
      <c r="C40" s="93"/>
      <c r="D40" s="103"/>
      <c r="E40" s="103"/>
      <c r="H40" s="116"/>
    </row>
    <row r="41" spans="1:10">
      <c r="B41" s="120"/>
      <c r="C41" s="120"/>
      <c r="H41" s="116"/>
    </row>
    <row r="42" spans="1:10">
      <c r="B42" s="78"/>
      <c r="C42" s="78"/>
      <c r="H42" s="116"/>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{22CC47AD-DA4E-4964-99B9-A52F197068DC}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22CC47AD-DA4E-4964-99B9-A52F197068DC}">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6"/>
  <dimension ref="A1:O41"/>
  <sheetViews>
    <sheetView showGridLines="0" zoomScaleNormal="100" zoomScaleSheetLayoutView="100" workbookViewId="0"/>
  </sheetViews>
  <sheetFormatPr defaultColWidth="9.140625" defaultRowHeight="12"/>
  <cols>
    <col min="1" max="1" width="31.7109375" style="74" customWidth="1"/>
    <col min="2" max="9" width="13.28515625" style="74" customWidth="1"/>
    <col min="10" max="15" width="9.140625" style="74" customWidth="1"/>
    <col min="16" max="16384" width="9.140625" style="74"/>
  </cols>
  <sheetData>
    <row r="1" spans="1:15" ht="18">
      <c r="A1" s="236" t="s">
        <v>272</v>
      </c>
      <c r="I1" s="239" t="str">
        <f>'3'!N1</f>
        <v>IV. čtvrtletí 2023</v>
      </c>
    </row>
    <row r="2" spans="1:15" ht="1.5" customHeight="1">
      <c r="E2" s="103"/>
      <c r="F2" s="103"/>
      <c r="G2" s="103"/>
    </row>
    <row r="3" spans="1:15" ht="12" customHeight="1">
      <c r="E3" s="103"/>
      <c r="F3" s="103"/>
      <c r="G3" s="103"/>
    </row>
    <row r="4" spans="1:15">
      <c r="A4" s="7"/>
      <c r="B4" s="126"/>
      <c r="C4" s="126"/>
      <c r="D4" s="126"/>
    </row>
    <row r="5" spans="1:15" ht="12.75" customHeight="1">
      <c r="A5" s="374">
        <v>2023</v>
      </c>
      <c r="B5" s="363" t="s">
        <v>17</v>
      </c>
      <c r="C5" s="365"/>
      <c r="D5" s="363" t="s">
        <v>18</v>
      </c>
      <c r="E5" s="365"/>
      <c r="F5" s="363" t="s">
        <v>19</v>
      </c>
      <c r="G5" s="365"/>
      <c r="H5" s="363" t="s">
        <v>7</v>
      </c>
      <c r="I5" s="364"/>
    </row>
    <row r="6" spans="1:15">
      <c r="A6" s="375"/>
      <c r="B6" s="274" t="s">
        <v>287</v>
      </c>
      <c r="C6" s="275" t="s">
        <v>288</v>
      </c>
      <c r="D6" s="274" t="s">
        <v>287</v>
      </c>
      <c r="E6" s="275" t="s">
        <v>288</v>
      </c>
      <c r="F6" s="274" t="s">
        <v>287</v>
      </c>
      <c r="G6" s="275" t="s">
        <v>288</v>
      </c>
      <c r="H6" s="274" t="s">
        <v>287</v>
      </c>
      <c r="I6" s="293" t="s">
        <v>288</v>
      </c>
      <c r="J6" s="109"/>
      <c r="O6" s="109"/>
    </row>
    <row r="7" spans="1:15" ht="13.5">
      <c r="A7" s="167" t="s">
        <v>196</v>
      </c>
      <c r="B7" s="280">
        <v>428.65199999999987</v>
      </c>
      <c r="C7" s="324">
        <v>1.1357424362152176E-2</v>
      </c>
      <c r="D7" s="280">
        <v>428.65199999999987</v>
      </c>
      <c r="E7" s="324">
        <v>1.1358235406559296E-2</v>
      </c>
      <c r="F7" s="195">
        <v>429.3719999999999</v>
      </c>
      <c r="G7" s="324">
        <v>1.1376607804452788E-2</v>
      </c>
      <c r="H7" s="195">
        <v>429.3719999999999</v>
      </c>
      <c r="I7" s="201">
        <v>1.1376607804452788E-2</v>
      </c>
      <c r="J7" s="111"/>
      <c r="O7" s="60"/>
    </row>
    <row r="8" spans="1:15">
      <c r="A8" s="167" t="s">
        <v>331</v>
      </c>
      <c r="B8" s="280">
        <v>159711.72900000002</v>
      </c>
      <c r="C8" s="324">
        <v>1.510842971849723E-2</v>
      </c>
      <c r="D8" s="280">
        <v>242544.63900000002</v>
      </c>
      <c r="E8" s="324">
        <v>1.7146469413466241E-2</v>
      </c>
      <c r="F8" s="195">
        <v>288763.68799999997</v>
      </c>
      <c r="G8" s="324">
        <v>1.6894796277067272E-2</v>
      </c>
      <c r="H8" s="195">
        <v>691020.05599999998</v>
      </c>
      <c r="I8" s="201">
        <v>1.6528273652121481E-2</v>
      </c>
      <c r="J8" s="111"/>
      <c r="O8" s="60"/>
    </row>
    <row r="9" spans="1:15">
      <c r="A9" s="167" t="s">
        <v>332</v>
      </c>
      <c r="B9" s="280">
        <v>126818.62392967555</v>
      </c>
      <c r="C9" s="324">
        <v>2.5325886493620199E-2</v>
      </c>
      <c r="D9" s="280">
        <v>212475.53823336557</v>
      </c>
      <c r="E9" s="324">
        <v>2.5292892293283274E-2</v>
      </c>
      <c r="F9" s="195">
        <v>258721.36493265224</v>
      </c>
      <c r="G9" s="324">
        <v>2.5000043952703305E-2</v>
      </c>
      <c r="H9" s="195">
        <v>598015.5270956934</v>
      </c>
      <c r="I9" s="202">
        <v>2.5172278031184016E-2</v>
      </c>
      <c r="J9" s="101"/>
      <c r="O9" s="104"/>
    </row>
    <row r="10" spans="1:15">
      <c r="A10" s="170" t="s">
        <v>40</v>
      </c>
      <c r="B10" s="282">
        <v>0</v>
      </c>
      <c r="C10" s="325">
        <v>0</v>
      </c>
      <c r="D10" s="282">
        <v>0</v>
      </c>
      <c r="E10" s="325">
        <v>0</v>
      </c>
      <c r="F10" s="196">
        <v>0</v>
      </c>
      <c r="G10" s="325">
        <v>0</v>
      </c>
      <c r="H10" s="196">
        <v>0</v>
      </c>
      <c r="I10" s="203">
        <v>0</v>
      </c>
      <c r="J10" s="101"/>
      <c r="O10" s="127"/>
    </row>
    <row r="11" spans="1:15">
      <c r="A11" s="170" t="s">
        <v>39</v>
      </c>
      <c r="B11" s="282">
        <v>891.19</v>
      </c>
      <c r="C11" s="325">
        <v>2.0858758058137371E-2</v>
      </c>
      <c r="D11" s="282">
        <v>907.4</v>
      </c>
      <c r="E11" s="325">
        <v>1.6833948385897243E-2</v>
      </c>
      <c r="F11" s="196">
        <v>998.6</v>
      </c>
      <c r="G11" s="325">
        <v>1.6892075050680883E-2</v>
      </c>
      <c r="H11" s="196">
        <v>2797.19</v>
      </c>
      <c r="I11" s="203">
        <v>1.7960127616498716E-2</v>
      </c>
      <c r="J11" s="101"/>
      <c r="O11" s="127"/>
    </row>
    <row r="12" spans="1:15">
      <c r="A12" s="170" t="s">
        <v>38</v>
      </c>
      <c r="B12" s="282">
        <v>0</v>
      </c>
      <c r="C12" s="325">
        <v>0</v>
      </c>
      <c r="D12" s="282">
        <v>0</v>
      </c>
      <c r="E12" s="325">
        <v>0</v>
      </c>
      <c r="F12" s="196">
        <v>0</v>
      </c>
      <c r="G12" s="325">
        <v>0</v>
      </c>
      <c r="H12" s="196">
        <v>0</v>
      </c>
      <c r="I12" s="203">
        <v>0</v>
      </c>
      <c r="J12" s="101"/>
      <c r="O12" s="127"/>
    </row>
    <row r="13" spans="1:15">
      <c r="A13" s="170" t="s">
        <v>60</v>
      </c>
      <c r="B13" s="282">
        <v>320</v>
      </c>
      <c r="C13" s="325">
        <v>4.7203676340322576E-2</v>
      </c>
      <c r="D13" s="282">
        <v>57</v>
      </c>
      <c r="E13" s="325">
        <v>1.1228949413582892E-2</v>
      </c>
      <c r="F13" s="196">
        <v>38</v>
      </c>
      <c r="G13" s="325">
        <v>4.4486230282502776E-3</v>
      </c>
      <c r="H13" s="196">
        <v>415</v>
      </c>
      <c r="I13" s="203">
        <v>2.0345863002136512E-2</v>
      </c>
      <c r="J13" s="101"/>
      <c r="O13" s="127"/>
    </row>
    <row r="14" spans="1:15">
      <c r="A14" s="170" t="s">
        <v>61</v>
      </c>
      <c r="B14" s="282">
        <v>67</v>
      </c>
      <c r="C14" s="325">
        <v>1.0631385131494881E-2</v>
      </c>
      <c r="D14" s="282">
        <v>76</v>
      </c>
      <c r="E14" s="325">
        <v>9.5591438533447586E-3</v>
      </c>
      <c r="F14" s="196">
        <v>91</v>
      </c>
      <c r="G14" s="325">
        <v>1.0487927099921121E-2</v>
      </c>
      <c r="H14" s="196">
        <v>234</v>
      </c>
      <c r="I14" s="203">
        <v>1.0205309473784178E-2</v>
      </c>
      <c r="J14" s="101"/>
      <c r="O14" s="127"/>
    </row>
    <row r="15" spans="1:15">
      <c r="A15" s="170" t="s">
        <v>62</v>
      </c>
      <c r="B15" s="282">
        <v>0</v>
      </c>
      <c r="C15" s="325">
        <v>0</v>
      </c>
      <c r="D15" s="282">
        <v>0</v>
      </c>
      <c r="E15" s="325">
        <v>0</v>
      </c>
      <c r="F15" s="196">
        <v>0</v>
      </c>
      <c r="G15" s="325">
        <v>0</v>
      </c>
      <c r="H15" s="196">
        <v>0</v>
      </c>
      <c r="I15" s="203">
        <v>0</v>
      </c>
      <c r="J15" s="101"/>
      <c r="O15" s="127"/>
    </row>
    <row r="16" spans="1:15">
      <c r="A16" s="170" t="s">
        <v>37</v>
      </c>
      <c r="B16" s="282">
        <v>572.65800000000002</v>
      </c>
      <c r="C16" s="325">
        <v>2.7092442674251911E-4</v>
      </c>
      <c r="D16" s="282">
        <v>1011.96</v>
      </c>
      <c r="E16" s="325">
        <v>2.7450504340152578E-4</v>
      </c>
      <c r="F16" s="196">
        <v>1261.1799999999998</v>
      </c>
      <c r="G16" s="325">
        <v>2.6994337371706644E-4</v>
      </c>
      <c r="H16" s="196">
        <v>2845.7979999999998</v>
      </c>
      <c r="I16" s="203">
        <v>2.7174721366976572E-4</v>
      </c>
      <c r="J16" s="101"/>
      <c r="O16" s="127"/>
    </row>
    <row r="17" spans="1:15">
      <c r="A17" s="170" t="s">
        <v>72</v>
      </c>
      <c r="B17" s="282">
        <v>0</v>
      </c>
      <c r="C17" s="325">
        <v>0</v>
      </c>
      <c r="D17" s="282">
        <v>0</v>
      </c>
      <c r="E17" s="325">
        <v>0</v>
      </c>
      <c r="F17" s="196">
        <v>0</v>
      </c>
      <c r="G17" s="325">
        <v>0</v>
      </c>
      <c r="H17" s="196">
        <v>0</v>
      </c>
      <c r="I17" s="203">
        <v>0</v>
      </c>
      <c r="J17" s="101"/>
      <c r="O17" s="127"/>
    </row>
    <row r="18" spans="1:15">
      <c r="A18" s="170" t="s">
        <v>36</v>
      </c>
      <c r="B18" s="282">
        <v>0</v>
      </c>
      <c r="C18" s="325">
        <v>0</v>
      </c>
      <c r="D18" s="282">
        <v>0</v>
      </c>
      <c r="E18" s="325">
        <v>0</v>
      </c>
      <c r="F18" s="196">
        <v>0</v>
      </c>
      <c r="G18" s="325">
        <v>0</v>
      </c>
      <c r="H18" s="196">
        <v>0</v>
      </c>
      <c r="I18" s="203">
        <v>0</v>
      </c>
      <c r="J18" s="101"/>
      <c r="O18" s="127"/>
    </row>
    <row r="19" spans="1:15">
      <c r="A19" s="170" t="s">
        <v>35</v>
      </c>
      <c r="B19" s="282">
        <v>245.6</v>
      </c>
      <c r="C19" s="325">
        <v>3.9053726924510737E-3</v>
      </c>
      <c r="D19" s="282">
        <v>318</v>
      </c>
      <c r="E19" s="325">
        <v>4.8094432056179134E-3</v>
      </c>
      <c r="F19" s="196">
        <v>375.3</v>
      </c>
      <c r="G19" s="325">
        <v>5.4082608655678689E-3</v>
      </c>
      <c r="H19" s="196">
        <v>938.90000000000009</v>
      </c>
      <c r="I19" s="203">
        <v>4.7323234262469189E-3</v>
      </c>
      <c r="J19" s="101"/>
      <c r="O19" s="127"/>
    </row>
    <row r="20" spans="1:15">
      <c r="A20" s="170" t="s">
        <v>34</v>
      </c>
      <c r="B20" s="282">
        <v>0</v>
      </c>
      <c r="C20" s="325">
        <v>0</v>
      </c>
      <c r="D20" s="282">
        <v>0</v>
      </c>
      <c r="E20" s="325">
        <v>0</v>
      </c>
      <c r="F20" s="196">
        <v>0</v>
      </c>
      <c r="G20" s="325">
        <v>0</v>
      </c>
      <c r="H20" s="196">
        <v>0</v>
      </c>
      <c r="I20" s="203">
        <v>0</v>
      </c>
      <c r="J20" s="101"/>
      <c r="O20" s="127"/>
    </row>
    <row r="21" spans="1:15">
      <c r="A21" s="170" t="s">
        <v>33</v>
      </c>
      <c r="B21" s="282">
        <v>53194</v>
      </c>
      <c r="C21" s="325">
        <v>0.23577515242912447</v>
      </c>
      <c r="D21" s="282">
        <v>61333</v>
      </c>
      <c r="E21" s="325">
        <v>0.18360867665160779</v>
      </c>
      <c r="F21" s="196">
        <v>61493</v>
      </c>
      <c r="G21" s="325">
        <v>0.18778625471187968</v>
      </c>
      <c r="H21" s="196">
        <v>176020</v>
      </c>
      <c r="I21" s="203">
        <v>0.19841781202730316</v>
      </c>
      <c r="J21" s="101"/>
      <c r="O21" s="127"/>
    </row>
    <row r="22" spans="1:15">
      <c r="A22" s="170" t="s">
        <v>32</v>
      </c>
      <c r="B22" s="282">
        <v>0</v>
      </c>
      <c r="C22" s="325">
        <v>0</v>
      </c>
      <c r="D22" s="282">
        <v>0</v>
      </c>
      <c r="E22" s="325">
        <v>0</v>
      </c>
      <c r="F22" s="196">
        <v>0</v>
      </c>
      <c r="G22" s="325">
        <v>0</v>
      </c>
      <c r="H22" s="196">
        <v>0</v>
      </c>
      <c r="I22" s="203">
        <v>0</v>
      </c>
      <c r="J22" s="101"/>
      <c r="O22" s="127"/>
    </row>
    <row r="23" spans="1:15">
      <c r="A23" s="170" t="s">
        <v>3</v>
      </c>
      <c r="B23" s="282">
        <v>0</v>
      </c>
      <c r="C23" s="325">
        <v>0</v>
      </c>
      <c r="D23" s="282">
        <v>0</v>
      </c>
      <c r="E23" s="325">
        <v>0</v>
      </c>
      <c r="F23" s="196">
        <v>0</v>
      </c>
      <c r="G23" s="325">
        <v>0</v>
      </c>
      <c r="H23" s="196">
        <v>0</v>
      </c>
      <c r="I23" s="203">
        <v>0</v>
      </c>
      <c r="J23" s="101"/>
      <c r="O23" s="127"/>
    </row>
    <row r="24" spans="1:15">
      <c r="A24" s="170" t="s">
        <v>31</v>
      </c>
      <c r="B24" s="282">
        <v>235.5</v>
      </c>
      <c r="C24" s="325">
        <v>2.9224791011720076E-2</v>
      </c>
      <c r="D24" s="282">
        <v>248.6</v>
      </c>
      <c r="E24" s="325">
        <v>1.10448759173056E-2</v>
      </c>
      <c r="F24" s="196">
        <v>183.2</v>
      </c>
      <c r="G24" s="325">
        <v>4.4972140470873525E-3</v>
      </c>
      <c r="H24" s="196">
        <v>667.3</v>
      </c>
      <c r="I24" s="203">
        <v>9.3586875554966444E-3</v>
      </c>
      <c r="J24" s="101"/>
      <c r="O24" s="127"/>
    </row>
    <row r="25" spans="1:15">
      <c r="A25" s="170" t="s">
        <v>30</v>
      </c>
      <c r="B25" s="282">
        <v>71292.675929675548</v>
      </c>
      <c r="C25" s="325">
        <v>5.7746270191832601E-2</v>
      </c>
      <c r="D25" s="282">
        <v>148523.57823336558</v>
      </c>
      <c r="E25" s="325">
        <v>6.8911500157276817E-2</v>
      </c>
      <c r="F25" s="196">
        <v>194281.08493265224</v>
      </c>
      <c r="G25" s="325">
        <v>7.0396914389878801E-2</v>
      </c>
      <c r="H25" s="196">
        <v>414097.33909569337</v>
      </c>
      <c r="I25" s="203">
        <v>6.7336618824494071E-2</v>
      </c>
      <c r="J25" s="101"/>
      <c r="O25" s="98"/>
    </row>
    <row r="26" spans="1:15" ht="13.5" customHeight="1">
      <c r="A26" s="168" t="s">
        <v>334</v>
      </c>
      <c r="B26" s="280">
        <v>106856.323</v>
      </c>
      <c r="C26" s="324">
        <v>2.4876615678993259E-2</v>
      </c>
      <c r="D26" s="280">
        <v>198188.25</v>
      </c>
      <c r="E26" s="324">
        <v>2.6238062367731761E-2</v>
      </c>
      <c r="F26" s="195">
        <v>248778.78199999998</v>
      </c>
      <c r="G26" s="324">
        <v>2.6139383846870517E-2</v>
      </c>
      <c r="H26" s="195">
        <v>553823.35499999998</v>
      </c>
      <c r="I26" s="202">
        <v>2.5920403761193294E-2</v>
      </c>
      <c r="J26" s="10"/>
      <c r="O26" s="78"/>
    </row>
    <row r="27" spans="1:15" ht="12.75" customHeight="1">
      <c r="A27" s="170" t="s">
        <v>26</v>
      </c>
      <c r="B27" s="282">
        <v>9613</v>
      </c>
      <c r="C27" s="325">
        <v>7.548924162870208E-3</v>
      </c>
      <c r="D27" s="282">
        <v>19628</v>
      </c>
      <c r="E27" s="325">
        <v>1.1900834183115022E-2</v>
      </c>
      <c r="F27" s="196">
        <v>23450</v>
      </c>
      <c r="G27" s="325">
        <v>1.2631743536817858E-2</v>
      </c>
      <c r="H27" s="196">
        <v>52691</v>
      </c>
      <c r="I27" s="203">
        <v>1.1025166652076085E-2</v>
      </c>
      <c r="J27" s="101"/>
      <c r="O27" s="78"/>
    </row>
    <row r="28" spans="1:15" ht="12.75" customHeight="1">
      <c r="A28" s="170" t="s">
        <v>0</v>
      </c>
      <c r="B28" s="282">
        <v>118</v>
      </c>
      <c r="C28" s="325">
        <v>1.3968623653873038E-3</v>
      </c>
      <c r="D28" s="282">
        <v>348.4</v>
      </c>
      <c r="E28" s="325">
        <v>2.2433164366018172E-3</v>
      </c>
      <c r="F28" s="196">
        <v>457.8</v>
      </c>
      <c r="G28" s="325">
        <v>1.9134529114619675E-3</v>
      </c>
      <c r="H28" s="196">
        <v>924.2</v>
      </c>
      <c r="I28" s="203">
        <v>1.9292987654681902E-3</v>
      </c>
      <c r="J28" s="101"/>
      <c r="O28" s="78"/>
    </row>
    <row r="29" spans="1:15" ht="12.75" customHeight="1">
      <c r="A29" s="170" t="s">
        <v>1</v>
      </c>
      <c r="B29" s="282">
        <v>306</v>
      </c>
      <c r="C29" s="325">
        <v>1.4330600778123521E-2</v>
      </c>
      <c r="D29" s="282">
        <v>821</v>
      </c>
      <c r="E29" s="325">
        <v>1.2722964726626335E-2</v>
      </c>
      <c r="F29" s="196">
        <v>1238</v>
      </c>
      <c r="G29" s="325">
        <v>1.3190731650674735E-2</v>
      </c>
      <c r="H29" s="196">
        <v>2365</v>
      </c>
      <c r="I29" s="203">
        <v>1.3158211649595143E-2</v>
      </c>
      <c r="J29" s="101"/>
      <c r="O29" s="78"/>
    </row>
    <row r="30" spans="1:15" ht="12.75" customHeight="1">
      <c r="A30" s="170" t="s">
        <v>2</v>
      </c>
      <c r="B30" s="282">
        <v>28</v>
      </c>
      <c r="C30" s="325">
        <v>2.2488489507593639E-3</v>
      </c>
      <c r="D30" s="282">
        <v>225</v>
      </c>
      <c r="E30" s="325">
        <v>7.4880687608387718E-3</v>
      </c>
      <c r="F30" s="196">
        <v>325.8</v>
      </c>
      <c r="G30" s="325">
        <v>7.7688008677020892E-3</v>
      </c>
      <c r="H30" s="196">
        <v>578.79999999999995</v>
      </c>
      <c r="I30" s="203">
        <v>6.8549293829169577E-3</v>
      </c>
      <c r="J30" s="101"/>
    </row>
    <row r="31" spans="1:15">
      <c r="A31" s="170" t="s">
        <v>6</v>
      </c>
      <c r="B31" s="282">
        <v>891.19</v>
      </c>
      <c r="C31" s="325">
        <v>3.1317301590614889E-2</v>
      </c>
      <c r="D31" s="282">
        <v>907.4</v>
      </c>
      <c r="E31" s="325">
        <v>2.2631023312073957E-2</v>
      </c>
      <c r="F31" s="196">
        <v>998.6</v>
      </c>
      <c r="G31" s="325">
        <v>2.4134835277694895E-2</v>
      </c>
      <c r="H31" s="196">
        <v>2797.19</v>
      </c>
      <c r="I31" s="203">
        <v>2.5445637977377485E-2</v>
      </c>
      <c r="J31" s="101"/>
    </row>
    <row r="32" spans="1:15">
      <c r="A32" s="170" t="s">
        <v>25</v>
      </c>
      <c r="B32" s="282">
        <v>61826.406999999999</v>
      </c>
      <c r="C32" s="325">
        <v>3.2282649268171336E-2</v>
      </c>
      <c r="D32" s="282">
        <v>108764.306</v>
      </c>
      <c r="E32" s="325">
        <v>3.040272986473843E-2</v>
      </c>
      <c r="F32" s="196">
        <v>135964.16500000001</v>
      </c>
      <c r="G32" s="325">
        <v>2.974612548445521E-2</v>
      </c>
      <c r="H32" s="196">
        <v>306554.87800000003</v>
      </c>
      <c r="I32" s="203">
        <v>3.0462264695475263E-2</v>
      </c>
      <c r="J32" s="101"/>
    </row>
    <row r="33" spans="1:10">
      <c r="A33" s="170" t="s">
        <v>5</v>
      </c>
      <c r="B33" s="282">
        <v>33404.391000000003</v>
      </c>
      <c r="C33" s="325">
        <v>3.8071660594047305E-2</v>
      </c>
      <c r="D33" s="282">
        <v>66073.624000000011</v>
      </c>
      <c r="E33" s="325">
        <v>3.5676183601341942E-2</v>
      </c>
      <c r="F33" s="196">
        <v>84568.235000000001</v>
      </c>
      <c r="G33" s="325">
        <v>3.4607174753462429E-2</v>
      </c>
      <c r="H33" s="196">
        <v>184046.25</v>
      </c>
      <c r="I33" s="203">
        <v>3.5577503106202585E-2</v>
      </c>
      <c r="J33" s="101"/>
    </row>
    <row r="34" spans="1:10">
      <c r="A34" s="170" t="s">
        <v>3</v>
      </c>
      <c r="B34" s="282">
        <v>669.33500000000004</v>
      </c>
      <c r="C34" s="325">
        <v>8.0912595091958191E-3</v>
      </c>
      <c r="D34" s="282">
        <v>1420.52</v>
      </c>
      <c r="E34" s="325">
        <v>7.6909494830466139E-3</v>
      </c>
      <c r="F34" s="196">
        <v>1776.182</v>
      </c>
      <c r="G34" s="325">
        <v>7.7206040098107874E-3</v>
      </c>
      <c r="H34" s="196">
        <v>3866.0370000000003</v>
      </c>
      <c r="I34" s="203">
        <v>7.7712283080278643E-3</v>
      </c>
      <c r="J34" s="101"/>
    </row>
    <row r="35" spans="1:10" ht="12.6" customHeight="1">
      <c r="A35" s="190" t="s">
        <v>168</v>
      </c>
      <c r="B35" s="71"/>
      <c r="C35" s="8"/>
      <c r="E35" s="103"/>
      <c r="F35" s="103"/>
      <c r="G35" s="103"/>
      <c r="I35" s="3"/>
    </row>
    <row r="36" spans="1:10">
      <c r="A36" s="190"/>
      <c r="B36" s="71"/>
    </row>
    <row r="37" spans="1:10">
      <c r="B37" s="78"/>
      <c r="C37" s="78"/>
    </row>
    <row r="38" spans="1:10">
      <c r="A38" s="103" t="s">
        <v>164</v>
      </c>
      <c r="B38" s="104">
        <f>+I7</f>
        <v>1.1376607804452788E-2</v>
      </c>
      <c r="C38" s="93" t="str">
        <f>+B5</f>
        <v>Říjen</v>
      </c>
      <c r="D38" s="103" t="str">
        <f>+D5</f>
        <v>Listopad</v>
      </c>
      <c r="E38" s="103" t="str">
        <f>+F5</f>
        <v>Prosinec</v>
      </c>
    </row>
    <row r="39" spans="1:10">
      <c r="A39" s="103" t="s">
        <v>59</v>
      </c>
      <c r="B39" s="104">
        <f t="shared" ref="B39:B40" si="0">+I8</f>
        <v>1.6528273652121481E-2</v>
      </c>
      <c r="C39" s="93"/>
      <c r="D39" s="103"/>
      <c r="E39" s="103"/>
      <c r="H39" s="116">
        <f>I7</f>
        <v>1.1376607804452788E-2</v>
      </c>
    </row>
    <row r="40" spans="1:10">
      <c r="A40" s="103" t="s">
        <v>116</v>
      </c>
      <c r="B40" s="104">
        <f t="shared" si="0"/>
        <v>2.5172278031184016E-2</v>
      </c>
      <c r="C40" s="93"/>
      <c r="D40" s="103"/>
      <c r="E40" s="103"/>
      <c r="H40" s="116">
        <f>I8</f>
        <v>1.6528273652121481E-2</v>
      </c>
    </row>
    <row r="41" spans="1:10">
      <c r="B41" s="78"/>
      <c r="C41" s="78"/>
      <c r="H41" s="116">
        <f>I9</f>
        <v>2.5172278031184016E-2</v>
      </c>
    </row>
  </sheetData>
  <mergeCells count="5">
    <mergeCell ref="B5:C5"/>
    <mergeCell ref="D5:E5"/>
    <mergeCell ref="F5:G5"/>
    <mergeCell ref="H5:I5"/>
    <mergeCell ref="A5:A6"/>
  </mergeCells>
  <conditionalFormatting sqref="I10:I25 C10:C25 C27:C34 E10:E25 E27:E34 G10:G25 G27:G34 I10:I25 I27:I34">
    <cfRule type="dataBar" priority="2">
      <dataBar>
        <cfvo type="num" val="0"/>
        <cfvo type="num" val="1"/>
        <color theme="9"/>
      </dataBar>
      <extLst>
        <ext xmlns:x14="http://schemas.microsoft.com/office/spreadsheetml/2009/9/main" uri="{B025F937-C7B1-47D3-B67F-A62EFF666E3E}">
          <x14:id>{AEE0A819-629A-42C9-B789-AFD16ED22035}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AEE0A819-629A-42C9-B789-AFD16ED22035}">
            <x14:dataBar minLength="0" maxLength="100" gradient="0" direction="rightToLeft">
              <x14:cfvo type="num">
                <xm:f>0</xm:f>
              </x14:cfvo>
              <x14:cfvo type="num">
                <xm:f>1</xm:f>
              </x14:cfvo>
              <x14:negativeFillColor rgb="FFFF0000"/>
              <x14:axisColor rgb="FF000000"/>
            </x14:dataBar>
          </x14:cfRule>
          <xm:sqref>I10:I25 C10:C25 C27:C34 E10:E25 E27:E34 G10:G25 G27:G34 I10:I25 I27:I34</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7"/>
  <dimension ref="A1:O41"/>
  <sheetViews>
    <sheetView showGridLines="0" zoomScaleNormal="100" zoomScaleSheetLayoutView="100" workbookViewId="0"/>
  </sheetViews>
  <sheetFormatPr defaultColWidth="9.140625" defaultRowHeight="12"/>
  <cols>
    <col min="1" max="1" width="31.7109375" style="74" customWidth="1"/>
    <col min="2" max="9" width="13.28515625" style="74" customWidth="1"/>
    <col min="10" max="15" width="9.140625" style="74" customWidth="1"/>
    <col min="16" max="16384" width="9.140625" style="74"/>
  </cols>
  <sheetData>
    <row r="1" spans="1:15" ht="18">
      <c r="A1" s="236" t="s">
        <v>273</v>
      </c>
      <c r="I1" s="239" t="str">
        <f>'3'!N1</f>
        <v>IV. čtvrtletí 2023</v>
      </c>
    </row>
    <row r="2" spans="1:15" ht="1.5" customHeight="1">
      <c r="E2" s="103"/>
      <c r="F2" s="103"/>
      <c r="G2" s="103"/>
    </row>
    <row r="3" spans="1:15" ht="12" customHeight="1">
      <c r="E3" s="103"/>
      <c r="F3" s="103"/>
      <c r="G3" s="103"/>
    </row>
    <row r="4" spans="1:15">
      <c r="A4" s="7"/>
      <c r="B4" s="126"/>
      <c r="C4" s="126"/>
      <c r="D4" s="126"/>
    </row>
    <row r="5" spans="1:15" ht="12.75" customHeight="1">
      <c r="A5" s="374">
        <v>2023</v>
      </c>
      <c r="B5" s="363" t="s">
        <v>17</v>
      </c>
      <c r="C5" s="365"/>
      <c r="D5" s="363" t="s">
        <v>18</v>
      </c>
      <c r="E5" s="365"/>
      <c r="F5" s="363" t="s">
        <v>19</v>
      </c>
      <c r="G5" s="365"/>
      <c r="H5" s="363" t="s">
        <v>7</v>
      </c>
      <c r="I5" s="364"/>
    </row>
    <row r="6" spans="1:15">
      <c r="A6" s="375"/>
      <c r="B6" s="274" t="s">
        <v>287</v>
      </c>
      <c r="C6" s="275" t="s">
        <v>288</v>
      </c>
      <c r="D6" s="274" t="s">
        <v>287</v>
      </c>
      <c r="E6" s="275" t="s">
        <v>288</v>
      </c>
      <c r="F6" s="274" t="s">
        <v>287</v>
      </c>
      <c r="G6" s="275" t="s">
        <v>288</v>
      </c>
      <c r="H6" s="274" t="s">
        <v>287</v>
      </c>
      <c r="I6" s="293" t="s">
        <v>288</v>
      </c>
      <c r="J6" s="109"/>
      <c r="O6" s="109"/>
    </row>
    <row r="7" spans="1:15" ht="13.5">
      <c r="A7" s="167" t="s">
        <v>196</v>
      </c>
      <c r="B7" s="280">
        <v>6109.0043999999989</v>
      </c>
      <c r="C7" s="324">
        <v>0.16186219917568295</v>
      </c>
      <c r="D7" s="280">
        <v>6108.741399999999</v>
      </c>
      <c r="E7" s="324">
        <v>0.16186678904797974</v>
      </c>
      <c r="F7" s="195">
        <v>6108.741399999999</v>
      </c>
      <c r="G7" s="324">
        <v>0.16185674679910161</v>
      </c>
      <c r="H7" s="195">
        <v>6108.741399999999</v>
      </c>
      <c r="I7" s="201">
        <v>0.16185674679910161</v>
      </c>
      <c r="J7" s="111"/>
      <c r="O7" s="60"/>
    </row>
    <row r="8" spans="1:15">
      <c r="A8" s="167" t="s">
        <v>331</v>
      </c>
      <c r="B8" s="280">
        <v>1829935.7740000007</v>
      </c>
      <c r="C8" s="324">
        <v>0.17310848867488524</v>
      </c>
      <c r="D8" s="280">
        <v>2587315.3800000013</v>
      </c>
      <c r="E8" s="324">
        <v>0.18290787299636338</v>
      </c>
      <c r="F8" s="195">
        <v>3018870.1030000001</v>
      </c>
      <c r="G8" s="324">
        <v>0.17662607002413022</v>
      </c>
      <c r="H8" s="195">
        <v>7436121.2570000021</v>
      </c>
      <c r="I8" s="201">
        <v>0.17786205476799302</v>
      </c>
      <c r="J8" s="111"/>
      <c r="O8" s="60"/>
    </row>
    <row r="9" spans="1:15">
      <c r="A9" s="167" t="s">
        <v>332</v>
      </c>
      <c r="B9" s="280">
        <v>771093.59600000002</v>
      </c>
      <c r="C9" s="324">
        <v>0.1539886515334104</v>
      </c>
      <c r="D9" s="280">
        <v>1380923.5789999999</v>
      </c>
      <c r="E9" s="324">
        <v>0.16438387044131508</v>
      </c>
      <c r="F9" s="195">
        <v>1689242.4900000002</v>
      </c>
      <c r="G9" s="324">
        <v>0.16323018590972249</v>
      </c>
      <c r="H9" s="195">
        <v>3841259.665</v>
      </c>
      <c r="I9" s="202">
        <v>0.16169021019730162</v>
      </c>
      <c r="J9" s="101"/>
      <c r="O9" s="104"/>
    </row>
    <row r="10" spans="1:15">
      <c r="A10" s="170" t="s">
        <v>40</v>
      </c>
      <c r="B10" s="282">
        <v>61468.641000000003</v>
      </c>
      <c r="C10" s="325">
        <v>0.10260105911571253</v>
      </c>
      <c r="D10" s="282">
        <v>95900.672000000006</v>
      </c>
      <c r="E10" s="325">
        <v>0.11106352874565253</v>
      </c>
      <c r="F10" s="196">
        <v>109079.79699999999</v>
      </c>
      <c r="G10" s="325">
        <v>0.10880701541859125</v>
      </c>
      <c r="H10" s="196">
        <v>266449.11</v>
      </c>
      <c r="I10" s="203">
        <v>0.10808916439268909</v>
      </c>
      <c r="J10" s="101"/>
      <c r="O10" s="127"/>
    </row>
    <row r="11" spans="1:15">
      <c r="A11" s="170" t="s">
        <v>39</v>
      </c>
      <c r="B11" s="282">
        <v>69.111000000000004</v>
      </c>
      <c r="C11" s="325">
        <v>1.6175783257845486E-3</v>
      </c>
      <c r="D11" s="282">
        <v>141.04900000000001</v>
      </c>
      <c r="E11" s="325">
        <v>2.6167198433793486E-3</v>
      </c>
      <c r="F11" s="196">
        <v>150.30000000000001</v>
      </c>
      <c r="G11" s="325">
        <v>2.5424382937285568E-3</v>
      </c>
      <c r="H11" s="196">
        <v>360.46000000000004</v>
      </c>
      <c r="I11" s="203">
        <v>2.3144325557588612E-3</v>
      </c>
      <c r="J11" s="101"/>
      <c r="O11" s="127"/>
    </row>
    <row r="12" spans="1:15">
      <c r="A12" s="170" t="s">
        <v>38</v>
      </c>
      <c r="B12" s="282">
        <v>407087.76699999999</v>
      </c>
      <c r="C12" s="325">
        <v>0.9995248492720461</v>
      </c>
      <c r="D12" s="282">
        <v>843102.05200000003</v>
      </c>
      <c r="E12" s="325">
        <v>0.99908839183080578</v>
      </c>
      <c r="F12" s="196">
        <v>1034199.21</v>
      </c>
      <c r="G12" s="325">
        <v>0.99906614003546546</v>
      </c>
      <c r="H12" s="196">
        <v>2284389.0290000001</v>
      </c>
      <c r="I12" s="203">
        <v>0.99915606684916125</v>
      </c>
      <c r="J12" s="101"/>
      <c r="O12" s="127"/>
    </row>
    <row r="13" spans="1:15">
      <c r="A13" s="170" t="s">
        <v>60</v>
      </c>
      <c r="B13" s="282">
        <v>5.875</v>
      </c>
      <c r="C13" s="325">
        <v>8.6662999531060981E-4</v>
      </c>
      <c r="D13" s="282">
        <v>0</v>
      </c>
      <c r="E13" s="325">
        <v>0</v>
      </c>
      <c r="F13" s="196">
        <v>0</v>
      </c>
      <c r="G13" s="325">
        <v>0</v>
      </c>
      <c r="H13" s="196">
        <v>5.875</v>
      </c>
      <c r="I13" s="203">
        <v>2.8802878346398077E-4</v>
      </c>
      <c r="J13" s="101"/>
      <c r="O13" s="127"/>
    </row>
    <row r="14" spans="1:15">
      <c r="A14" s="170" t="s">
        <v>61</v>
      </c>
      <c r="B14" s="282">
        <v>0</v>
      </c>
      <c r="C14" s="325">
        <v>0</v>
      </c>
      <c r="D14" s="282">
        <v>0</v>
      </c>
      <c r="E14" s="325">
        <v>0</v>
      </c>
      <c r="F14" s="196">
        <v>0</v>
      </c>
      <c r="G14" s="325">
        <v>0</v>
      </c>
      <c r="H14" s="196">
        <v>0</v>
      </c>
      <c r="I14" s="203">
        <v>0</v>
      </c>
      <c r="J14" s="101"/>
      <c r="O14" s="127"/>
    </row>
    <row r="15" spans="1:15">
      <c r="A15" s="170" t="s">
        <v>62</v>
      </c>
      <c r="B15" s="282">
        <v>0</v>
      </c>
      <c r="C15" s="325">
        <v>0</v>
      </c>
      <c r="D15" s="282">
        <v>0</v>
      </c>
      <c r="E15" s="325">
        <v>0</v>
      </c>
      <c r="F15" s="196">
        <v>0</v>
      </c>
      <c r="G15" s="325">
        <v>0</v>
      </c>
      <c r="H15" s="196">
        <v>0</v>
      </c>
      <c r="I15" s="203">
        <v>0</v>
      </c>
      <c r="J15" s="101"/>
      <c r="O15" s="127"/>
    </row>
    <row r="16" spans="1:15">
      <c r="A16" s="170" t="s">
        <v>37</v>
      </c>
      <c r="B16" s="282">
        <v>15874.108</v>
      </c>
      <c r="C16" s="325">
        <v>7.510038469643026E-3</v>
      </c>
      <c r="D16" s="282">
        <v>25277.173000000003</v>
      </c>
      <c r="E16" s="325">
        <v>6.8567052763279929E-3</v>
      </c>
      <c r="F16" s="196">
        <v>33510.641000000003</v>
      </c>
      <c r="G16" s="325">
        <v>7.1726284011492817E-3</v>
      </c>
      <c r="H16" s="196">
        <v>74661.922000000006</v>
      </c>
      <c r="I16" s="203">
        <v>7.1295184235597138E-3</v>
      </c>
      <c r="J16" s="101"/>
      <c r="O16" s="127"/>
    </row>
    <row r="17" spans="1:15">
      <c r="A17" s="170" t="s">
        <v>72</v>
      </c>
      <c r="B17" s="282">
        <v>0</v>
      </c>
      <c r="C17" s="325">
        <v>0</v>
      </c>
      <c r="D17" s="282">
        <v>0</v>
      </c>
      <c r="E17" s="325">
        <v>0</v>
      </c>
      <c r="F17" s="196">
        <v>0</v>
      </c>
      <c r="G17" s="325">
        <v>0</v>
      </c>
      <c r="H17" s="196">
        <v>0</v>
      </c>
      <c r="I17" s="203">
        <v>0</v>
      </c>
      <c r="J17" s="101"/>
      <c r="O17" s="127"/>
    </row>
    <row r="18" spans="1:15">
      <c r="A18" s="170" t="s">
        <v>36</v>
      </c>
      <c r="B18" s="282">
        <v>0</v>
      </c>
      <c r="C18" s="325">
        <v>0</v>
      </c>
      <c r="D18" s="282">
        <v>0</v>
      </c>
      <c r="E18" s="325">
        <v>0</v>
      </c>
      <c r="F18" s="196">
        <v>0</v>
      </c>
      <c r="G18" s="325">
        <v>0</v>
      </c>
      <c r="H18" s="196">
        <v>0</v>
      </c>
      <c r="I18" s="203">
        <v>0</v>
      </c>
      <c r="J18" s="101"/>
      <c r="O18" s="127"/>
    </row>
    <row r="19" spans="1:15">
      <c r="A19" s="170" t="s">
        <v>35</v>
      </c>
      <c r="B19" s="282">
        <v>46279.020000000004</v>
      </c>
      <c r="C19" s="325">
        <v>0.73589910806757775</v>
      </c>
      <c r="D19" s="282">
        <v>52683.4</v>
      </c>
      <c r="E19" s="325">
        <v>0.79678559804670068</v>
      </c>
      <c r="F19" s="196">
        <v>52180.74</v>
      </c>
      <c r="G19" s="325">
        <v>0.75195058374199819</v>
      </c>
      <c r="H19" s="196">
        <v>151143.16</v>
      </c>
      <c r="I19" s="203">
        <v>0.76180457640322308</v>
      </c>
      <c r="J19" s="101"/>
      <c r="O19" s="127"/>
    </row>
    <row r="20" spans="1:15">
      <c r="A20" s="170" t="s">
        <v>34</v>
      </c>
      <c r="B20" s="282">
        <v>0</v>
      </c>
      <c r="C20" s="325">
        <v>0</v>
      </c>
      <c r="D20" s="282">
        <v>0</v>
      </c>
      <c r="E20" s="325">
        <v>0</v>
      </c>
      <c r="F20" s="196">
        <v>0</v>
      </c>
      <c r="G20" s="325">
        <v>0</v>
      </c>
      <c r="H20" s="196">
        <v>0</v>
      </c>
      <c r="I20" s="203">
        <v>0</v>
      </c>
      <c r="J20" s="101"/>
      <c r="O20" s="127"/>
    </row>
    <row r="21" spans="1:15">
      <c r="A21" s="170" t="s">
        <v>33</v>
      </c>
      <c r="B21" s="282">
        <v>0</v>
      </c>
      <c r="C21" s="325">
        <v>0</v>
      </c>
      <c r="D21" s="282">
        <v>0</v>
      </c>
      <c r="E21" s="325">
        <v>0</v>
      </c>
      <c r="F21" s="196">
        <v>3128</v>
      </c>
      <c r="G21" s="325">
        <v>9.5522320384232289E-3</v>
      </c>
      <c r="H21" s="196">
        <v>3128</v>
      </c>
      <c r="I21" s="203">
        <v>3.526024974556325E-3</v>
      </c>
      <c r="J21" s="101"/>
      <c r="O21" s="127"/>
    </row>
    <row r="22" spans="1:15">
      <c r="A22" s="170" t="s">
        <v>32</v>
      </c>
      <c r="B22" s="282">
        <v>131194.889</v>
      </c>
      <c r="C22" s="325">
        <v>0.57384525829505728</v>
      </c>
      <c r="D22" s="282">
        <v>145127.56299999999</v>
      </c>
      <c r="E22" s="325">
        <v>0.61977309048411167</v>
      </c>
      <c r="F22" s="196">
        <v>148626.19900000002</v>
      </c>
      <c r="G22" s="325">
        <v>0.68987519618987181</v>
      </c>
      <c r="H22" s="196">
        <v>424948.65100000001</v>
      </c>
      <c r="I22" s="203">
        <v>0.6265592277031361</v>
      </c>
      <c r="J22" s="101"/>
      <c r="O22" s="127"/>
    </row>
    <row r="23" spans="1:15">
      <c r="A23" s="170" t="s">
        <v>3</v>
      </c>
      <c r="B23" s="282">
        <v>0</v>
      </c>
      <c r="C23" s="325">
        <v>0</v>
      </c>
      <c r="D23" s="282">
        <v>0</v>
      </c>
      <c r="E23" s="325">
        <v>0</v>
      </c>
      <c r="F23" s="196">
        <v>0</v>
      </c>
      <c r="G23" s="325">
        <v>0</v>
      </c>
      <c r="H23" s="196">
        <v>0</v>
      </c>
      <c r="I23" s="203">
        <v>0</v>
      </c>
      <c r="J23" s="101"/>
      <c r="O23" s="127"/>
    </row>
    <row r="24" spans="1:15">
      <c r="A24" s="170" t="s">
        <v>31</v>
      </c>
      <c r="B24" s="282">
        <v>1125.6079999999999</v>
      </c>
      <c r="C24" s="325">
        <v>0.13968432510029813</v>
      </c>
      <c r="D24" s="282">
        <v>1633.777</v>
      </c>
      <c r="E24" s="325">
        <v>7.2585938220224425E-2</v>
      </c>
      <c r="F24" s="196">
        <v>1513.8139999999999</v>
      </c>
      <c r="G24" s="325">
        <v>3.7161275029898973E-2</v>
      </c>
      <c r="H24" s="196">
        <v>4273.1990000000005</v>
      </c>
      <c r="I24" s="203">
        <v>5.9930367605965401E-2</v>
      </c>
      <c r="J24" s="101"/>
      <c r="O24" s="127"/>
    </row>
    <row r="25" spans="1:15">
      <c r="A25" s="170" t="s">
        <v>30</v>
      </c>
      <c r="B25" s="282">
        <v>107988.577</v>
      </c>
      <c r="C25" s="325">
        <v>8.7469539665263329E-2</v>
      </c>
      <c r="D25" s="282">
        <v>217057.89299999998</v>
      </c>
      <c r="E25" s="325">
        <v>0.10070983479879179</v>
      </c>
      <c r="F25" s="196">
        <v>306853.78900000005</v>
      </c>
      <c r="G25" s="325">
        <v>0.11118714887726278</v>
      </c>
      <c r="H25" s="196">
        <v>631900.25900000008</v>
      </c>
      <c r="I25" s="203">
        <v>0.10275368339314356</v>
      </c>
      <c r="J25" s="101"/>
      <c r="O25" s="98"/>
    </row>
    <row r="26" spans="1:15" ht="13.5" customHeight="1">
      <c r="A26" s="168" t="s">
        <v>334</v>
      </c>
      <c r="B26" s="280">
        <v>719752.93200000003</v>
      </c>
      <c r="C26" s="324">
        <v>0.16756160581337401</v>
      </c>
      <c r="D26" s="280">
        <v>1312372.1809999999</v>
      </c>
      <c r="E26" s="324">
        <v>0.17374442296530773</v>
      </c>
      <c r="F26" s="195">
        <v>1630161.5870000003</v>
      </c>
      <c r="G26" s="324">
        <v>0.17128237027471507</v>
      </c>
      <c r="H26" s="195">
        <v>3662286.7</v>
      </c>
      <c r="I26" s="202">
        <v>0.17140474322042304</v>
      </c>
      <c r="J26" s="10"/>
      <c r="O26" s="78"/>
    </row>
    <row r="27" spans="1:15" ht="12.75" customHeight="1">
      <c r="A27" s="170" t="s">
        <v>26</v>
      </c>
      <c r="B27" s="282">
        <v>226579.897</v>
      </c>
      <c r="C27" s="325">
        <v>0.17792931023446823</v>
      </c>
      <c r="D27" s="282">
        <v>343605.57899999997</v>
      </c>
      <c r="E27" s="325">
        <v>0.20833467597677952</v>
      </c>
      <c r="F27" s="196">
        <v>359863.90599999996</v>
      </c>
      <c r="G27" s="325">
        <v>0.19384684728142981</v>
      </c>
      <c r="H27" s="196">
        <v>930049.38199999998</v>
      </c>
      <c r="I27" s="203">
        <v>0.19460532977568032</v>
      </c>
      <c r="J27" s="101"/>
      <c r="O27" s="78"/>
    </row>
    <row r="28" spans="1:15" ht="12.75" customHeight="1">
      <c r="A28" s="170" t="s">
        <v>0</v>
      </c>
      <c r="B28" s="282">
        <v>38986.060000000005</v>
      </c>
      <c r="C28" s="325">
        <v>0.46150983041297755</v>
      </c>
      <c r="D28" s="282">
        <v>66291.781000000003</v>
      </c>
      <c r="E28" s="325">
        <v>0.42684684824600477</v>
      </c>
      <c r="F28" s="196">
        <v>96011.510000000009</v>
      </c>
      <c r="G28" s="325">
        <v>0.40129642495273005</v>
      </c>
      <c r="H28" s="196">
        <v>201289.35100000002</v>
      </c>
      <c r="I28" s="203">
        <v>0.42019832978380572</v>
      </c>
      <c r="J28" s="101"/>
      <c r="O28" s="78"/>
    </row>
    <row r="29" spans="1:15" ht="12.75" customHeight="1">
      <c r="A29" s="170" t="s">
        <v>1</v>
      </c>
      <c r="B29" s="282">
        <v>2273.8399999999997</v>
      </c>
      <c r="C29" s="325">
        <v>0.10648854010891629</v>
      </c>
      <c r="D29" s="282">
        <v>6231.005000000001</v>
      </c>
      <c r="E29" s="325">
        <v>9.6561335963985792E-2</v>
      </c>
      <c r="F29" s="196">
        <v>8508.994999999999</v>
      </c>
      <c r="G29" s="325">
        <v>9.0662253361819906E-2</v>
      </c>
      <c r="H29" s="196">
        <v>17013.84</v>
      </c>
      <c r="I29" s="203">
        <v>9.4660341518963145E-2</v>
      </c>
      <c r="J29" s="101"/>
      <c r="O29" s="78"/>
    </row>
    <row r="30" spans="1:15" ht="12.75" customHeight="1">
      <c r="A30" s="170" t="s">
        <v>2</v>
      </c>
      <c r="B30" s="282">
        <v>6345.8149999999996</v>
      </c>
      <c r="C30" s="325">
        <v>0.50967069301653689</v>
      </c>
      <c r="D30" s="282">
        <v>13709.832</v>
      </c>
      <c r="E30" s="325">
        <v>0.45626739873576777</v>
      </c>
      <c r="F30" s="196">
        <v>19105.678</v>
      </c>
      <c r="G30" s="325">
        <v>0.45558074838685303</v>
      </c>
      <c r="H30" s="196">
        <v>39161.324999999997</v>
      </c>
      <c r="I30" s="203">
        <v>0.4638011703808923</v>
      </c>
      <c r="J30" s="101"/>
    </row>
    <row r="31" spans="1:15">
      <c r="A31" s="170" t="s">
        <v>6</v>
      </c>
      <c r="B31" s="282">
        <v>4326.6909999999998</v>
      </c>
      <c r="C31" s="325">
        <v>0.15204421833323883</v>
      </c>
      <c r="D31" s="282">
        <v>3611.9549999999999</v>
      </c>
      <c r="E31" s="325">
        <v>9.0084017861099944E-2</v>
      </c>
      <c r="F31" s="196">
        <v>3235.902</v>
      </c>
      <c r="G31" s="325">
        <v>7.82074521778124E-2</v>
      </c>
      <c r="H31" s="196">
        <v>11174.547999999999</v>
      </c>
      <c r="I31" s="203">
        <v>0.1016532673750541</v>
      </c>
      <c r="J31" s="101"/>
    </row>
    <row r="32" spans="1:15">
      <c r="A32" s="170" t="s">
        <v>25</v>
      </c>
      <c r="B32" s="282">
        <v>303393.15899999999</v>
      </c>
      <c r="C32" s="325">
        <v>0.15841669308649195</v>
      </c>
      <c r="D32" s="282">
        <v>580593.26599999995</v>
      </c>
      <c r="E32" s="325">
        <v>0.16229239974633058</v>
      </c>
      <c r="F32" s="196">
        <v>751026.28399999999</v>
      </c>
      <c r="G32" s="325">
        <v>0.16430889775984792</v>
      </c>
      <c r="H32" s="196">
        <v>1635012.7089999998</v>
      </c>
      <c r="I32" s="203">
        <v>0.16247071404299773</v>
      </c>
      <c r="J32" s="101"/>
    </row>
    <row r="33" spans="1:10">
      <c r="A33" s="170" t="s">
        <v>5</v>
      </c>
      <c r="B33" s="282">
        <v>130431.20400000001</v>
      </c>
      <c r="C33" s="325">
        <v>0.14865508338592209</v>
      </c>
      <c r="D33" s="282">
        <v>281572.14299999992</v>
      </c>
      <c r="E33" s="325">
        <v>0.15203372938483445</v>
      </c>
      <c r="F33" s="196">
        <v>370882.94800000021</v>
      </c>
      <c r="G33" s="325">
        <v>0.15177342881183847</v>
      </c>
      <c r="H33" s="196">
        <v>782886.29500000016</v>
      </c>
      <c r="I33" s="203">
        <v>0.15133771860152509</v>
      </c>
      <c r="J33" s="101"/>
    </row>
    <row r="34" spans="1:10">
      <c r="A34" s="170" t="s">
        <v>3</v>
      </c>
      <c r="B34" s="282">
        <v>7416.2660000000005</v>
      </c>
      <c r="C34" s="325">
        <v>8.9651568788761432E-2</v>
      </c>
      <c r="D34" s="282">
        <v>16756.62</v>
      </c>
      <c r="E34" s="325">
        <v>9.0723339288857979E-2</v>
      </c>
      <c r="F34" s="196">
        <v>21526.363999999998</v>
      </c>
      <c r="G34" s="325">
        <v>9.3569539729062998E-2</v>
      </c>
      <c r="H34" s="196">
        <v>45699.25</v>
      </c>
      <c r="I34" s="203">
        <v>9.1861331191512741E-2</v>
      </c>
      <c r="J34" s="101"/>
    </row>
    <row r="35" spans="1:10" ht="12" customHeight="1">
      <c r="A35" s="190" t="s">
        <v>168</v>
      </c>
      <c r="B35" s="71"/>
      <c r="C35" s="8"/>
      <c r="E35" s="103"/>
      <c r="F35" s="103"/>
      <c r="G35" s="103"/>
      <c r="I35" s="3"/>
    </row>
    <row r="36" spans="1:10">
      <c r="A36" s="190"/>
      <c r="B36" s="71"/>
    </row>
    <row r="37" spans="1:10">
      <c r="B37" s="78"/>
      <c r="C37" s="78"/>
    </row>
    <row r="38" spans="1:10">
      <c r="A38" s="103" t="s">
        <v>164</v>
      </c>
      <c r="B38" s="104">
        <f>+I7</f>
        <v>0.16185674679910161</v>
      </c>
      <c r="C38" s="93" t="str">
        <f>+B5</f>
        <v>Říjen</v>
      </c>
      <c r="D38" s="103" t="str">
        <f>+D5</f>
        <v>Listopad</v>
      </c>
      <c r="E38" s="103" t="str">
        <f>+F5</f>
        <v>Prosinec</v>
      </c>
    </row>
    <row r="39" spans="1:10">
      <c r="A39" s="103" t="s">
        <v>59</v>
      </c>
      <c r="B39" s="104">
        <f t="shared" ref="B39:B40" si="0">+I8</f>
        <v>0.17786205476799302</v>
      </c>
      <c r="C39" s="93"/>
      <c r="D39" s="103"/>
      <c r="E39" s="103"/>
      <c r="H39" s="116"/>
    </row>
    <row r="40" spans="1:10">
      <c r="A40" s="103" t="s">
        <v>116</v>
      </c>
      <c r="B40" s="104">
        <f t="shared" si="0"/>
        <v>0.16169021019730162</v>
      </c>
      <c r="C40" s="93"/>
      <c r="D40" s="103"/>
      <c r="E40" s="103"/>
      <c r="H40" s="116"/>
    </row>
    <row r="41" spans="1:10">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{F6D3C878-2A29-4348-8AAD-7FEE4D3E5798}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F6D3C878-2A29-4348-8AAD-7FEE4D3E5798}">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8"/>
  <dimension ref="A1:O41"/>
  <sheetViews>
    <sheetView showGridLines="0" zoomScaleNormal="100" zoomScaleSheetLayoutView="100" workbookViewId="0"/>
  </sheetViews>
  <sheetFormatPr defaultColWidth="9.140625" defaultRowHeight="12"/>
  <cols>
    <col min="1" max="1" width="31.7109375" style="74" customWidth="1"/>
    <col min="2" max="9" width="13.28515625" style="74" customWidth="1"/>
    <col min="10" max="15" width="9.140625" style="74" customWidth="1"/>
    <col min="16" max="16384" width="9.140625" style="74"/>
  </cols>
  <sheetData>
    <row r="1" spans="1:15" ht="18">
      <c r="A1" s="236" t="s">
        <v>274</v>
      </c>
      <c r="I1" s="239" t="str">
        <f>'3'!N1</f>
        <v>IV. čtvrtletí 2023</v>
      </c>
    </row>
    <row r="2" spans="1:15" ht="1.5" customHeight="1">
      <c r="E2" s="103"/>
      <c r="F2" s="103"/>
      <c r="G2" s="103"/>
    </row>
    <row r="3" spans="1:15" ht="12" customHeight="1">
      <c r="E3" s="103"/>
      <c r="F3" s="103"/>
      <c r="G3" s="103"/>
    </row>
    <row r="4" spans="1:15">
      <c r="A4" s="7"/>
      <c r="B4" s="126"/>
      <c r="C4" s="126"/>
      <c r="D4" s="126"/>
    </row>
    <row r="5" spans="1:15" ht="12.75" customHeight="1">
      <c r="A5" s="374">
        <v>2023</v>
      </c>
      <c r="B5" s="363" t="s">
        <v>17</v>
      </c>
      <c r="C5" s="365"/>
      <c r="D5" s="363" t="s">
        <v>18</v>
      </c>
      <c r="E5" s="365"/>
      <c r="F5" s="363" t="s">
        <v>19</v>
      </c>
      <c r="G5" s="365"/>
      <c r="H5" s="363" t="s">
        <v>7</v>
      </c>
      <c r="I5" s="364"/>
    </row>
    <row r="6" spans="1:15">
      <c r="A6" s="375"/>
      <c r="B6" s="274" t="s">
        <v>287</v>
      </c>
      <c r="C6" s="275" t="s">
        <v>288</v>
      </c>
      <c r="D6" s="274" t="s">
        <v>287</v>
      </c>
      <c r="E6" s="275" t="s">
        <v>288</v>
      </c>
      <c r="F6" s="274" t="s">
        <v>287</v>
      </c>
      <c r="G6" s="275" t="s">
        <v>288</v>
      </c>
      <c r="H6" s="274" t="s">
        <v>287</v>
      </c>
      <c r="I6" s="293" t="s">
        <v>288</v>
      </c>
      <c r="J6" s="109"/>
      <c r="O6" s="109"/>
    </row>
    <row r="7" spans="1:15" ht="13.5">
      <c r="A7" s="167" t="s">
        <v>196</v>
      </c>
      <c r="B7" s="280">
        <v>1336.6349999999995</v>
      </c>
      <c r="C7" s="324">
        <v>3.5415047433128212E-2</v>
      </c>
      <c r="D7" s="280">
        <v>1336.6349999999995</v>
      </c>
      <c r="E7" s="324">
        <v>3.5417576455134665E-2</v>
      </c>
      <c r="F7" s="195">
        <v>1336.6349999999995</v>
      </c>
      <c r="G7" s="324">
        <v>3.5415379141408271E-2</v>
      </c>
      <c r="H7" s="195">
        <v>1336.6349999999995</v>
      </c>
      <c r="I7" s="201">
        <v>3.5415379141408271E-2</v>
      </c>
      <c r="J7" s="111"/>
      <c r="O7" s="60"/>
    </row>
    <row r="8" spans="1:15">
      <c r="A8" s="167" t="s">
        <v>331</v>
      </c>
      <c r="B8" s="280">
        <v>535030.46899999981</v>
      </c>
      <c r="C8" s="324">
        <v>5.0612877894153328E-2</v>
      </c>
      <c r="D8" s="280">
        <v>701553.5299999998</v>
      </c>
      <c r="E8" s="324">
        <v>4.9595679350613348E-2</v>
      </c>
      <c r="F8" s="195">
        <v>812477.51500000013</v>
      </c>
      <c r="G8" s="324">
        <v>4.7535901036223335E-2</v>
      </c>
      <c r="H8" s="195">
        <v>2049061.5139999997</v>
      </c>
      <c r="I8" s="201">
        <v>4.9010805315066498E-2</v>
      </c>
      <c r="J8" s="111"/>
      <c r="O8" s="60"/>
    </row>
    <row r="9" spans="1:15">
      <c r="A9" s="167" t="s">
        <v>332</v>
      </c>
      <c r="B9" s="280">
        <v>191853.72200000001</v>
      </c>
      <c r="C9" s="324">
        <v>3.8313501883169308E-2</v>
      </c>
      <c r="D9" s="280">
        <v>344514.098</v>
      </c>
      <c r="E9" s="324">
        <v>4.1010640785675602E-2</v>
      </c>
      <c r="F9" s="195">
        <v>433968.31799999997</v>
      </c>
      <c r="G9" s="324">
        <v>4.1934020512395198E-2</v>
      </c>
      <c r="H9" s="195">
        <v>970336.13800000004</v>
      </c>
      <c r="I9" s="202">
        <v>4.0844376011549291E-2</v>
      </c>
      <c r="J9" s="101"/>
      <c r="O9" s="104"/>
    </row>
    <row r="10" spans="1:15">
      <c r="A10" s="170" t="s">
        <v>40</v>
      </c>
      <c r="B10" s="282">
        <v>15356.955</v>
      </c>
      <c r="C10" s="325">
        <v>2.5633230573494169E-2</v>
      </c>
      <c r="D10" s="282">
        <v>16893.221999999998</v>
      </c>
      <c r="E10" s="325">
        <v>1.9564209593898253E-2</v>
      </c>
      <c r="F10" s="196">
        <v>24722.130999999998</v>
      </c>
      <c r="G10" s="325">
        <v>2.4660307067654635E-2</v>
      </c>
      <c r="H10" s="196">
        <v>56972.30799999999</v>
      </c>
      <c r="I10" s="203">
        <v>2.3111689752849669E-2</v>
      </c>
      <c r="J10" s="101"/>
      <c r="O10" s="127"/>
    </row>
    <row r="11" spans="1:15">
      <c r="A11" s="170" t="s">
        <v>39</v>
      </c>
      <c r="B11" s="282">
        <v>2785.6989999999996</v>
      </c>
      <c r="C11" s="325">
        <v>6.5200710806668838E-2</v>
      </c>
      <c r="D11" s="282">
        <v>3729.6509999999998</v>
      </c>
      <c r="E11" s="325">
        <v>6.9191924654408252E-2</v>
      </c>
      <c r="F11" s="196">
        <v>4795.393</v>
      </c>
      <c r="G11" s="325">
        <v>8.1117703238043001E-2</v>
      </c>
      <c r="H11" s="196">
        <v>11310.742999999999</v>
      </c>
      <c r="I11" s="203">
        <v>7.2623735862569053E-2</v>
      </c>
      <c r="J11" s="101"/>
      <c r="O11" s="127"/>
    </row>
    <row r="12" spans="1:15">
      <c r="A12" s="170" t="s">
        <v>38</v>
      </c>
      <c r="B12" s="282">
        <v>0</v>
      </c>
      <c r="C12" s="325">
        <v>0</v>
      </c>
      <c r="D12" s="282">
        <v>0</v>
      </c>
      <c r="E12" s="325">
        <v>0</v>
      </c>
      <c r="F12" s="196">
        <v>0</v>
      </c>
      <c r="G12" s="325">
        <v>0</v>
      </c>
      <c r="H12" s="196">
        <v>0</v>
      </c>
      <c r="I12" s="203">
        <v>0</v>
      </c>
      <c r="J12" s="101"/>
      <c r="O12" s="127"/>
    </row>
    <row r="13" spans="1:15">
      <c r="A13" s="170" t="s">
        <v>60</v>
      </c>
      <c r="B13" s="282">
        <v>7.6580000000000004</v>
      </c>
      <c r="C13" s="325">
        <v>1.1296429794193448E-3</v>
      </c>
      <c r="D13" s="282">
        <v>0</v>
      </c>
      <c r="E13" s="325">
        <v>0</v>
      </c>
      <c r="F13" s="196">
        <v>0</v>
      </c>
      <c r="G13" s="325">
        <v>0</v>
      </c>
      <c r="H13" s="196">
        <v>7.6580000000000004</v>
      </c>
      <c r="I13" s="203">
        <v>3.7544245510930465E-4</v>
      </c>
      <c r="J13" s="101"/>
      <c r="O13" s="127"/>
    </row>
    <row r="14" spans="1:15">
      <c r="A14" s="170" t="s">
        <v>61</v>
      </c>
      <c r="B14" s="282">
        <v>0</v>
      </c>
      <c r="C14" s="325">
        <v>0</v>
      </c>
      <c r="D14" s="282">
        <v>0</v>
      </c>
      <c r="E14" s="325">
        <v>0</v>
      </c>
      <c r="F14" s="196">
        <v>0</v>
      </c>
      <c r="G14" s="325">
        <v>0</v>
      </c>
      <c r="H14" s="196">
        <v>0</v>
      </c>
      <c r="I14" s="203">
        <v>0</v>
      </c>
      <c r="J14" s="101"/>
      <c r="O14" s="127"/>
    </row>
    <row r="15" spans="1:15">
      <c r="A15" s="170" t="s">
        <v>62</v>
      </c>
      <c r="B15" s="282">
        <v>0</v>
      </c>
      <c r="C15" s="325">
        <v>0</v>
      </c>
      <c r="D15" s="282">
        <v>0</v>
      </c>
      <c r="E15" s="325">
        <v>0</v>
      </c>
      <c r="F15" s="196">
        <v>0</v>
      </c>
      <c r="G15" s="325">
        <v>0</v>
      </c>
      <c r="H15" s="196">
        <v>0</v>
      </c>
      <c r="I15" s="203">
        <v>0</v>
      </c>
      <c r="J15" s="101"/>
      <c r="O15" s="127"/>
    </row>
    <row r="16" spans="1:15">
      <c r="A16" s="170" t="s">
        <v>37</v>
      </c>
      <c r="B16" s="282">
        <v>85390.505000000005</v>
      </c>
      <c r="C16" s="325">
        <v>4.03982370217114E-2</v>
      </c>
      <c r="D16" s="282">
        <v>142969.67200000002</v>
      </c>
      <c r="E16" s="325">
        <v>3.8782062549371422E-2</v>
      </c>
      <c r="F16" s="196">
        <v>171500.935</v>
      </c>
      <c r="G16" s="325">
        <v>3.6708115407421082E-2</v>
      </c>
      <c r="H16" s="196">
        <v>399861.11200000002</v>
      </c>
      <c r="I16" s="203">
        <v>3.8183013355443406E-2</v>
      </c>
      <c r="J16" s="101"/>
      <c r="O16" s="127"/>
    </row>
    <row r="17" spans="1:15">
      <c r="A17" s="170" t="s">
        <v>72</v>
      </c>
      <c r="B17" s="282">
        <v>0</v>
      </c>
      <c r="C17" s="325">
        <v>0</v>
      </c>
      <c r="D17" s="282">
        <v>0</v>
      </c>
      <c r="E17" s="325">
        <v>0</v>
      </c>
      <c r="F17" s="196">
        <v>0</v>
      </c>
      <c r="G17" s="325">
        <v>0</v>
      </c>
      <c r="H17" s="196">
        <v>0</v>
      </c>
      <c r="I17" s="203">
        <v>0</v>
      </c>
      <c r="J17" s="101"/>
      <c r="O17" s="127"/>
    </row>
    <row r="18" spans="1:15">
      <c r="A18" s="170" t="s">
        <v>36</v>
      </c>
      <c r="B18" s="282">
        <v>0</v>
      </c>
      <c r="C18" s="325">
        <v>0</v>
      </c>
      <c r="D18" s="282">
        <v>0</v>
      </c>
      <c r="E18" s="325">
        <v>0</v>
      </c>
      <c r="F18" s="196">
        <v>0</v>
      </c>
      <c r="G18" s="325">
        <v>0</v>
      </c>
      <c r="H18" s="196">
        <v>0</v>
      </c>
      <c r="I18" s="203">
        <v>0</v>
      </c>
      <c r="J18" s="101"/>
      <c r="O18" s="127"/>
    </row>
    <row r="19" spans="1:15">
      <c r="A19" s="170" t="s">
        <v>35</v>
      </c>
      <c r="B19" s="282">
        <v>0</v>
      </c>
      <c r="C19" s="325">
        <v>0</v>
      </c>
      <c r="D19" s="282">
        <v>0</v>
      </c>
      <c r="E19" s="325">
        <v>0</v>
      </c>
      <c r="F19" s="196">
        <v>0</v>
      </c>
      <c r="G19" s="325">
        <v>0</v>
      </c>
      <c r="H19" s="196">
        <v>0</v>
      </c>
      <c r="I19" s="203">
        <v>0</v>
      </c>
      <c r="J19" s="101"/>
      <c r="O19" s="127"/>
    </row>
    <row r="20" spans="1:15">
      <c r="A20" s="170" t="s">
        <v>34</v>
      </c>
      <c r="B20" s="282">
        <v>0</v>
      </c>
      <c r="C20" s="325">
        <v>0</v>
      </c>
      <c r="D20" s="282">
        <v>0</v>
      </c>
      <c r="E20" s="325">
        <v>0</v>
      </c>
      <c r="F20" s="196">
        <v>0</v>
      </c>
      <c r="G20" s="325">
        <v>0</v>
      </c>
      <c r="H20" s="196">
        <v>0</v>
      </c>
      <c r="I20" s="203">
        <v>0</v>
      </c>
      <c r="J20" s="101"/>
      <c r="O20" s="127"/>
    </row>
    <row r="21" spans="1:15">
      <c r="A21" s="170" t="s">
        <v>33</v>
      </c>
      <c r="B21" s="282">
        <v>24099.886999999999</v>
      </c>
      <c r="C21" s="325">
        <v>0.10681946330318597</v>
      </c>
      <c r="D21" s="282">
        <v>23437.64</v>
      </c>
      <c r="E21" s="325">
        <v>7.0163762806919425E-2</v>
      </c>
      <c r="F21" s="196">
        <v>45005.432000000001</v>
      </c>
      <c r="G21" s="325">
        <v>0.13743680609126538</v>
      </c>
      <c r="H21" s="196">
        <v>92542.959000000003</v>
      </c>
      <c r="I21" s="203">
        <v>0.10431866517050577</v>
      </c>
      <c r="J21" s="101"/>
      <c r="O21" s="127"/>
    </row>
    <row r="22" spans="1:15">
      <c r="A22" s="170" t="s">
        <v>32</v>
      </c>
      <c r="B22" s="282">
        <v>0</v>
      </c>
      <c r="C22" s="325">
        <v>0</v>
      </c>
      <c r="D22" s="282">
        <v>0</v>
      </c>
      <c r="E22" s="325">
        <v>0</v>
      </c>
      <c r="F22" s="196">
        <v>0</v>
      </c>
      <c r="G22" s="325">
        <v>0</v>
      </c>
      <c r="H22" s="196">
        <v>0</v>
      </c>
      <c r="I22" s="203">
        <v>0</v>
      </c>
      <c r="J22" s="101"/>
      <c r="O22" s="127"/>
    </row>
    <row r="23" spans="1:15">
      <c r="A23" s="170" t="s">
        <v>3</v>
      </c>
      <c r="B23" s="282">
        <v>0</v>
      </c>
      <c r="C23" s="325">
        <v>0</v>
      </c>
      <c r="D23" s="282">
        <v>0</v>
      </c>
      <c r="E23" s="325">
        <v>0</v>
      </c>
      <c r="F23" s="196">
        <v>0</v>
      </c>
      <c r="G23" s="325">
        <v>0</v>
      </c>
      <c r="H23" s="196">
        <v>0</v>
      </c>
      <c r="I23" s="203">
        <v>0</v>
      </c>
      <c r="J23" s="101"/>
      <c r="O23" s="127"/>
    </row>
    <row r="24" spans="1:15">
      <c r="A24" s="170" t="s">
        <v>31</v>
      </c>
      <c r="B24" s="282">
        <v>897</v>
      </c>
      <c r="C24" s="325">
        <v>0.11131480907648793</v>
      </c>
      <c r="D24" s="282">
        <v>9429.9369999999999</v>
      </c>
      <c r="E24" s="325">
        <v>0.41895609039826637</v>
      </c>
      <c r="F24" s="196">
        <v>29436.87</v>
      </c>
      <c r="G24" s="325">
        <v>0.72261957023080925</v>
      </c>
      <c r="H24" s="196">
        <v>39763.807000000001</v>
      </c>
      <c r="I24" s="203">
        <v>0.5576757766073287</v>
      </c>
      <c r="J24" s="101"/>
      <c r="O24" s="127"/>
    </row>
    <row r="25" spans="1:15">
      <c r="A25" s="170" t="s">
        <v>30</v>
      </c>
      <c r="B25" s="282">
        <v>63316.017999999989</v>
      </c>
      <c r="C25" s="325">
        <v>5.1285266476819358E-2</v>
      </c>
      <c r="D25" s="282">
        <v>148053.976</v>
      </c>
      <c r="E25" s="325">
        <v>6.8693615598048235E-2</v>
      </c>
      <c r="F25" s="196">
        <v>158507.557</v>
      </c>
      <c r="G25" s="325">
        <v>5.743453061396029E-2</v>
      </c>
      <c r="H25" s="196">
        <v>369877.55099999998</v>
      </c>
      <c r="I25" s="203">
        <v>6.014601233085632E-2</v>
      </c>
      <c r="J25" s="101"/>
      <c r="O25" s="98"/>
    </row>
    <row r="26" spans="1:15" ht="13.5" customHeight="1">
      <c r="A26" s="168" t="s">
        <v>334</v>
      </c>
      <c r="B26" s="280">
        <v>171730.76999999996</v>
      </c>
      <c r="C26" s="324">
        <v>3.9979668452072639E-2</v>
      </c>
      <c r="D26" s="280">
        <v>322940.72100000002</v>
      </c>
      <c r="E26" s="324">
        <v>4.2753991614933082E-2</v>
      </c>
      <c r="F26" s="195">
        <v>410349.75900000002</v>
      </c>
      <c r="G26" s="324">
        <v>4.3115774487439251E-2</v>
      </c>
      <c r="H26" s="195">
        <v>905021.25</v>
      </c>
      <c r="I26" s="202">
        <v>4.2357397897132484E-2</v>
      </c>
      <c r="J26" s="10"/>
      <c r="O26" s="78"/>
    </row>
    <row r="27" spans="1:15" ht="12.75" customHeight="1">
      <c r="A27" s="170" t="s">
        <v>26</v>
      </c>
      <c r="B27" s="282">
        <v>26208.231</v>
      </c>
      <c r="C27" s="325">
        <v>2.0580874676166028E-2</v>
      </c>
      <c r="D27" s="282">
        <v>46680.158000000003</v>
      </c>
      <c r="E27" s="325">
        <v>2.830307825553343E-2</v>
      </c>
      <c r="F27" s="196">
        <v>57339.059000000001</v>
      </c>
      <c r="G27" s="325">
        <v>3.0886664730510358E-2</v>
      </c>
      <c r="H27" s="196">
        <v>130227.448</v>
      </c>
      <c r="I27" s="203">
        <v>2.7249042851237831E-2</v>
      </c>
      <c r="J27" s="101"/>
      <c r="O27" s="78"/>
    </row>
    <row r="28" spans="1:15" ht="12.75" customHeight="1">
      <c r="A28" s="170" t="s">
        <v>0</v>
      </c>
      <c r="B28" s="282">
        <v>761.22800000000007</v>
      </c>
      <c r="C28" s="325">
        <v>9.0112774972800555E-3</v>
      </c>
      <c r="D28" s="282">
        <v>5721.8710000000001</v>
      </c>
      <c r="E28" s="325">
        <v>3.6842615563763718E-2</v>
      </c>
      <c r="F28" s="196">
        <v>8200.0600000000013</v>
      </c>
      <c r="G28" s="325">
        <v>3.4273544519796466E-2</v>
      </c>
      <c r="H28" s="196">
        <v>14683.159000000001</v>
      </c>
      <c r="I28" s="203">
        <v>3.0651591140308534E-2</v>
      </c>
      <c r="J28" s="101"/>
      <c r="O28" s="78"/>
    </row>
    <row r="29" spans="1:15" ht="12.75" customHeight="1">
      <c r="A29" s="170" t="s">
        <v>1</v>
      </c>
      <c r="B29" s="282">
        <v>54.3</v>
      </c>
      <c r="C29" s="325">
        <v>2.5429791576866245E-3</v>
      </c>
      <c r="D29" s="282">
        <v>130.80000000000001</v>
      </c>
      <c r="E29" s="325">
        <v>2.0269960855575212E-3</v>
      </c>
      <c r="F29" s="196">
        <v>186</v>
      </c>
      <c r="G29" s="325">
        <v>1.9818062092289992E-3</v>
      </c>
      <c r="H29" s="196">
        <v>371.1</v>
      </c>
      <c r="I29" s="203">
        <v>2.0646986651859443E-3</v>
      </c>
      <c r="J29" s="101"/>
      <c r="O29" s="78"/>
    </row>
    <row r="30" spans="1:15" ht="12.75" customHeight="1">
      <c r="A30" s="170" t="s">
        <v>2</v>
      </c>
      <c r="B30" s="282">
        <v>448.84199999999998</v>
      </c>
      <c r="C30" s="325">
        <v>3.6049209312740506E-2</v>
      </c>
      <c r="D30" s="282">
        <v>2819.654</v>
      </c>
      <c r="E30" s="325">
        <v>9.3838946816773711E-2</v>
      </c>
      <c r="F30" s="196">
        <v>4217.9799999999996</v>
      </c>
      <c r="G30" s="325">
        <v>0.10057902604036235</v>
      </c>
      <c r="H30" s="196">
        <v>7486.4759999999997</v>
      </c>
      <c r="I30" s="203">
        <v>8.8664934877164175E-2</v>
      </c>
      <c r="J30" s="101"/>
    </row>
    <row r="31" spans="1:15">
      <c r="A31" s="170" t="s">
        <v>6</v>
      </c>
      <c r="B31" s="282">
        <v>1100.8679999999999</v>
      </c>
      <c r="C31" s="325">
        <v>3.8685594730031789E-2</v>
      </c>
      <c r="D31" s="282">
        <v>1079.769</v>
      </c>
      <c r="E31" s="325">
        <v>2.6929994942312966E-2</v>
      </c>
      <c r="F31" s="196">
        <v>1208.4560000000001</v>
      </c>
      <c r="G31" s="325">
        <v>2.9206775986723475E-2</v>
      </c>
      <c r="H31" s="196">
        <v>3389.0929999999998</v>
      </c>
      <c r="I31" s="203">
        <v>3.0830095041689758E-2</v>
      </c>
      <c r="J31" s="101"/>
    </row>
    <row r="32" spans="1:15">
      <c r="A32" s="170" t="s">
        <v>25</v>
      </c>
      <c r="B32" s="282">
        <v>87766.901999999987</v>
      </c>
      <c r="C32" s="325">
        <v>4.5827474894667014E-2</v>
      </c>
      <c r="D32" s="282">
        <v>169201.62999999998</v>
      </c>
      <c r="E32" s="325">
        <v>4.7296688028914749E-2</v>
      </c>
      <c r="F32" s="196">
        <v>213825.568</v>
      </c>
      <c r="G32" s="325">
        <v>4.6780577643476207E-2</v>
      </c>
      <c r="H32" s="196">
        <v>470794.1</v>
      </c>
      <c r="I32" s="203">
        <v>4.6782666075429559E-2</v>
      </c>
      <c r="J32" s="101"/>
    </row>
    <row r="33" spans="1:10">
      <c r="A33" s="170" t="s">
        <v>5</v>
      </c>
      <c r="B33" s="282">
        <v>54335.319999999985</v>
      </c>
      <c r="C33" s="325">
        <v>6.1927064059001995E-2</v>
      </c>
      <c r="D33" s="282">
        <v>95507.410000000033</v>
      </c>
      <c r="E33" s="325">
        <v>5.1568836218952384E-2</v>
      </c>
      <c r="F33" s="196">
        <v>123005.86</v>
      </c>
      <c r="G33" s="325">
        <v>5.0336693117929376E-2</v>
      </c>
      <c r="H33" s="196">
        <v>272848.59000000003</v>
      </c>
      <c r="I33" s="203">
        <v>5.2743653066813348E-2</v>
      </c>
      <c r="J33" s="101"/>
    </row>
    <row r="34" spans="1:10">
      <c r="A34" s="170" t="s">
        <v>3</v>
      </c>
      <c r="B34" s="282">
        <v>1055.079</v>
      </c>
      <c r="C34" s="325">
        <v>1.2754327790572456E-2</v>
      </c>
      <c r="D34" s="282">
        <v>1799.4290000000001</v>
      </c>
      <c r="E34" s="325">
        <v>9.7424306150769337E-3</v>
      </c>
      <c r="F34" s="196">
        <v>2366.7759999999998</v>
      </c>
      <c r="G34" s="325">
        <v>1.0287763458881992E-2</v>
      </c>
      <c r="H34" s="196">
        <v>5221.2839999999997</v>
      </c>
      <c r="I34" s="203">
        <v>1.0495447928991096E-2</v>
      </c>
      <c r="J34" s="101"/>
    </row>
    <row r="35" spans="1:10" ht="10.9" customHeight="1">
      <c r="A35" s="190" t="s">
        <v>168</v>
      </c>
      <c r="B35" s="71"/>
      <c r="C35" s="8"/>
      <c r="E35" s="103"/>
      <c r="F35" s="103"/>
      <c r="G35" s="103"/>
      <c r="I35" s="3"/>
    </row>
    <row r="36" spans="1:10">
      <c r="A36" s="190"/>
      <c r="B36" s="71"/>
    </row>
    <row r="37" spans="1:10">
      <c r="B37" s="78"/>
      <c r="C37" s="78"/>
    </row>
    <row r="38" spans="1:10">
      <c r="A38" s="103" t="s">
        <v>164</v>
      </c>
      <c r="B38" s="104">
        <f>+I7</f>
        <v>3.5415379141408271E-2</v>
      </c>
      <c r="C38" s="93" t="str">
        <f>+B5</f>
        <v>Říjen</v>
      </c>
      <c r="D38" s="103" t="str">
        <f>+D5</f>
        <v>Listopad</v>
      </c>
      <c r="E38" s="103" t="str">
        <f>+F5</f>
        <v>Prosinec</v>
      </c>
    </row>
    <row r="39" spans="1:10">
      <c r="A39" s="103" t="s">
        <v>59</v>
      </c>
      <c r="B39" s="104">
        <f t="shared" ref="B39:B40" si="0">+I8</f>
        <v>4.9010805315066498E-2</v>
      </c>
      <c r="C39" s="93"/>
      <c r="D39" s="103"/>
      <c r="E39" s="103"/>
      <c r="H39" s="116"/>
    </row>
    <row r="40" spans="1:10">
      <c r="A40" s="103" t="s">
        <v>116</v>
      </c>
      <c r="B40" s="104">
        <f t="shared" si="0"/>
        <v>4.0844376011549291E-2</v>
      </c>
      <c r="C40" s="93"/>
      <c r="D40" s="103"/>
      <c r="E40" s="103"/>
      <c r="H40" s="116"/>
    </row>
    <row r="41" spans="1:10">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{120D5AF3-226C-4B46-8117-6405F4270606}</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120D5AF3-226C-4B46-8117-6405F4270606}">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39"/>
  <dimension ref="A1:O42"/>
  <sheetViews>
    <sheetView showGridLines="0" zoomScaleNormal="100" zoomScaleSheetLayoutView="100" workbookViewId="0"/>
  </sheetViews>
  <sheetFormatPr defaultColWidth="9.140625" defaultRowHeight="12"/>
  <cols>
    <col min="1" max="1" width="31.7109375" style="74" customWidth="1"/>
    <col min="2" max="9" width="13.28515625" style="74" customWidth="1"/>
    <col min="10" max="15" width="9.140625" style="74" customWidth="1"/>
    <col min="16" max="16384" width="9.140625" style="74"/>
  </cols>
  <sheetData>
    <row r="1" spans="1:15" ht="18">
      <c r="A1" s="236" t="s">
        <v>275</v>
      </c>
      <c r="I1" s="239" t="str">
        <f>'3'!N1</f>
        <v>IV. čtvrtletí 2023</v>
      </c>
    </row>
    <row r="2" spans="1:15" ht="1.5" customHeight="1">
      <c r="E2" s="103"/>
      <c r="F2" s="103"/>
      <c r="G2" s="103"/>
    </row>
    <row r="3" spans="1:15" ht="12" customHeight="1">
      <c r="E3" s="103"/>
      <c r="F3" s="103"/>
      <c r="G3" s="103"/>
    </row>
    <row r="4" spans="1:15">
      <c r="A4" s="7"/>
      <c r="B4" s="126"/>
      <c r="C4" s="126"/>
      <c r="D4" s="126"/>
    </row>
    <row r="5" spans="1:15" ht="12.75" customHeight="1">
      <c r="A5" s="374">
        <v>2023</v>
      </c>
      <c r="B5" s="363" t="s">
        <v>17</v>
      </c>
      <c r="C5" s="365"/>
      <c r="D5" s="363" t="s">
        <v>18</v>
      </c>
      <c r="E5" s="365"/>
      <c r="F5" s="363" t="s">
        <v>19</v>
      </c>
      <c r="G5" s="365"/>
      <c r="H5" s="363" t="s">
        <v>7</v>
      </c>
      <c r="I5" s="364"/>
    </row>
    <row r="6" spans="1:15">
      <c r="A6" s="375"/>
      <c r="B6" s="274" t="s">
        <v>287</v>
      </c>
      <c r="C6" s="275" t="s">
        <v>288</v>
      </c>
      <c r="D6" s="274" t="s">
        <v>287</v>
      </c>
      <c r="E6" s="275" t="s">
        <v>288</v>
      </c>
      <c r="F6" s="274" t="s">
        <v>287</v>
      </c>
      <c r="G6" s="275" t="s">
        <v>288</v>
      </c>
      <c r="H6" s="274" t="s">
        <v>287</v>
      </c>
      <c r="I6" s="293" t="s">
        <v>288</v>
      </c>
      <c r="J6" s="109"/>
      <c r="O6" s="109"/>
    </row>
    <row r="7" spans="1:15" ht="13.5">
      <c r="A7" s="167" t="s">
        <v>196</v>
      </c>
      <c r="B7" s="280">
        <v>3501.7459999999996</v>
      </c>
      <c r="C7" s="324">
        <v>9.2781126252692026E-2</v>
      </c>
      <c r="D7" s="195">
        <v>3501.7459999999996</v>
      </c>
      <c r="E7" s="324">
        <v>9.2787751840601229E-2</v>
      </c>
      <c r="F7" s="280">
        <v>3501.5899999999997</v>
      </c>
      <c r="G7" s="324">
        <v>9.277786190527991E-2</v>
      </c>
      <c r="H7" s="195">
        <v>3501.5899999999997</v>
      </c>
      <c r="I7" s="201">
        <v>9.277786190527991E-2</v>
      </c>
      <c r="J7" s="111"/>
      <c r="O7" s="60"/>
    </row>
    <row r="8" spans="1:15">
      <c r="A8" s="167" t="s">
        <v>331</v>
      </c>
      <c r="B8" s="280">
        <v>410850.95799999993</v>
      </c>
      <c r="C8" s="324">
        <v>3.8865729289802226E-2</v>
      </c>
      <c r="D8" s="195">
        <v>663907.1370000001</v>
      </c>
      <c r="E8" s="324">
        <v>4.6934302340743313E-2</v>
      </c>
      <c r="F8" s="280">
        <v>813201.49399999995</v>
      </c>
      <c r="G8" s="324">
        <v>4.7578259124245369E-2</v>
      </c>
      <c r="H8" s="195">
        <v>1887959.5889999999</v>
      </c>
      <c r="I8" s="201">
        <v>4.515746317374441E-2</v>
      </c>
      <c r="J8" s="111"/>
      <c r="O8" s="60"/>
    </row>
    <row r="9" spans="1:15">
      <c r="A9" s="167" t="s">
        <v>332</v>
      </c>
      <c r="B9" s="280">
        <v>226983.897</v>
      </c>
      <c r="C9" s="324">
        <v>4.5329055253661474E-2</v>
      </c>
      <c r="D9" s="195">
        <v>446827.28400000004</v>
      </c>
      <c r="E9" s="324">
        <v>5.3189908174274651E-2</v>
      </c>
      <c r="F9" s="280">
        <v>575868.51099999994</v>
      </c>
      <c r="G9" s="324">
        <v>5.5645725623492362E-2</v>
      </c>
      <c r="H9" s="195">
        <v>1249679.692</v>
      </c>
      <c r="I9" s="202">
        <v>5.2602789111050416E-2</v>
      </c>
      <c r="J9" s="101"/>
      <c r="O9" s="104"/>
    </row>
    <row r="10" spans="1:15">
      <c r="A10" s="170" t="s">
        <v>40</v>
      </c>
      <c r="B10" s="282">
        <v>3116.7560000000003</v>
      </c>
      <c r="C10" s="325">
        <v>5.2023676040804578E-3</v>
      </c>
      <c r="D10" s="196">
        <v>6235.7079999999996</v>
      </c>
      <c r="E10" s="325">
        <v>7.2216358891363701E-3</v>
      </c>
      <c r="F10" s="282">
        <v>7185.4380000000001</v>
      </c>
      <c r="G10" s="325">
        <v>7.1674689975388525E-3</v>
      </c>
      <c r="H10" s="196">
        <v>16537.902000000002</v>
      </c>
      <c r="I10" s="203">
        <v>6.7088533641121257E-3</v>
      </c>
      <c r="J10" s="101"/>
      <c r="O10" s="127"/>
    </row>
    <row r="11" spans="1:15">
      <c r="A11" s="170" t="s">
        <v>39</v>
      </c>
      <c r="B11" s="282">
        <v>4377.655999999999</v>
      </c>
      <c r="C11" s="325">
        <v>0.10246127915007282</v>
      </c>
      <c r="D11" s="196">
        <v>5570.9920000000002</v>
      </c>
      <c r="E11" s="325">
        <v>0.1033522060681579</v>
      </c>
      <c r="F11" s="282">
        <v>5945.4920000000011</v>
      </c>
      <c r="G11" s="325">
        <v>0.10057249857522811</v>
      </c>
      <c r="H11" s="196">
        <v>15894.14</v>
      </c>
      <c r="I11" s="203">
        <v>0.10205269672582017</v>
      </c>
      <c r="J11" s="101"/>
      <c r="O11" s="127"/>
    </row>
    <row r="12" spans="1:15">
      <c r="A12" s="170" t="s">
        <v>38</v>
      </c>
      <c r="B12" s="282">
        <v>0</v>
      </c>
      <c r="C12" s="325">
        <v>0</v>
      </c>
      <c r="D12" s="196">
        <v>0</v>
      </c>
      <c r="E12" s="325">
        <v>0</v>
      </c>
      <c r="F12" s="282">
        <v>0</v>
      </c>
      <c r="G12" s="325">
        <v>0</v>
      </c>
      <c r="H12" s="196">
        <v>0</v>
      </c>
      <c r="I12" s="203">
        <v>0</v>
      </c>
      <c r="J12" s="101"/>
      <c r="O12" s="127"/>
    </row>
    <row r="13" spans="1:15">
      <c r="A13" s="170" t="s">
        <v>60</v>
      </c>
      <c r="B13" s="282">
        <v>2668</v>
      </c>
      <c r="C13" s="325">
        <v>0.39356065148743946</v>
      </c>
      <c r="D13" s="196">
        <v>2347</v>
      </c>
      <c r="E13" s="325">
        <v>0.46235691708208854</v>
      </c>
      <c r="F13" s="282">
        <v>2244</v>
      </c>
      <c r="G13" s="325">
        <v>0.26270289672088476</v>
      </c>
      <c r="H13" s="196">
        <v>7259</v>
      </c>
      <c r="I13" s="203">
        <v>0.35588101092170832</v>
      </c>
      <c r="J13" s="101"/>
      <c r="O13" s="127"/>
    </row>
    <row r="14" spans="1:15">
      <c r="A14" s="170" t="s">
        <v>61</v>
      </c>
      <c r="B14" s="282">
        <v>0</v>
      </c>
      <c r="C14" s="325">
        <v>0</v>
      </c>
      <c r="D14" s="196">
        <v>0</v>
      </c>
      <c r="E14" s="325">
        <v>0</v>
      </c>
      <c r="F14" s="282">
        <v>0</v>
      </c>
      <c r="G14" s="325">
        <v>0</v>
      </c>
      <c r="H14" s="196">
        <v>0</v>
      </c>
      <c r="I14" s="203">
        <v>0</v>
      </c>
      <c r="J14" s="101"/>
      <c r="O14" s="127"/>
    </row>
    <row r="15" spans="1:15">
      <c r="A15" s="170" t="s">
        <v>62</v>
      </c>
      <c r="B15" s="282">
        <v>0</v>
      </c>
      <c r="C15" s="325">
        <v>0</v>
      </c>
      <c r="D15" s="196">
        <v>0</v>
      </c>
      <c r="E15" s="325">
        <v>0</v>
      </c>
      <c r="F15" s="282">
        <v>0</v>
      </c>
      <c r="G15" s="325">
        <v>0</v>
      </c>
      <c r="H15" s="196">
        <v>0</v>
      </c>
      <c r="I15" s="203">
        <v>0</v>
      </c>
      <c r="J15" s="101"/>
      <c r="O15" s="127"/>
    </row>
    <row r="16" spans="1:15">
      <c r="A16" s="170" t="s">
        <v>37</v>
      </c>
      <c r="B16" s="282">
        <v>191434.08</v>
      </c>
      <c r="C16" s="325">
        <v>9.0567438825584434E-2</v>
      </c>
      <c r="D16" s="196">
        <v>383919.99800000002</v>
      </c>
      <c r="E16" s="325">
        <v>0.10414243222430106</v>
      </c>
      <c r="F16" s="282">
        <v>494678.99699999997</v>
      </c>
      <c r="G16" s="325">
        <v>0.1058812519681208</v>
      </c>
      <c r="H16" s="196">
        <v>1070033.075</v>
      </c>
      <c r="I16" s="203">
        <v>0.10217819629704618</v>
      </c>
      <c r="J16" s="101"/>
      <c r="O16" s="127"/>
    </row>
    <row r="17" spans="1:15">
      <c r="A17" s="170" t="s">
        <v>72</v>
      </c>
      <c r="B17" s="282">
        <v>0</v>
      </c>
      <c r="C17" s="325">
        <v>0</v>
      </c>
      <c r="D17" s="196">
        <v>0</v>
      </c>
      <c r="E17" s="325">
        <v>0</v>
      </c>
      <c r="F17" s="282">
        <v>0</v>
      </c>
      <c r="G17" s="325">
        <v>0</v>
      </c>
      <c r="H17" s="196">
        <v>0</v>
      </c>
      <c r="I17" s="203">
        <v>0</v>
      </c>
      <c r="J17" s="101"/>
      <c r="O17" s="127"/>
    </row>
    <row r="18" spans="1:15">
      <c r="A18" s="170" t="s">
        <v>36</v>
      </c>
      <c r="B18" s="282">
        <v>0</v>
      </c>
      <c r="C18" s="325">
        <v>0</v>
      </c>
      <c r="D18" s="196">
        <v>0</v>
      </c>
      <c r="E18" s="325">
        <v>0</v>
      </c>
      <c r="F18" s="282">
        <v>0</v>
      </c>
      <c r="G18" s="325">
        <v>0</v>
      </c>
      <c r="H18" s="196">
        <v>0</v>
      </c>
      <c r="I18" s="203">
        <v>0</v>
      </c>
      <c r="J18" s="101"/>
      <c r="O18" s="127"/>
    </row>
    <row r="19" spans="1:15">
      <c r="A19" s="170" t="s">
        <v>35</v>
      </c>
      <c r="B19" s="282">
        <v>1012</v>
      </c>
      <c r="C19" s="325">
        <v>1.6092170866288627E-2</v>
      </c>
      <c r="D19" s="196">
        <v>1972</v>
      </c>
      <c r="E19" s="325">
        <v>2.9824597488926182E-2</v>
      </c>
      <c r="F19" s="282">
        <v>3757</v>
      </c>
      <c r="G19" s="325">
        <v>5.4140250657976244E-2</v>
      </c>
      <c r="H19" s="196">
        <v>6741</v>
      </c>
      <c r="I19" s="203">
        <v>3.3976560034434423E-2</v>
      </c>
      <c r="J19" s="101"/>
      <c r="O19" s="127"/>
    </row>
    <row r="20" spans="1:15">
      <c r="A20" s="170" t="s">
        <v>34</v>
      </c>
      <c r="B20" s="282">
        <v>0</v>
      </c>
      <c r="C20" s="325">
        <v>0</v>
      </c>
      <c r="D20" s="196">
        <v>0</v>
      </c>
      <c r="E20" s="325">
        <v>0</v>
      </c>
      <c r="F20" s="282">
        <v>0</v>
      </c>
      <c r="G20" s="325">
        <v>0</v>
      </c>
      <c r="H20" s="196">
        <v>0</v>
      </c>
      <c r="I20" s="203">
        <v>0</v>
      </c>
      <c r="J20" s="101"/>
      <c r="O20" s="127"/>
    </row>
    <row r="21" spans="1:15">
      <c r="A21" s="170" t="s">
        <v>33</v>
      </c>
      <c r="B21" s="282">
        <v>0</v>
      </c>
      <c r="C21" s="325">
        <v>0</v>
      </c>
      <c r="D21" s="196">
        <v>0</v>
      </c>
      <c r="E21" s="325">
        <v>0</v>
      </c>
      <c r="F21" s="282">
        <v>0</v>
      </c>
      <c r="G21" s="325">
        <v>0</v>
      </c>
      <c r="H21" s="196">
        <v>0</v>
      </c>
      <c r="I21" s="203">
        <v>0</v>
      </c>
      <c r="J21" s="101"/>
      <c r="O21" s="127"/>
    </row>
    <row r="22" spans="1:15">
      <c r="A22" s="170" t="s">
        <v>32</v>
      </c>
      <c r="B22" s="282">
        <v>0</v>
      </c>
      <c r="C22" s="325">
        <v>0</v>
      </c>
      <c r="D22" s="196">
        <v>0</v>
      </c>
      <c r="E22" s="325">
        <v>0</v>
      </c>
      <c r="F22" s="282">
        <v>0</v>
      </c>
      <c r="G22" s="325">
        <v>0</v>
      </c>
      <c r="H22" s="196">
        <v>0</v>
      </c>
      <c r="I22" s="203">
        <v>0</v>
      </c>
      <c r="J22" s="101"/>
      <c r="O22" s="127"/>
    </row>
    <row r="23" spans="1:15">
      <c r="A23" s="170" t="s">
        <v>3</v>
      </c>
      <c r="B23" s="282">
        <v>0</v>
      </c>
      <c r="C23" s="325">
        <v>0</v>
      </c>
      <c r="D23" s="196">
        <v>0</v>
      </c>
      <c r="E23" s="325">
        <v>0</v>
      </c>
      <c r="F23" s="282">
        <v>0</v>
      </c>
      <c r="G23" s="325">
        <v>0</v>
      </c>
      <c r="H23" s="196">
        <v>0</v>
      </c>
      <c r="I23" s="203">
        <v>0</v>
      </c>
      <c r="J23" s="101"/>
      <c r="O23" s="127"/>
    </row>
    <row r="24" spans="1:15">
      <c r="A24" s="170" t="s">
        <v>31</v>
      </c>
      <c r="B24" s="282">
        <v>28.268999999999998</v>
      </c>
      <c r="C24" s="325">
        <v>3.5080917924004873E-3</v>
      </c>
      <c r="D24" s="196">
        <v>32.645000000000003</v>
      </c>
      <c r="E24" s="325">
        <v>1.4503619240564818E-3</v>
      </c>
      <c r="F24" s="282">
        <v>34.753999999999998</v>
      </c>
      <c r="G24" s="325">
        <v>8.53145070919617E-4</v>
      </c>
      <c r="H24" s="196">
        <v>95.668000000000006</v>
      </c>
      <c r="I24" s="203">
        <v>1.3417157516248362E-3</v>
      </c>
      <c r="J24" s="101"/>
      <c r="O24" s="127"/>
    </row>
    <row r="25" spans="1:15">
      <c r="A25" s="170" t="s">
        <v>30</v>
      </c>
      <c r="B25" s="282">
        <v>24347.136000000002</v>
      </c>
      <c r="C25" s="325">
        <v>1.9720907870538575E-2</v>
      </c>
      <c r="D25" s="196">
        <v>46748.940999999999</v>
      </c>
      <c r="E25" s="325">
        <v>2.1690425812474205E-2</v>
      </c>
      <c r="F25" s="282">
        <v>62022.829999999994</v>
      </c>
      <c r="G25" s="325">
        <v>2.2473705328758895E-2</v>
      </c>
      <c r="H25" s="196">
        <v>133118.90700000001</v>
      </c>
      <c r="I25" s="203">
        <v>2.1646545999468123E-2</v>
      </c>
      <c r="J25" s="101"/>
      <c r="O25" s="98"/>
    </row>
    <row r="26" spans="1:15" ht="13.5" customHeight="1">
      <c r="A26" s="168" t="s">
        <v>336</v>
      </c>
      <c r="B26" s="280">
        <v>-68838.600000000006</v>
      </c>
      <c r="C26" s="324"/>
      <c r="D26" s="195">
        <v>-127368.5</v>
      </c>
      <c r="E26" s="324"/>
      <c r="F26" s="280">
        <v>-159078.72899999999</v>
      </c>
      <c r="G26" s="324"/>
      <c r="H26" s="195">
        <v>-355285.82900000003</v>
      </c>
      <c r="I26" s="202"/>
      <c r="J26" s="10"/>
      <c r="O26" s="78"/>
    </row>
    <row r="27" spans="1:15" ht="13.5" customHeight="1">
      <c r="A27" s="168" t="s">
        <v>334</v>
      </c>
      <c r="B27" s="280">
        <v>150637.97499999998</v>
      </c>
      <c r="C27" s="324">
        <v>3.5069174247524822E-2</v>
      </c>
      <c r="D27" s="195">
        <v>310212.967</v>
      </c>
      <c r="E27" s="324">
        <v>4.1068969403711443E-2</v>
      </c>
      <c r="F27" s="280">
        <v>407211.12200000003</v>
      </c>
      <c r="G27" s="324">
        <v>4.2785995409660063E-2</v>
      </c>
      <c r="H27" s="195">
        <v>868062.06400000001</v>
      </c>
      <c r="I27" s="202">
        <v>4.0627609842591082E-2</v>
      </c>
      <c r="J27" s="10"/>
      <c r="O27" s="78"/>
    </row>
    <row r="28" spans="1:15" ht="12.75" customHeight="1">
      <c r="A28" s="170" t="s">
        <v>26</v>
      </c>
      <c r="B28" s="282">
        <v>22019.022000000001</v>
      </c>
      <c r="C28" s="325">
        <v>1.7291160638569718E-2</v>
      </c>
      <c r="D28" s="196">
        <v>43881.139000000003</v>
      </c>
      <c r="E28" s="325">
        <v>2.6605979162687064E-2</v>
      </c>
      <c r="F28" s="282">
        <v>58786.589</v>
      </c>
      <c r="G28" s="325">
        <v>3.1666401520354701E-2</v>
      </c>
      <c r="H28" s="196">
        <v>124686.75</v>
      </c>
      <c r="I28" s="203">
        <v>2.6089696495715547E-2</v>
      </c>
      <c r="J28" s="101"/>
      <c r="O28" s="78"/>
    </row>
    <row r="29" spans="1:15" ht="12.75" customHeight="1">
      <c r="A29" s="170" t="s">
        <v>0</v>
      </c>
      <c r="B29" s="282">
        <v>1016</v>
      </c>
      <c r="C29" s="325">
        <v>1.20272217223178E-2</v>
      </c>
      <c r="D29" s="196">
        <v>2069</v>
      </c>
      <c r="E29" s="325">
        <v>1.3322105933780597E-2</v>
      </c>
      <c r="F29" s="282">
        <v>2652.8050000000003</v>
      </c>
      <c r="G29" s="325">
        <v>1.1087849390106739E-2</v>
      </c>
      <c r="H29" s="196">
        <v>5737.8050000000003</v>
      </c>
      <c r="I29" s="203">
        <v>1.1977862046090901E-2</v>
      </c>
      <c r="J29" s="101"/>
      <c r="O29" s="78"/>
    </row>
    <row r="30" spans="1:15" ht="12.75" customHeight="1">
      <c r="A30" s="170" t="s">
        <v>1</v>
      </c>
      <c r="B30" s="282">
        <v>2759.4</v>
      </c>
      <c r="C30" s="325">
        <v>0.12922829995801977</v>
      </c>
      <c r="D30" s="196">
        <v>7352.4009999999998</v>
      </c>
      <c r="E30" s="325">
        <v>0.11393951105848013</v>
      </c>
      <c r="F30" s="282">
        <v>9327.9519999999993</v>
      </c>
      <c r="G30" s="325">
        <v>9.9388135446183093E-2</v>
      </c>
      <c r="H30" s="196">
        <v>19439.752999999997</v>
      </c>
      <c r="I30" s="203">
        <v>0.1081574564016288</v>
      </c>
      <c r="J30" s="101"/>
      <c r="O30" s="78"/>
    </row>
    <row r="31" spans="1:15" ht="12.75" customHeight="1">
      <c r="A31" s="170" t="s">
        <v>2</v>
      </c>
      <c r="B31" s="282">
        <v>857.57799999999997</v>
      </c>
      <c r="C31" s="325">
        <v>6.8877263767654059E-2</v>
      </c>
      <c r="D31" s="196">
        <v>2583.9459999999999</v>
      </c>
      <c r="E31" s="325">
        <v>8.5994512543530216E-2</v>
      </c>
      <c r="F31" s="282">
        <v>3686.5819999999999</v>
      </c>
      <c r="G31" s="325">
        <v>8.7907677840561388E-2</v>
      </c>
      <c r="H31" s="196">
        <v>7128.1059999999998</v>
      </c>
      <c r="I31" s="203">
        <v>8.4420634526514632E-2</v>
      </c>
      <c r="J31" s="101"/>
    </row>
    <row r="32" spans="1:15">
      <c r="A32" s="170" t="s">
        <v>6</v>
      </c>
      <c r="B32" s="282">
        <v>3907.03</v>
      </c>
      <c r="C32" s="325">
        <v>0.13729691405152669</v>
      </c>
      <c r="D32" s="196">
        <v>4893.9400000000005</v>
      </c>
      <c r="E32" s="325">
        <v>0.12205738398489226</v>
      </c>
      <c r="F32" s="282">
        <v>5570.6100000000006</v>
      </c>
      <c r="G32" s="325">
        <v>0.13463424268604041</v>
      </c>
      <c r="H32" s="196">
        <v>14371.580000000002</v>
      </c>
      <c r="I32" s="203">
        <v>0.13073621092700843</v>
      </c>
      <c r="J32" s="101"/>
    </row>
    <row r="33" spans="1:10">
      <c r="A33" s="170" t="s">
        <v>25</v>
      </c>
      <c r="B33" s="282">
        <v>71332.459999999992</v>
      </c>
      <c r="C33" s="325">
        <v>3.7246233435752792E-2</v>
      </c>
      <c r="D33" s="196">
        <v>142346.511</v>
      </c>
      <c r="E33" s="325">
        <v>3.9789915279016416E-2</v>
      </c>
      <c r="F33" s="282">
        <v>179407.04800000001</v>
      </c>
      <c r="G33" s="325">
        <v>3.925052283153932E-2</v>
      </c>
      <c r="H33" s="196">
        <v>393086.01899999997</v>
      </c>
      <c r="I33" s="203">
        <v>3.9060837775573141E-2</v>
      </c>
      <c r="J33" s="101"/>
    </row>
    <row r="34" spans="1:10">
      <c r="A34" s="170" t="s">
        <v>5</v>
      </c>
      <c r="B34" s="282">
        <v>39017.818000000007</v>
      </c>
      <c r="C34" s="325">
        <v>4.4469396972880298E-2</v>
      </c>
      <c r="D34" s="196">
        <v>84130.021000000008</v>
      </c>
      <c r="E34" s="325">
        <v>4.5425661464864597E-2</v>
      </c>
      <c r="F34" s="282">
        <v>117457.834</v>
      </c>
      <c r="G34" s="325">
        <v>4.8066319314825259E-2</v>
      </c>
      <c r="H34" s="196">
        <v>240605.67300000001</v>
      </c>
      <c r="I34" s="203">
        <v>4.6510858431114264E-2</v>
      </c>
      <c r="J34" s="101"/>
    </row>
    <row r="35" spans="1:10">
      <c r="A35" s="170" t="s">
        <v>3</v>
      </c>
      <c r="B35" s="282">
        <v>9728.6670000000013</v>
      </c>
      <c r="C35" s="325">
        <v>0.11760503989115997</v>
      </c>
      <c r="D35" s="196">
        <v>22956.008999999998</v>
      </c>
      <c r="E35" s="325">
        <v>0.12428794071985147</v>
      </c>
      <c r="F35" s="282">
        <v>30321.701999999997</v>
      </c>
      <c r="G35" s="325">
        <v>0.13180060041453395</v>
      </c>
      <c r="H35" s="196">
        <v>63006.377999999997</v>
      </c>
      <c r="I35" s="203">
        <v>0.12665086968901332</v>
      </c>
      <c r="J35" s="101"/>
    </row>
    <row r="36" spans="1:10">
      <c r="A36" s="190" t="s">
        <v>169</v>
      </c>
      <c r="B36" s="71"/>
      <c r="C36" s="8"/>
      <c r="E36" s="103"/>
      <c r="F36" s="103"/>
      <c r="G36" s="103"/>
      <c r="I36" s="3"/>
    </row>
    <row r="37" spans="1:10">
      <c r="A37" s="190"/>
      <c r="B37" s="71"/>
    </row>
    <row r="38" spans="1:10">
      <c r="A38" s="103" t="s">
        <v>164</v>
      </c>
      <c r="B38" s="104">
        <f>+I7</f>
        <v>9.277786190527991E-2</v>
      </c>
      <c r="C38" s="93" t="str">
        <f>+B5</f>
        <v>Říjen</v>
      </c>
      <c r="D38" s="103" t="str">
        <f>+D5</f>
        <v>Listopad</v>
      </c>
      <c r="E38" s="103" t="str">
        <f>+F5</f>
        <v>Prosinec</v>
      </c>
    </row>
    <row r="39" spans="1:10">
      <c r="A39" s="103" t="s">
        <v>59</v>
      </c>
      <c r="B39" s="104">
        <f t="shared" ref="B39:B40" si="0">+I8</f>
        <v>4.515746317374441E-2</v>
      </c>
      <c r="C39" s="93"/>
      <c r="D39" s="103"/>
      <c r="E39" s="103"/>
    </row>
    <row r="40" spans="1:10">
      <c r="A40" s="103" t="s">
        <v>116</v>
      </c>
      <c r="B40" s="104">
        <f t="shared" si="0"/>
        <v>5.2602789111050416E-2</v>
      </c>
      <c r="C40" s="93"/>
      <c r="D40" s="103"/>
      <c r="E40" s="103"/>
      <c r="H40" s="116"/>
    </row>
    <row r="41" spans="1:10">
      <c r="B41" s="120"/>
      <c r="C41" s="120"/>
      <c r="H41" s="116"/>
    </row>
    <row r="42" spans="1:10">
      <c r="B42" s="78"/>
      <c r="C42" s="78"/>
      <c r="H42" s="116"/>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{5E295BF7-E565-466F-8F21-1E116498E39C}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E295BF7-E565-466F-8F21-1E116498E39C}">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0"/>
  <dimension ref="A1:H39"/>
  <sheetViews>
    <sheetView showGridLines="0" zoomScaleNormal="100" zoomScaleSheetLayoutView="100" workbookViewId="0"/>
  </sheetViews>
  <sheetFormatPr defaultColWidth="9.140625" defaultRowHeight="12"/>
  <cols>
    <col min="1" max="1" width="9" style="74" customWidth="1"/>
    <col min="2" max="2" width="90.42578125" style="74" customWidth="1"/>
    <col min="3" max="5" width="9.140625" style="74" customWidth="1"/>
    <col min="6" max="16384" width="9.140625" style="74"/>
  </cols>
  <sheetData>
    <row r="1" spans="1:8" s="82" customFormat="1" ht="20.25">
      <c r="A1" s="173" t="s">
        <v>307</v>
      </c>
    </row>
    <row r="2" spans="1:8" ht="4.5" customHeight="1"/>
    <row r="3" spans="1:8" ht="23.85" customHeight="1">
      <c r="A3" s="154" t="s">
        <v>113</v>
      </c>
      <c r="B3" s="87" t="s">
        <v>114</v>
      </c>
    </row>
    <row r="4" spans="1:8" ht="23.85" customHeight="1">
      <c r="A4" s="154" t="s">
        <v>124</v>
      </c>
      <c r="B4" s="87" t="s">
        <v>125</v>
      </c>
    </row>
    <row r="5" spans="1:8" s="84" customFormat="1" ht="23.85" customHeight="1">
      <c r="A5" s="154" t="s">
        <v>92</v>
      </c>
      <c r="B5" s="87" t="s">
        <v>93</v>
      </c>
      <c r="C5" s="85"/>
      <c r="D5" s="85"/>
    </row>
    <row r="6" spans="1:8" s="84" customFormat="1" ht="7.5" hidden="1" customHeight="1">
      <c r="A6" s="154"/>
      <c r="B6" s="87"/>
      <c r="C6" s="85"/>
      <c r="D6" s="85"/>
    </row>
    <row r="7" spans="1:8" s="84" customFormat="1" ht="23.85" customHeight="1">
      <c r="A7" s="154" t="s">
        <v>189</v>
      </c>
      <c r="B7" s="87" t="s">
        <v>161</v>
      </c>
    </row>
    <row r="8" spans="1:8" s="84" customFormat="1" ht="23.85" customHeight="1">
      <c r="A8" s="154" t="s">
        <v>190</v>
      </c>
      <c r="B8" s="87" t="s">
        <v>163</v>
      </c>
    </row>
    <row r="9" spans="1:8" s="84" customFormat="1" ht="23.85" customHeight="1">
      <c r="A9" s="154" t="s">
        <v>85</v>
      </c>
      <c r="B9" s="87" t="s">
        <v>129</v>
      </c>
    </row>
    <row r="10" spans="1:8" s="84" customFormat="1" ht="23.85" customHeight="1">
      <c r="A10" s="154" t="s">
        <v>76</v>
      </c>
      <c r="B10" s="87" t="s">
        <v>99</v>
      </c>
    </row>
    <row r="11" spans="1:8" s="84" customFormat="1" ht="23.85" customHeight="1">
      <c r="A11" s="154" t="s">
        <v>77</v>
      </c>
      <c r="B11" s="87" t="s">
        <v>100</v>
      </c>
    </row>
    <row r="12" spans="1:8" s="84" customFormat="1" ht="23.85" customHeight="1">
      <c r="A12" s="154" t="s">
        <v>78</v>
      </c>
      <c r="B12" s="87" t="s">
        <v>101</v>
      </c>
    </row>
    <row r="13" spans="1:8" s="84" customFormat="1" ht="23.85" customHeight="1">
      <c r="A13" s="154" t="s">
        <v>88</v>
      </c>
      <c r="B13" s="87" t="s">
        <v>128</v>
      </c>
    </row>
    <row r="14" spans="1:8" s="84" customFormat="1" ht="23.85" customHeight="1">
      <c r="A14" s="154" t="s">
        <v>79</v>
      </c>
      <c r="B14" s="87" t="s">
        <v>102</v>
      </c>
    </row>
    <row r="15" spans="1:8" s="84" customFormat="1" ht="23.85" customHeight="1">
      <c r="A15" s="154" t="s">
        <v>80</v>
      </c>
      <c r="B15" s="87" t="s">
        <v>103</v>
      </c>
    </row>
    <row r="16" spans="1:8" s="84" customFormat="1" ht="23.85" customHeight="1">
      <c r="A16" s="154" t="s">
        <v>81</v>
      </c>
      <c r="B16" s="87" t="s">
        <v>104</v>
      </c>
      <c r="D16" s="86"/>
      <c r="E16" s="86"/>
      <c r="F16" s="86"/>
      <c r="G16" s="86"/>
      <c r="H16" s="86"/>
    </row>
    <row r="17" spans="1:8" s="84" customFormat="1" ht="23.85" customHeight="1">
      <c r="A17" s="154" t="s">
        <v>82</v>
      </c>
      <c r="B17" s="87" t="s">
        <v>105</v>
      </c>
      <c r="D17" s="86"/>
      <c r="E17" s="86"/>
      <c r="F17" s="86"/>
      <c r="G17" s="86"/>
      <c r="H17" s="86"/>
    </row>
    <row r="18" spans="1:8" s="84" customFormat="1" ht="23.85" customHeight="1">
      <c r="A18" s="154" t="s">
        <v>83</v>
      </c>
      <c r="B18" s="87" t="s">
        <v>106</v>
      </c>
      <c r="D18" s="86"/>
      <c r="E18" s="86"/>
      <c r="F18" s="86"/>
      <c r="G18" s="86"/>
      <c r="H18" s="86"/>
    </row>
    <row r="19" spans="1:8" s="84" customFormat="1" ht="23.85" customHeight="1">
      <c r="A19" s="154" t="s">
        <v>84</v>
      </c>
      <c r="B19" s="87" t="s">
        <v>107</v>
      </c>
      <c r="D19" s="86"/>
      <c r="E19" s="86"/>
      <c r="F19" s="86"/>
      <c r="G19" s="86"/>
      <c r="H19" s="86"/>
    </row>
    <row r="20" spans="1:8" s="84" customFormat="1" ht="23.85" customHeight="1">
      <c r="A20" s="154" t="s">
        <v>86</v>
      </c>
      <c r="B20" s="87" t="s">
        <v>108</v>
      </c>
      <c r="D20" s="86"/>
      <c r="E20" s="86"/>
      <c r="F20" s="86"/>
      <c r="G20" s="86"/>
      <c r="H20" s="86"/>
    </row>
    <row r="21" spans="1:8" s="84" customFormat="1" ht="23.85" customHeight="1">
      <c r="A21" s="154" t="s">
        <v>87</v>
      </c>
      <c r="B21" s="87" t="s">
        <v>109</v>
      </c>
      <c r="D21" s="86"/>
      <c r="E21" s="86"/>
      <c r="F21" s="86"/>
      <c r="G21" s="86"/>
      <c r="H21" s="86"/>
    </row>
    <row r="22" spans="1:8" s="84" customFormat="1" ht="23.85" customHeight="1">
      <c r="A22" s="154" t="s">
        <v>89</v>
      </c>
      <c r="B22" s="87" t="s">
        <v>110</v>
      </c>
      <c r="D22" s="86"/>
      <c r="E22" s="86"/>
      <c r="F22" s="86"/>
      <c r="G22" s="86"/>
      <c r="H22" s="86"/>
    </row>
    <row r="23" spans="1:8" s="84" customFormat="1" ht="2.1" customHeight="1"/>
    <row r="24" spans="1:8" s="84" customFormat="1" ht="15">
      <c r="A24" s="152" t="s">
        <v>94</v>
      </c>
    </row>
    <row r="25" spans="1:8" s="87" customFormat="1" ht="23.45" customHeight="1">
      <c r="A25" s="87" t="s">
        <v>159</v>
      </c>
    </row>
    <row r="26" spans="1:8" s="88" customFormat="1" ht="15">
      <c r="A26" s="152" t="s">
        <v>171</v>
      </c>
    </row>
    <row r="27" spans="1:8" s="87" customFormat="1" ht="23.45" customHeight="1">
      <c r="A27" s="87" t="s">
        <v>166</v>
      </c>
    </row>
    <row r="28" spans="1:8" s="88" customFormat="1" ht="15">
      <c r="A28" s="152" t="s">
        <v>97</v>
      </c>
    </row>
    <row r="29" spans="1:8" s="87" customFormat="1" ht="37.5" customHeight="1">
      <c r="A29" s="355" t="s">
        <v>205</v>
      </c>
      <c r="B29" s="355"/>
    </row>
    <row r="30" spans="1:8" s="88" customFormat="1" ht="15">
      <c r="A30" s="152" t="s">
        <v>95</v>
      </c>
    </row>
    <row r="31" spans="1:8" s="87" customFormat="1" ht="23.45" customHeight="1">
      <c r="A31" s="87" t="s">
        <v>98</v>
      </c>
    </row>
    <row r="32" spans="1:8" s="88" customFormat="1" ht="15">
      <c r="A32" s="152" t="s">
        <v>182</v>
      </c>
    </row>
    <row r="33" spans="1:2" s="87" customFormat="1" ht="23.45" customHeight="1">
      <c r="A33" s="87" t="s">
        <v>160</v>
      </c>
      <c r="B33" s="153"/>
    </row>
    <row r="34" spans="1:2" s="88" customFormat="1" ht="15">
      <c r="A34" s="85" t="s">
        <v>181</v>
      </c>
    </row>
    <row r="35" spans="1:2" s="84" customFormat="1" ht="23.45" customHeight="1">
      <c r="A35" s="87" t="s">
        <v>180</v>
      </c>
      <c r="B35" s="153"/>
    </row>
    <row r="36" spans="1:2" s="88" customFormat="1" ht="15">
      <c r="A36" s="85" t="s">
        <v>96</v>
      </c>
    </row>
    <row r="37" spans="1:2" s="87" customFormat="1" ht="37.5" customHeight="1">
      <c r="A37" s="355" t="s">
        <v>204</v>
      </c>
      <c r="B37" s="355"/>
    </row>
    <row r="38" spans="1:2" s="88" customFormat="1" ht="15">
      <c r="A38" s="85" t="s">
        <v>121</v>
      </c>
    </row>
    <row r="39" spans="1:2" s="87" customFormat="1" ht="23.45" customHeight="1">
      <c r="A39" s="87" t="s">
        <v>122</v>
      </c>
    </row>
  </sheetData>
  <sortState ref="A7:B19">
    <sortCondition ref="B7:B19"/>
  </sortState>
  <mergeCells count="2">
    <mergeCell ref="A29:B29"/>
    <mergeCell ref="A37:B37"/>
  </mergeCells>
  <pageMargins left="0.31496062992125984" right="0.31496062992125984" top="0.35433070866141736" bottom="0.35433070866141736" header="0.31496062992125984" footer="0.19685039370078741"/>
  <pageSetup paperSize="9" orientation="portrait" r:id="rId1"/>
  <headerFooter differentFirst="1" scaleWithDoc="0">
    <oddFooter>&amp;C&amp;8&amp;P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0"/>
  <dimension ref="A1:O41"/>
  <sheetViews>
    <sheetView showGridLines="0" zoomScaleNormal="100" zoomScaleSheetLayoutView="100" workbookViewId="0"/>
  </sheetViews>
  <sheetFormatPr defaultColWidth="9.140625" defaultRowHeight="12"/>
  <cols>
    <col min="1" max="1" width="31.7109375" style="74" customWidth="1"/>
    <col min="2" max="9" width="13.28515625" style="74" customWidth="1"/>
    <col min="10" max="15" width="9.140625" style="74" customWidth="1"/>
    <col min="16" max="16384" width="9.140625" style="74"/>
  </cols>
  <sheetData>
    <row r="1" spans="1:15" ht="18">
      <c r="A1" s="236" t="s">
        <v>276</v>
      </c>
      <c r="I1" s="239" t="str">
        <f>'3'!N1</f>
        <v>IV. čtvrtletí 2023</v>
      </c>
    </row>
    <row r="2" spans="1:15" ht="1.5" customHeight="1">
      <c r="E2" s="103"/>
      <c r="F2" s="103"/>
      <c r="G2" s="103"/>
    </row>
    <row r="3" spans="1:15" ht="12" customHeight="1">
      <c r="E3" s="103"/>
      <c r="F3" s="103"/>
      <c r="G3" s="103"/>
    </row>
    <row r="4" spans="1:15">
      <c r="A4" s="7"/>
      <c r="B4" s="126"/>
      <c r="C4" s="126"/>
      <c r="D4" s="126"/>
    </row>
    <row r="5" spans="1:15" ht="12.75" customHeight="1">
      <c r="A5" s="374">
        <v>2023</v>
      </c>
      <c r="B5" s="363" t="s">
        <v>17</v>
      </c>
      <c r="C5" s="365"/>
      <c r="D5" s="363" t="s">
        <v>18</v>
      </c>
      <c r="E5" s="365"/>
      <c r="F5" s="363" t="s">
        <v>19</v>
      </c>
      <c r="G5" s="365"/>
      <c r="H5" s="363" t="s">
        <v>7</v>
      </c>
      <c r="I5" s="364"/>
    </row>
    <row r="6" spans="1:15">
      <c r="A6" s="375"/>
      <c r="B6" s="274" t="s">
        <v>287</v>
      </c>
      <c r="C6" s="275" t="s">
        <v>288</v>
      </c>
      <c r="D6" s="274" t="s">
        <v>287</v>
      </c>
      <c r="E6" s="275" t="s">
        <v>288</v>
      </c>
      <c r="F6" s="274" t="s">
        <v>287</v>
      </c>
      <c r="G6" s="275" t="s">
        <v>288</v>
      </c>
      <c r="H6" s="274" t="s">
        <v>287</v>
      </c>
      <c r="I6" s="293" t="s">
        <v>288</v>
      </c>
      <c r="J6" s="109"/>
      <c r="O6" s="109"/>
    </row>
    <row r="7" spans="1:15" ht="13.5">
      <c r="A7" s="167" t="s">
        <v>196</v>
      </c>
      <c r="B7" s="280">
        <v>1016.0180000000003</v>
      </c>
      <c r="C7" s="324">
        <v>2.6920083390687868E-2</v>
      </c>
      <c r="D7" s="195">
        <v>1015.8180000000003</v>
      </c>
      <c r="E7" s="324">
        <v>2.6916706265735977E-2</v>
      </c>
      <c r="F7" s="280">
        <v>1015.7560000000003</v>
      </c>
      <c r="G7" s="324">
        <v>2.6913393600467083E-2</v>
      </c>
      <c r="H7" s="195">
        <v>1015.7560000000003</v>
      </c>
      <c r="I7" s="201">
        <v>2.6913393600467083E-2</v>
      </c>
      <c r="J7" s="111"/>
      <c r="O7" s="60"/>
    </row>
    <row r="8" spans="1:15">
      <c r="A8" s="167" t="s">
        <v>331</v>
      </c>
      <c r="B8" s="280">
        <v>375370.60100000002</v>
      </c>
      <c r="C8" s="324">
        <v>3.5509354128891592E-2</v>
      </c>
      <c r="D8" s="195">
        <v>587579.82899999956</v>
      </c>
      <c r="E8" s="324">
        <v>4.1538413742957296E-2</v>
      </c>
      <c r="F8" s="280">
        <v>711115.56900000025</v>
      </c>
      <c r="G8" s="324">
        <v>4.1605482846256557E-2</v>
      </c>
      <c r="H8" s="195">
        <v>1674065.9989999998</v>
      </c>
      <c r="I8" s="201">
        <v>4.0041415155661016E-2</v>
      </c>
      <c r="J8" s="111"/>
      <c r="O8" s="60"/>
    </row>
    <row r="9" spans="1:15">
      <c r="A9" s="167" t="s">
        <v>332</v>
      </c>
      <c r="B9" s="280">
        <v>251774.06899999999</v>
      </c>
      <c r="C9" s="324">
        <v>5.0279693123517814E-2</v>
      </c>
      <c r="D9" s="195">
        <v>431444.22399999999</v>
      </c>
      <c r="E9" s="324">
        <v>5.1358722886047356E-2</v>
      </c>
      <c r="F9" s="280">
        <v>558479.0149999999</v>
      </c>
      <c r="G9" s="324">
        <v>5.3965392171214363E-2</v>
      </c>
      <c r="H9" s="195">
        <v>1241697.3079999997</v>
      </c>
      <c r="I9" s="202">
        <v>5.2266786481861935E-2</v>
      </c>
      <c r="J9" s="101"/>
      <c r="O9" s="104"/>
    </row>
    <row r="10" spans="1:15">
      <c r="A10" s="170" t="s">
        <v>40</v>
      </c>
      <c r="B10" s="282">
        <v>72668.603999999992</v>
      </c>
      <c r="C10" s="325">
        <v>0.12129560070899083</v>
      </c>
      <c r="D10" s="196">
        <v>101854.042</v>
      </c>
      <c r="E10" s="325">
        <v>0.11795818616920536</v>
      </c>
      <c r="F10" s="282">
        <v>114040.20699999999</v>
      </c>
      <c r="G10" s="325">
        <v>0.11375502066059344</v>
      </c>
      <c r="H10" s="196">
        <v>288562.853</v>
      </c>
      <c r="I10" s="203">
        <v>0.11705994309960492</v>
      </c>
      <c r="J10" s="101"/>
      <c r="O10" s="127"/>
    </row>
    <row r="11" spans="1:15">
      <c r="A11" s="170" t="s">
        <v>39</v>
      </c>
      <c r="B11" s="282">
        <v>4066.5</v>
      </c>
      <c r="C11" s="325">
        <v>9.5178513721446159E-2</v>
      </c>
      <c r="D11" s="196">
        <v>5889.7599999999993</v>
      </c>
      <c r="E11" s="325">
        <v>0.10926594208212713</v>
      </c>
      <c r="F11" s="282">
        <v>6347.8600000000006</v>
      </c>
      <c r="G11" s="325">
        <v>0.1073788579323204</v>
      </c>
      <c r="H11" s="196">
        <v>16304.119999999999</v>
      </c>
      <c r="I11" s="203">
        <v>0.10468508605947721</v>
      </c>
      <c r="J11" s="101"/>
      <c r="O11" s="127"/>
    </row>
    <row r="12" spans="1:15">
      <c r="A12" s="170" t="s">
        <v>38</v>
      </c>
      <c r="B12" s="282">
        <v>0</v>
      </c>
      <c r="C12" s="325">
        <v>0</v>
      </c>
      <c r="D12" s="196">
        <v>0</v>
      </c>
      <c r="E12" s="325">
        <v>0</v>
      </c>
      <c r="F12" s="282">
        <v>0</v>
      </c>
      <c r="G12" s="325">
        <v>0</v>
      </c>
      <c r="H12" s="196">
        <v>0</v>
      </c>
      <c r="I12" s="203">
        <v>0</v>
      </c>
      <c r="J12" s="101"/>
      <c r="O12" s="127"/>
    </row>
    <row r="13" spans="1:15">
      <c r="A13" s="170" t="s">
        <v>60</v>
      </c>
      <c r="B13" s="282">
        <v>223.92</v>
      </c>
      <c r="C13" s="325">
        <v>3.3030772519140716E-2</v>
      </c>
      <c r="D13" s="196">
        <v>207.73</v>
      </c>
      <c r="E13" s="325">
        <v>4.0922625643571478E-2</v>
      </c>
      <c r="F13" s="282">
        <v>221.16</v>
      </c>
      <c r="G13" s="325">
        <v>2.5890986024416612E-2</v>
      </c>
      <c r="H13" s="196">
        <v>652.80999999999995</v>
      </c>
      <c r="I13" s="203">
        <v>3.2004777894999364E-2</v>
      </c>
      <c r="J13" s="101"/>
      <c r="O13" s="127"/>
    </row>
    <row r="14" spans="1:15">
      <c r="A14" s="170" t="s">
        <v>61</v>
      </c>
      <c r="B14" s="282">
        <v>0</v>
      </c>
      <c r="C14" s="325">
        <v>0</v>
      </c>
      <c r="D14" s="196">
        <v>0</v>
      </c>
      <c r="E14" s="325">
        <v>0</v>
      </c>
      <c r="F14" s="282">
        <v>0</v>
      </c>
      <c r="G14" s="325">
        <v>0</v>
      </c>
      <c r="H14" s="196">
        <v>0</v>
      </c>
      <c r="I14" s="203">
        <v>0</v>
      </c>
      <c r="J14" s="101"/>
      <c r="O14" s="127"/>
    </row>
    <row r="15" spans="1:15">
      <c r="A15" s="170" t="s">
        <v>62</v>
      </c>
      <c r="B15" s="282">
        <v>0</v>
      </c>
      <c r="C15" s="325">
        <v>0</v>
      </c>
      <c r="D15" s="196">
        <v>0</v>
      </c>
      <c r="E15" s="325">
        <v>0</v>
      </c>
      <c r="F15" s="282">
        <v>0</v>
      </c>
      <c r="G15" s="325">
        <v>0</v>
      </c>
      <c r="H15" s="196">
        <v>0</v>
      </c>
      <c r="I15" s="203">
        <v>0</v>
      </c>
      <c r="J15" s="101"/>
      <c r="O15" s="127"/>
    </row>
    <row r="16" spans="1:15">
      <c r="A16" s="170" t="s">
        <v>37</v>
      </c>
      <c r="B16" s="282">
        <v>111102.70600000001</v>
      </c>
      <c r="C16" s="325">
        <v>5.2562676034548776E-2</v>
      </c>
      <c r="D16" s="196">
        <v>227881.32199999999</v>
      </c>
      <c r="E16" s="325">
        <v>6.1815261656594206E-2</v>
      </c>
      <c r="F16" s="282">
        <v>329955.49699999997</v>
      </c>
      <c r="G16" s="325">
        <v>7.0623780932675267E-2</v>
      </c>
      <c r="H16" s="196">
        <v>668939.52499999991</v>
      </c>
      <c r="I16" s="203">
        <v>6.3877496587012347E-2</v>
      </c>
      <c r="J16" s="101"/>
      <c r="O16" s="127"/>
    </row>
    <row r="17" spans="1:15">
      <c r="A17" s="170" t="s">
        <v>72</v>
      </c>
      <c r="B17" s="282">
        <v>0</v>
      </c>
      <c r="C17" s="325">
        <v>0</v>
      </c>
      <c r="D17" s="196">
        <v>0</v>
      </c>
      <c r="E17" s="325">
        <v>0</v>
      </c>
      <c r="F17" s="282">
        <v>0</v>
      </c>
      <c r="G17" s="325">
        <v>0</v>
      </c>
      <c r="H17" s="196">
        <v>0</v>
      </c>
      <c r="I17" s="203">
        <v>0</v>
      </c>
      <c r="J17" s="101"/>
      <c r="O17" s="127"/>
    </row>
    <row r="18" spans="1:15">
      <c r="A18" s="170" t="s">
        <v>36</v>
      </c>
      <c r="B18" s="282">
        <v>0</v>
      </c>
      <c r="C18" s="325">
        <v>0</v>
      </c>
      <c r="D18" s="196">
        <v>0</v>
      </c>
      <c r="E18" s="325">
        <v>0</v>
      </c>
      <c r="F18" s="282">
        <v>0</v>
      </c>
      <c r="G18" s="325">
        <v>0</v>
      </c>
      <c r="H18" s="196">
        <v>0</v>
      </c>
      <c r="I18" s="203">
        <v>0</v>
      </c>
      <c r="J18" s="101"/>
      <c r="O18" s="127"/>
    </row>
    <row r="19" spans="1:15">
      <c r="A19" s="170" t="s">
        <v>35</v>
      </c>
      <c r="B19" s="282">
        <v>0</v>
      </c>
      <c r="C19" s="325">
        <v>0</v>
      </c>
      <c r="D19" s="196">
        <v>0</v>
      </c>
      <c r="E19" s="325">
        <v>0</v>
      </c>
      <c r="F19" s="282">
        <v>0</v>
      </c>
      <c r="G19" s="325">
        <v>0</v>
      </c>
      <c r="H19" s="196">
        <v>0</v>
      </c>
      <c r="I19" s="203">
        <v>0</v>
      </c>
      <c r="J19" s="101"/>
      <c r="O19" s="127"/>
    </row>
    <row r="20" spans="1:15">
      <c r="A20" s="170" t="s">
        <v>34</v>
      </c>
      <c r="B20" s="282">
        <v>0</v>
      </c>
      <c r="C20" s="325">
        <v>0</v>
      </c>
      <c r="D20" s="196">
        <v>0</v>
      </c>
      <c r="E20" s="325">
        <v>0</v>
      </c>
      <c r="F20" s="282">
        <v>0</v>
      </c>
      <c r="G20" s="325">
        <v>0</v>
      </c>
      <c r="H20" s="196">
        <v>0</v>
      </c>
      <c r="I20" s="203">
        <v>0</v>
      </c>
      <c r="J20" s="101"/>
      <c r="O20" s="127"/>
    </row>
    <row r="21" spans="1:15">
      <c r="A21" s="170" t="s">
        <v>33</v>
      </c>
      <c r="B21" s="282">
        <v>25860.289000000001</v>
      </c>
      <c r="C21" s="325">
        <v>0.1146222051516376</v>
      </c>
      <c r="D21" s="196">
        <v>30662.222000000002</v>
      </c>
      <c r="E21" s="325">
        <v>9.1791531551005417E-2</v>
      </c>
      <c r="F21" s="282">
        <v>32423.063999999998</v>
      </c>
      <c r="G21" s="325">
        <v>9.9012989362099374E-2</v>
      </c>
      <c r="H21" s="196">
        <v>88945.574999999997</v>
      </c>
      <c r="I21" s="203">
        <v>0.10026352903653218</v>
      </c>
      <c r="J21" s="101"/>
      <c r="O21" s="127"/>
    </row>
    <row r="22" spans="1:15">
      <c r="A22" s="170" t="s">
        <v>32</v>
      </c>
      <c r="B22" s="282">
        <v>36</v>
      </c>
      <c r="C22" s="325">
        <v>1.5746367450809813E-4</v>
      </c>
      <c r="D22" s="196">
        <v>21</v>
      </c>
      <c r="E22" s="325">
        <v>8.9681343992294174E-5</v>
      </c>
      <c r="F22" s="282">
        <v>31</v>
      </c>
      <c r="G22" s="325">
        <v>1.4389206765548799E-4</v>
      </c>
      <c r="H22" s="196">
        <v>88</v>
      </c>
      <c r="I22" s="203">
        <v>1.2975029314277309E-4</v>
      </c>
      <c r="J22" s="101"/>
      <c r="O22" s="127"/>
    </row>
    <row r="23" spans="1:15">
      <c r="A23" s="170" t="s">
        <v>3</v>
      </c>
      <c r="B23" s="282">
        <v>0</v>
      </c>
      <c r="C23" s="325">
        <v>0</v>
      </c>
      <c r="D23" s="196">
        <v>0</v>
      </c>
      <c r="E23" s="325">
        <v>0</v>
      </c>
      <c r="F23" s="282">
        <v>0</v>
      </c>
      <c r="G23" s="325">
        <v>0</v>
      </c>
      <c r="H23" s="196">
        <v>0</v>
      </c>
      <c r="I23" s="203">
        <v>0</v>
      </c>
      <c r="J23" s="101"/>
      <c r="O23" s="127"/>
    </row>
    <row r="24" spans="1:15">
      <c r="A24" s="170" t="s">
        <v>31</v>
      </c>
      <c r="B24" s="282">
        <v>2.04</v>
      </c>
      <c r="C24" s="325">
        <v>2.5315742532445415E-4</v>
      </c>
      <c r="D24" s="196">
        <v>579.77800000000002</v>
      </c>
      <c r="E24" s="325">
        <v>2.5758552170489168E-2</v>
      </c>
      <c r="F24" s="282">
        <v>1031.9359999999999</v>
      </c>
      <c r="G24" s="325">
        <v>2.5332080103139375E-2</v>
      </c>
      <c r="H24" s="196">
        <v>1613.7539999999999</v>
      </c>
      <c r="I24" s="203">
        <v>2.2632428409160694E-2</v>
      </c>
      <c r="J24" s="101"/>
      <c r="O24" s="127"/>
    </row>
    <row r="25" spans="1:15">
      <c r="A25" s="170" t="s">
        <v>30</v>
      </c>
      <c r="B25" s="282">
        <v>37814.01</v>
      </c>
      <c r="C25" s="325">
        <v>3.0628925201946725E-2</v>
      </c>
      <c r="D25" s="196">
        <v>64348.37</v>
      </c>
      <c r="E25" s="325">
        <v>2.985615322577341E-2</v>
      </c>
      <c r="F25" s="282">
        <v>74428.290999999968</v>
      </c>
      <c r="G25" s="325">
        <v>2.696877069390605E-2</v>
      </c>
      <c r="H25" s="196">
        <v>176590.67099999997</v>
      </c>
      <c r="I25" s="203">
        <v>2.8715515842377224E-2</v>
      </c>
      <c r="J25" s="101"/>
      <c r="O25" s="98"/>
    </row>
    <row r="26" spans="1:15" ht="13.5" customHeight="1">
      <c r="A26" s="168" t="s">
        <v>334</v>
      </c>
      <c r="B26" s="280">
        <v>250324.23000000004</v>
      </c>
      <c r="C26" s="324">
        <v>5.8276566982844016E-2</v>
      </c>
      <c r="D26" s="195">
        <v>429040.29700000002</v>
      </c>
      <c r="E26" s="324">
        <v>5.6800471627133087E-2</v>
      </c>
      <c r="F26" s="280">
        <v>555866.6</v>
      </c>
      <c r="G26" s="324">
        <v>5.8405344331394125E-2</v>
      </c>
      <c r="H26" s="195">
        <v>1235231.1269999999</v>
      </c>
      <c r="I26" s="202">
        <v>5.7812097054364617E-2</v>
      </c>
      <c r="J26" s="10"/>
      <c r="O26" s="78"/>
    </row>
    <row r="27" spans="1:15" ht="12.75" customHeight="1">
      <c r="A27" s="170" t="s">
        <v>26</v>
      </c>
      <c r="B27" s="282">
        <v>63712.615000000005</v>
      </c>
      <c r="C27" s="325">
        <v>5.003242472205835E-2</v>
      </c>
      <c r="D27" s="196">
        <v>96197.527999999991</v>
      </c>
      <c r="E27" s="325">
        <v>5.8326412754919718E-2</v>
      </c>
      <c r="F27" s="282">
        <v>102862.45800000001</v>
      </c>
      <c r="G27" s="325">
        <v>5.5408622133164116E-2</v>
      </c>
      <c r="H27" s="196">
        <v>262772.60100000002</v>
      </c>
      <c r="I27" s="203">
        <v>5.4983046775056374E-2</v>
      </c>
      <c r="J27" s="101"/>
      <c r="O27" s="78"/>
    </row>
    <row r="28" spans="1:15" ht="12.75" customHeight="1">
      <c r="A28" s="170" t="s">
        <v>0</v>
      </c>
      <c r="B28" s="282">
        <v>218.18</v>
      </c>
      <c r="C28" s="325">
        <v>2.5827748379678131E-3</v>
      </c>
      <c r="D28" s="196">
        <v>235.44</v>
      </c>
      <c r="E28" s="325">
        <v>1.5159771005554877E-3</v>
      </c>
      <c r="F28" s="282">
        <v>0</v>
      </c>
      <c r="G28" s="325">
        <v>0</v>
      </c>
      <c r="H28" s="196">
        <v>453.62</v>
      </c>
      <c r="I28" s="203">
        <v>9.4694709585769359E-4</v>
      </c>
      <c r="J28" s="101"/>
      <c r="O28" s="78"/>
    </row>
    <row r="29" spans="1:15" ht="12.75" customHeight="1">
      <c r="A29" s="170" t="s">
        <v>1</v>
      </c>
      <c r="B29" s="282">
        <v>1624.6399999999999</v>
      </c>
      <c r="C29" s="325">
        <v>7.6085187085524822E-2</v>
      </c>
      <c r="D29" s="196">
        <v>3719.7799999999997</v>
      </c>
      <c r="E29" s="325">
        <v>5.7645103204397211E-2</v>
      </c>
      <c r="F29" s="282">
        <v>4725.2</v>
      </c>
      <c r="G29" s="325">
        <v>5.0346401612090676E-2</v>
      </c>
      <c r="H29" s="196">
        <v>10069.619999999999</v>
      </c>
      <c r="I29" s="203">
        <v>5.6024605154755276E-2</v>
      </c>
      <c r="J29" s="101"/>
      <c r="O29" s="78"/>
    </row>
    <row r="30" spans="1:15" ht="12.75" customHeight="1">
      <c r="A30" s="170" t="s">
        <v>2</v>
      </c>
      <c r="B30" s="282">
        <v>166.97499999999999</v>
      </c>
      <c r="C30" s="325">
        <v>1.3410769769751597E-2</v>
      </c>
      <c r="D30" s="196">
        <v>454.28</v>
      </c>
      <c r="E30" s="325">
        <v>1.5118577229661498E-2</v>
      </c>
      <c r="F30" s="282">
        <v>640.28</v>
      </c>
      <c r="G30" s="325">
        <v>1.5267672865476653E-2</v>
      </c>
      <c r="H30" s="196">
        <v>1261.5349999999999</v>
      </c>
      <c r="I30" s="203">
        <v>1.4940797061296035E-2</v>
      </c>
      <c r="J30" s="101"/>
    </row>
    <row r="31" spans="1:15">
      <c r="A31" s="170" t="s">
        <v>6</v>
      </c>
      <c r="B31" s="282">
        <v>2338.9079999999999</v>
      </c>
      <c r="C31" s="325">
        <v>8.2191549757853977E-2</v>
      </c>
      <c r="D31" s="196">
        <v>3569.2719999999999</v>
      </c>
      <c r="E31" s="325">
        <v>8.9019481859304417E-2</v>
      </c>
      <c r="F31" s="282">
        <v>4292.4260000000004</v>
      </c>
      <c r="G31" s="325">
        <v>0.10374223357870496</v>
      </c>
      <c r="H31" s="196">
        <v>10200.606</v>
      </c>
      <c r="I31" s="203">
        <v>9.2793456084808185E-2</v>
      </c>
      <c r="J31" s="101"/>
    </row>
    <row r="32" spans="1:15">
      <c r="A32" s="170" t="s">
        <v>25</v>
      </c>
      <c r="B32" s="282">
        <v>111184.442</v>
      </c>
      <c r="C32" s="325">
        <v>5.8054939941170093E-2</v>
      </c>
      <c r="D32" s="196">
        <v>185896.76500000001</v>
      </c>
      <c r="E32" s="325">
        <v>5.196345507894623E-2</v>
      </c>
      <c r="F32" s="282">
        <v>248943.14799999996</v>
      </c>
      <c r="G32" s="325">
        <v>5.446357221333506E-2</v>
      </c>
      <c r="H32" s="196">
        <v>546024.35499999998</v>
      </c>
      <c r="I32" s="203">
        <v>5.4258273561662747E-2</v>
      </c>
      <c r="J32" s="101"/>
    </row>
    <row r="33" spans="1:10">
      <c r="A33" s="170" t="s">
        <v>5</v>
      </c>
      <c r="B33" s="282">
        <v>67982.770000000019</v>
      </c>
      <c r="C33" s="325">
        <v>7.7481339075547939E-2</v>
      </c>
      <c r="D33" s="196">
        <v>133165.53200000001</v>
      </c>
      <c r="E33" s="325">
        <v>7.1902185492389137E-2</v>
      </c>
      <c r="F33" s="282">
        <v>187265.18799999999</v>
      </c>
      <c r="G33" s="325">
        <v>7.6633018134480341E-2</v>
      </c>
      <c r="H33" s="196">
        <v>388413.49</v>
      </c>
      <c r="I33" s="203">
        <v>7.5083204069444423E-2</v>
      </c>
      <c r="J33" s="101"/>
    </row>
    <row r="34" spans="1:10">
      <c r="A34" s="170" t="s">
        <v>3</v>
      </c>
      <c r="B34" s="282">
        <v>3095.7</v>
      </c>
      <c r="C34" s="325">
        <v>3.7422384997971854E-2</v>
      </c>
      <c r="D34" s="196">
        <v>5801.7</v>
      </c>
      <c r="E34" s="325">
        <v>3.1411442018269044E-2</v>
      </c>
      <c r="F34" s="282">
        <v>7137.9</v>
      </c>
      <c r="G34" s="325">
        <v>3.1026606148259816E-2</v>
      </c>
      <c r="H34" s="196">
        <v>16035.3</v>
      </c>
      <c r="I34" s="203">
        <v>3.2233001724432324E-2</v>
      </c>
      <c r="J34" s="101"/>
    </row>
    <row r="35" spans="1:10" ht="12" customHeight="1">
      <c r="A35" s="190" t="s">
        <v>168</v>
      </c>
      <c r="B35" s="71"/>
      <c r="C35" s="8"/>
      <c r="E35" s="103"/>
      <c r="F35" s="103"/>
      <c r="G35" s="103"/>
      <c r="I35" s="3"/>
    </row>
    <row r="36" spans="1:10">
      <c r="A36" s="190"/>
      <c r="B36" s="71"/>
    </row>
    <row r="37" spans="1:10">
      <c r="B37" s="78"/>
      <c r="C37" s="78"/>
    </row>
    <row r="38" spans="1:10">
      <c r="A38" s="103" t="s">
        <v>164</v>
      </c>
      <c r="B38" s="104">
        <f>+I7</f>
        <v>2.6913393600467083E-2</v>
      </c>
      <c r="C38" s="93" t="str">
        <f>+B5</f>
        <v>Říjen</v>
      </c>
      <c r="D38" s="103" t="str">
        <f>+D5</f>
        <v>Listopad</v>
      </c>
      <c r="E38" s="103" t="str">
        <f>+F5</f>
        <v>Prosinec</v>
      </c>
    </row>
    <row r="39" spans="1:10">
      <c r="A39" s="103" t="s">
        <v>59</v>
      </c>
      <c r="B39" s="104">
        <f t="shared" ref="B39:B40" si="0">+I8</f>
        <v>4.0041415155661016E-2</v>
      </c>
      <c r="C39" s="93"/>
      <c r="D39" s="103"/>
      <c r="E39" s="103"/>
      <c r="H39" s="116"/>
    </row>
    <row r="40" spans="1:10">
      <c r="A40" s="103" t="s">
        <v>116</v>
      </c>
      <c r="B40" s="104">
        <f t="shared" si="0"/>
        <v>5.2266786481861935E-2</v>
      </c>
      <c r="C40" s="93"/>
      <c r="D40" s="103"/>
      <c r="E40" s="103"/>
      <c r="H40" s="116"/>
    </row>
    <row r="41" spans="1:10">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{923E33B5-C0A5-4B39-BC0E-09C621F13762}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923E33B5-C0A5-4B39-BC0E-09C621F13762}">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1"/>
  <dimension ref="A1:O42"/>
  <sheetViews>
    <sheetView showGridLines="0" zoomScaleNormal="100" zoomScaleSheetLayoutView="100" workbookViewId="0"/>
  </sheetViews>
  <sheetFormatPr defaultColWidth="9.140625" defaultRowHeight="12"/>
  <cols>
    <col min="1" max="1" width="31.7109375" style="74" customWidth="1"/>
    <col min="2" max="9" width="13.28515625" style="74" customWidth="1"/>
    <col min="10" max="15" width="9.140625" style="74" customWidth="1"/>
    <col min="16" max="16384" width="9.140625" style="74"/>
  </cols>
  <sheetData>
    <row r="1" spans="1:15" ht="18">
      <c r="A1" s="236" t="s">
        <v>277</v>
      </c>
      <c r="I1" s="239" t="str">
        <f>'3'!N1</f>
        <v>IV. čtvrtletí 2023</v>
      </c>
    </row>
    <row r="2" spans="1:15" ht="1.5" customHeight="1">
      <c r="E2" s="103"/>
      <c r="F2" s="103"/>
      <c r="G2" s="103"/>
    </row>
    <row r="3" spans="1:15">
      <c r="A3" s="7"/>
      <c r="B3" s="126"/>
      <c r="C3" s="126"/>
      <c r="D3" s="126"/>
    </row>
    <row r="4" spans="1:15">
      <c r="A4" s="130"/>
      <c r="B4" s="126"/>
      <c r="C4" s="126"/>
      <c r="D4" s="126"/>
    </row>
    <row r="5" spans="1:15" ht="12.75" customHeight="1">
      <c r="A5" s="374">
        <v>2023</v>
      </c>
      <c r="B5" s="363" t="s">
        <v>17</v>
      </c>
      <c r="C5" s="365"/>
      <c r="D5" s="363" t="s">
        <v>18</v>
      </c>
      <c r="E5" s="365"/>
      <c r="F5" s="363" t="s">
        <v>19</v>
      </c>
      <c r="G5" s="365"/>
      <c r="H5" s="363" t="s">
        <v>7</v>
      </c>
      <c r="I5" s="364"/>
    </row>
    <row r="6" spans="1:15">
      <c r="A6" s="375"/>
      <c r="B6" s="274" t="s">
        <v>287</v>
      </c>
      <c r="C6" s="275" t="s">
        <v>288</v>
      </c>
      <c r="D6" s="274" t="s">
        <v>287</v>
      </c>
      <c r="E6" s="275" t="s">
        <v>288</v>
      </c>
      <c r="F6" s="274" t="s">
        <v>287</v>
      </c>
      <c r="G6" s="275" t="s">
        <v>288</v>
      </c>
      <c r="H6" s="274" t="s">
        <v>287</v>
      </c>
      <c r="I6" s="293" t="s">
        <v>288</v>
      </c>
      <c r="J6" s="109"/>
      <c r="O6" s="109"/>
    </row>
    <row r="7" spans="1:15" ht="13.5">
      <c r="A7" s="167" t="s">
        <v>196</v>
      </c>
      <c r="B7" s="280">
        <v>4613.4619999999995</v>
      </c>
      <c r="C7" s="324">
        <v>0.12223679281249898</v>
      </c>
      <c r="D7" s="195">
        <v>4612.9329999999991</v>
      </c>
      <c r="E7" s="324">
        <v>0.12223150464406045</v>
      </c>
      <c r="F7" s="280">
        <v>4613.4969999999985</v>
      </c>
      <c r="G7" s="324">
        <v>0.12223886507741427</v>
      </c>
      <c r="H7" s="195">
        <v>4613.4969999999985</v>
      </c>
      <c r="I7" s="201">
        <v>0.12223886507741427</v>
      </c>
      <c r="J7" s="111"/>
      <c r="O7" s="60"/>
    </row>
    <row r="8" spans="1:15">
      <c r="A8" s="167" t="s">
        <v>331</v>
      </c>
      <c r="B8" s="280">
        <v>1892571.4770000002</v>
      </c>
      <c r="C8" s="324">
        <v>0.1790337085855917</v>
      </c>
      <c r="D8" s="195">
        <v>2626340.1009999979</v>
      </c>
      <c r="E8" s="324">
        <v>0.18566668963215593</v>
      </c>
      <c r="F8" s="280">
        <v>3073833.6129999999</v>
      </c>
      <c r="G8" s="324">
        <v>0.17984183898231915</v>
      </c>
      <c r="H8" s="195">
        <v>7592745.1909999978</v>
      </c>
      <c r="I8" s="201">
        <v>0.181608289365884</v>
      </c>
      <c r="J8" s="111"/>
      <c r="O8" s="60"/>
    </row>
    <row r="9" spans="1:15">
      <c r="A9" s="167" t="s">
        <v>332</v>
      </c>
      <c r="B9" s="280">
        <v>1170204.226</v>
      </c>
      <c r="C9" s="324">
        <v>0.23369169672164963</v>
      </c>
      <c r="D9" s="195">
        <v>1894527.2029999997</v>
      </c>
      <c r="E9" s="324">
        <v>0.22552277260050971</v>
      </c>
      <c r="F9" s="280">
        <v>2309769.2669999995</v>
      </c>
      <c r="G9" s="324">
        <v>0.22319120498855866</v>
      </c>
      <c r="H9" s="195">
        <v>5374500.6959999986</v>
      </c>
      <c r="I9" s="202">
        <v>0.22622895170555557</v>
      </c>
      <c r="J9" s="101"/>
      <c r="O9" s="104"/>
    </row>
    <row r="10" spans="1:15">
      <c r="A10" s="170" t="s">
        <v>40</v>
      </c>
      <c r="B10" s="282">
        <v>109738.071</v>
      </c>
      <c r="C10" s="325">
        <v>0.18317050982004399</v>
      </c>
      <c r="D10" s="196">
        <v>158408.92800000001</v>
      </c>
      <c r="E10" s="325">
        <v>0.18345496607673409</v>
      </c>
      <c r="F10" s="282">
        <v>168083.23800000001</v>
      </c>
      <c r="G10" s="325">
        <v>0.16766290341256088</v>
      </c>
      <c r="H10" s="196">
        <v>436230.23700000002</v>
      </c>
      <c r="I10" s="203">
        <v>0.17696348019385286</v>
      </c>
      <c r="J10" s="101"/>
      <c r="O10" s="127"/>
    </row>
    <row r="11" spans="1:15">
      <c r="A11" s="170" t="s">
        <v>39</v>
      </c>
      <c r="B11" s="282">
        <v>3693.163</v>
      </c>
      <c r="C11" s="325">
        <v>8.644037016378639E-2</v>
      </c>
      <c r="D11" s="196">
        <v>4494.1559999999999</v>
      </c>
      <c r="E11" s="325">
        <v>8.3374906482444819E-2</v>
      </c>
      <c r="F11" s="282">
        <v>4462.5219999999999</v>
      </c>
      <c r="G11" s="325">
        <v>7.5486938252868563E-2</v>
      </c>
      <c r="H11" s="196">
        <v>12649.841</v>
      </c>
      <c r="I11" s="203">
        <v>8.1221782820765753E-2</v>
      </c>
      <c r="J11" s="101"/>
      <c r="O11" s="127"/>
    </row>
    <row r="12" spans="1:15">
      <c r="A12" s="170" t="s">
        <v>38</v>
      </c>
      <c r="B12" s="282">
        <v>0</v>
      </c>
      <c r="C12" s="325">
        <v>0</v>
      </c>
      <c r="D12" s="196">
        <v>0</v>
      </c>
      <c r="E12" s="325">
        <v>0</v>
      </c>
      <c r="F12" s="282">
        <v>0</v>
      </c>
      <c r="G12" s="325">
        <v>0</v>
      </c>
      <c r="H12" s="196">
        <v>0</v>
      </c>
      <c r="I12" s="203">
        <v>0</v>
      </c>
      <c r="J12" s="101"/>
      <c r="O12" s="127"/>
    </row>
    <row r="13" spans="1:15">
      <c r="A13" s="170" t="s">
        <v>60</v>
      </c>
      <c r="B13" s="282">
        <v>2889.61</v>
      </c>
      <c r="C13" s="325">
        <v>0.42625067246799853</v>
      </c>
      <c r="D13" s="196">
        <v>1738.7650000000001</v>
      </c>
      <c r="E13" s="325">
        <v>0.34253516187909577</v>
      </c>
      <c r="F13" s="282">
        <v>5372.4390000000003</v>
      </c>
      <c r="G13" s="325">
        <v>0.62894620666499712</v>
      </c>
      <c r="H13" s="196">
        <v>10000.814</v>
      </c>
      <c r="I13" s="203">
        <v>0.49030166639481654</v>
      </c>
      <c r="J13" s="101"/>
      <c r="O13" s="127"/>
    </row>
    <row r="14" spans="1:15">
      <c r="A14" s="170" t="s">
        <v>61</v>
      </c>
      <c r="B14" s="282">
        <v>0</v>
      </c>
      <c r="C14" s="325">
        <v>0</v>
      </c>
      <c r="D14" s="196">
        <v>0</v>
      </c>
      <c r="E14" s="325">
        <v>0</v>
      </c>
      <c r="F14" s="282">
        <v>0</v>
      </c>
      <c r="G14" s="325">
        <v>0</v>
      </c>
      <c r="H14" s="196">
        <v>0</v>
      </c>
      <c r="I14" s="203">
        <v>0</v>
      </c>
      <c r="J14" s="101"/>
      <c r="O14" s="127"/>
    </row>
    <row r="15" spans="1:15">
      <c r="A15" s="170" t="s">
        <v>62</v>
      </c>
      <c r="B15" s="282">
        <v>0</v>
      </c>
      <c r="C15" s="325">
        <v>0</v>
      </c>
      <c r="D15" s="196">
        <v>0</v>
      </c>
      <c r="E15" s="325">
        <v>0</v>
      </c>
      <c r="F15" s="282">
        <v>0</v>
      </c>
      <c r="G15" s="325">
        <v>0</v>
      </c>
      <c r="H15" s="196">
        <v>0</v>
      </c>
      <c r="I15" s="203">
        <v>0</v>
      </c>
      <c r="J15" s="101"/>
      <c r="O15" s="127"/>
    </row>
    <row r="16" spans="1:15">
      <c r="A16" s="170" t="s">
        <v>37</v>
      </c>
      <c r="B16" s="282">
        <v>665482.92000000004</v>
      </c>
      <c r="C16" s="325">
        <v>0.31483988455227674</v>
      </c>
      <c r="D16" s="196">
        <v>1279079.635</v>
      </c>
      <c r="E16" s="325">
        <v>0.34696411984632075</v>
      </c>
      <c r="F16" s="282">
        <v>1598248.4549999996</v>
      </c>
      <c r="G16" s="325">
        <v>0.34208961447278657</v>
      </c>
      <c r="H16" s="196">
        <v>3542811.01</v>
      </c>
      <c r="I16" s="203">
        <v>0.33830546670075268</v>
      </c>
      <c r="J16" s="101"/>
      <c r="O16" s="127"/>
    </row>
    <row r="17" spans="1:15">
      <c r="A17" s="170" t="s">
        <v>72</v>
      </c>
      <c r="B17" s="282">
        <v>0</v>
      </c>
      <c r="C17" s="325">
        <v>0</v>
      </c>
      <c r="D17" s="196">
        <v>0</v>
      </c>
      <c r="E17" s="325">
        <v>0</v>
      </c>
      <c r="F17" s="282">
        <v>0</v>
      </c>
      <c r="G17" s="325">
        <v>0</v>
      </c>
      <c r="H17" s="196">
        <v>0</v>
      </c>
      <c r="I17" s="203">
        <v>0</v>
      </c>
      <c r="J17" s="101"/>
      <c r="O17" s="127"/>
    </row>
    <row r="18" spans="1:15">
      <c r="A18" s="170" t="s">
        <v>36</v>
      </c>
      <c r="B18" s="282">
        <v>0</v>
      </c>
      <c r="C18" s="325">
        <v>0</v>
      </c>
      <c r="D18" s="196">
        <v>0</v>
      </c>
      <c r="E18" s="325">
        <v>0</v>
      </c>
      <c r="F18" s="282">
        <v>0</v>
      </c>
      <c r="G18" s="325">
        <v>0</v>
      </c>
      <c r="H18" s="196">
        <v>0</v>
      </c>
      <c r="I18" s="203">
        <v>0</v>
      </c>
      <c r="J18" s="101"/>
      <c r="O18" s="127"/>
    </row>
    <row r="19" spans="1:15">
      <c r="A19" s="170" t="s">
        <v>35</v>
      </c>
      <c r="B19" s="282">
        <v>7274</v>
      </c>
      <c r="C19" s="325">
        <v>0.11566645344010225</v>
      </c>
      <c r="D19" s="196">
        <v>5025.29</v>
      </c>
      <c r="E19" s="325">
        <v>7.6002663040124679E-2</v>
      </c>
      <c r="F19" s="282">
        <v>4381.29</v>
      </c>
      <c r="G19" s="325">
        <v>6.3136582061561017E-2</v>
      </c>
      <c r="H19" s="196">
        <v>16680.580000000002</v>
      </c>
      <c r="I19" s="203">
        <v>8.4074874318229659E-2</v>
      </c>
      <c r="J19" s="101"/>
      <c r="O19" s="127"/>
    </row>
    <row r="20" spans="1:15">
      <c r="A20" s="170" t="s">
        <v>34</v>
      </c>
      <c r="B20" s="282">
        <v>736.29600000000005</v>
      </c>
      <c r="C20" s="325">
        <v>1</v>
      </c>
      <c r="D20" s="196">
        <v>1211.1190000000001</v>
      </c>
      <c r="E20" s="325">
        <v>0.26960973206631439</v>
      </c>
      <c r="F20" s="282">
        <v>1389.001</v>
      </c>
      <c r="G20" s="325">
        <v>0.18264310550386514</v>
      </c>
      <c r="H20" s="196">
        <v>3336.4160000000002</v>
      </c>
      <c r="I20" s="203">
        <v>0.25997879286387976</v>
      </c>
      <c r="J20" s="101"/>
      <c r="O20" s="127"/>
    </row>
    <row r="21" spans="1:15">
      <c r="A21" s="170" t="s">
        <v>33</v>
      </c>
      <c r="B21" s="282">
        <v>3327.5097488868578</v>
      </c>
      <c r="C21" s="325">
        <v>1.474873328294914E-2</v>
      </c>
      <c r="D21" s="196">
        <v>2577.6028997585731</v>
      </c>
      <c r="E21" s="325">
        <v>7.7164048286895879E-3</v>
      </c>
      <c r="F21" s="282">
        <v>6263</v>
      </c>
      <c r="G21" s="325">
        <v>1.9125840555193313E-2</v>
      </c>
      <c r="H21" s="196">
        <v>12168.11264864543</v>
      </c>
      <c r="I21" s="203">
        <v>1.3716454313407449E-2</v>
      </c>
      <c r="J21" s="101"/>
      <c r="O21" s="127"/>
    </row>
    <row r="22" spans="1:15">
      <c r="A22" s="170" t="s">
        <v>32</v>
      </c>
      <c r="B22" s="282">
        <v>78622.528999999995</v>
      </c>
      <c r="C22" s="325">
        <v>0.34389423098498628</v>
      </c>
      <c r="D22" s="196">
        <v>75831.199999999997</v>
      </c>
      <c r="E22" s="325">
        <v>0.32384018726421226</v>
      </c>
      <c r="F22" s="282">
        <v>54916.020000000004</v>
      </c>
      <c r="G22" s="325">
        <v>0.25490256984548815</v>
      </c>
      <c r="H22" s="196">
        <v>209369.74900000001</v>
      </c>
      <c r="I22" s="203">
        <v>0.30870211713612306</v>
      </c>
      <c r="J22" s="101"/>
      <c r="O22" s="127"/>
    </row>
    <row r="23" spans="1:15">
      <c r="A23" s="170" t="s">
        <v>3</v>
      </c>
      <c r="B23" s="282">
        <v>0</v>
      </c>
      <c r="C23" s="325">
        <v>0</v>
      </c>
      <c r="D23" s="196">
        <v>0</v>
      </c>
      <c r="E23" s="325">
        <v>0</v>
      </c>
      <c r="F23" s="282">
        <v>0</v>
      </c>
      <c r="G23" s="325">
        <v>0</v>
      </c>
      <c r="H23" s="196">
        <v>0</v>
      </c>
      <c r="I23" s="203">
        <v>0</v>
      </c>
      <c r="J23" s="101"/>
      <c r="O23" s="127"/>
    </row>
    <row r="24" spans="1:15">
      <c r="A24" s="170" t="s">
        <v>31</v>
      </c>
      <c r="B24" s="282">
        <v>1356.212</v>
      </c>
      <c r="C24" s="325">
        <v>0.16830153829123953</v>
      </c>
      <c r="D24" s="196">
        <v>1533.2</v>
      </c>
      <c r="E24" s="325">
        <v>6.8117472873744755E-2</v>
      </c>
      <c r="F24" s="282">
        <v>2155.5220000000004</v>
      </c>
      <c r="G24" s="325">
        <v>5.2913994635402979E-2</v>
      </c>
      <c r="H24" s="196">
        <v>5044.9340000000011</v>
      </c>
      <c r="I24" s="203">
        <v>7.0753725526902331E-2</v>
      </c>
      <c r="J24" s="101"/>
      <c r="O24" s="127"/>
    </row>
    <row r="25" spans="1:15">
      <c r="A25" s="170" t="s">
        <v>30</v>
      </c>
      <c r="B25" s="282">
        <v>297083.91525111318</v>
      </c>
      <c r="C25" s="325">
        <v>0.24063464887558408</v>
      </c>
      <c r="D25" s="196">
        <v>364627.30710024136</v>
      </c>
      <c r="E25" s="325">
        <v>0.16917862489890487</v>
      </c>
      <c r="F25" s="282">
        <v>464497.77999999997</v>
      </c>
      <c r="G25" s="325">
        <v>0.16830877007035436</v>
      </c>
      <c r="H25" s="196">
        <v>1126209.0023513546</v>
      </c>
      <c r="I25" s="203">
        <v>0.1831335271886938</v>
      </c>
      <c r="J25" s="101"/>
      <c r="O25" s="98"/>
    </row>
    <row r="26" spans="1:15" ht="13.5" customHeight="1">
      <c r="A26" s="168" t="s">
        <v>337</v>
      </c>
      <c r="B26" s="280">
        <v>-528402.10800000001</v>
      </c>
      <c r="C26" s="324"/>
      <c r="D26" s="195">
        <v>-985893.26500000001</v>
      </c>
      <c r="E26" s="324"/>
      <c r="F26" s="280">
        <v>-1232673.487</v>
      </c>
      <c r="G26" s="324"/>
      <c r="H26" s="195">
        <v>-2746968.8600000003</v>
      </c>
      <c r="I26" s="202"/>
      <c r="J26" s="10"/>
      <c r="O26" s="78"/>
    </row>
    <row r="27" spans="1:15" ht="13.5" customHeight="1">
      <c r="A27" s="168" t="s">
        <v>334</v>
      </c>
      <c r="B27" s="280">
        <v>534664.07200000004</v>
      </c>
      <c r="C27" s="324">
        <v>0.12447211604417252</v>
      </c>
      <c r="D27" s="195">
        <v>751396.44</v>
      </c>
      <c r="E27" s="324">
        <v>9.9477071196761746E-2</v>
      </c>
      <c r="F27" s="280">
        <v>931694.68200000015</v>
      </c>
      <c r="G27" s="324">
        <v>9.7893898849002195E-2</v>
      </c>
      <c r="H27" s="195">
        <v>2217755.1940000001</v>
      </c>
      <c r="I27" s="202">
        <v>0.10379683260552197</v>
      </c>
      <c r="J27" s="10"/>
      <c r="O27" s="78"/>
    </row>
    <row r="28" spans="1:15" ht="12.75" customHeight="1">
      <c r="A28" s="170" t="s">
        <v>26</v>
      </c>
      <c r="B28" s="282">
        <v>352564.91700000002</v>
      </c>
      <c r="C28" s="325">
        <v>0.27686318744633615</v>
      </c>
      <c r="D28" s="196">
        <v>411207.99</v>
      </c>
      <c r="E28" s="325">
        <v>0.24932331892001322</v>
      </c>
      <c r="F28" s="282">
        <v>458384.50599999999</v>
      </c>
      <c r="G28" s="325">
        <v>0.2469166533493794</v>
      </c>
      <c r="H28" s="196">
        <v>1222157.4129999999</v>
      </c>
      <c r="I28" s="203">
        <v>0.25572657860726083</v>
      </c>
      <c r="J28" s="101"/>
      <c r="O28" s="78"/>
    </row>
    <row r="29" spans="1:15" ht="12.75" customHeight="1">
      <c r="A29" s="170" t="s">
        <v>0</v>
      </c>
      <c r="B29" s="282">
        <v>764.11199999999997</v>
      </c>
      <c r="C29" s="325">
        <v>9.0454177605154527E-3</v>
      </c>
      <c r="D29" s="196">
        <v>1618.01</v>
      </c>
      <c r="E29" s="325">
        <v>1.0418221663565173E-2</v>
      </c>
      <c r="F29" s="282">
        <v>45622.033000000003</v>
      </c>
      <c r="G29" s="325">
        <v>0.1906850412203232</v>
      </c>
      <c r="H29" s="196">
        <v>48004.155000000006</v>
      </c>
      <c r="I29" s="203">
        <v>0.10021029753175033</v>
      </c>
      <c r="J29" s="101"/>
      <c r="O29" s="78"/>
    </row>
    <row r="30" spans="1:15" ht="12.75" customHeight="1">
      <c r="A30" s="170" t="s">
        <v>1</v>
      </c>
      <c r="B30" s="282">
        <v>1051.5810000000001</v>
      </c>
      <c r="C30" s="325">
        <v>4.9247671558365722E-2</v>
      </c>
      <c r="D30" s="196">
        <v>2370.7500000000005</v>
      </c>
      <c r="E30" s="325">
        <v>3.6739304050730073E-2</v>
      </c>
      <c r="F30" s="282">
        <v>2894.6610000000001</v>
      </c>
      <c r="G30" s="325">
        <v>3.0842242706521632E-2</v>
      </c>
      <c r="H30" s="196">
        <v>6316.9920000000002</v>
      </c>
      <c r="I30" s="203">
        <v>3.5146011722959551E-2</v>
      </c>
      <c r="J30" s="101"/>
      <c r="O30" s="78"/>
    </row>
    <row r="31" spans="1:15" ht="12.75" customHeight="1">
      <c r="A31" s="170" t="s">
        <v>2</v>
      </c>
      <c r="B31" s="282">
        <v>63.760000000000005</v>
      </c>
      <c r="C31" s="325">
        <v>5.1209503250148943E-3</v>
      </c>
      <c r="D31" s="196">
        <v>144.07</v>
      </c>
      <c r="E31" s="325">
        <v>4.7946936283290746E-3</v>
      </c>
      <c r="F31" s="282">
        <v>195.65</v>
      </c>
      <c r="G31" s="325">
        <v>4.6653342227314732E-3</v>
      </c>
      <c r="H31" s="196">
        <v>403.48</v>
      </c>
      <c r="I31" s="203">
        <v>4.7785537446774964E-3</v>
      </c>
      <c r="J31" s="101"/>
    </row>
    <row r="32" spans="1:15">
      <c r="A32" s="170" t="s">
        <v>6</v>
      </c>
      <c r="B32" s="282">
        <v>1246.8620000000001</v>
      </c>
      <c r="C32" s="325">
        <v>4.3815968868453709E-2</v>
      </c>
      <c r="D32" s="196">
        <v>1226.665</v>
      </c>
      <c r="E32" s="325">
        <v>3.059365683392682E-2</v>
      </c>
      <c r="F32" s="282">
        <v>1307.877</v>
      </c>
      <c r="G32" s="325">
        <v>3.16096494677406E-2</v>
      </c>
      <c r="H32" s="196">
        <v>3781.404</v>
      </c>
      <c r="I32" s="203">
        <v>3.4398892184730794E-2</v>
      </c>
      <c r="J32" s="101"/>
    </row>
    <row r="33" spans="1:10">
      <c r="A33" s="170" t="s">
        <v>25</v>
      </c>
      <c r="B33" s="282">
        <v>129016.27299999999</v>
      </c>
      <c r="C33" s="325">
        <v>6.7365827859698246E-2</v>
      </c>
      <c r="D33" s="196">
        <v>228737.00200000001</v>
      </c>
      <c r="E33" s="325">
        <v>6.3938524849100162E-2</v>
      </c>
      <c r="F33" s="282">
        <v>291400.34600000002</v>
      </c>
      <c r="G33" s="325">
        <v>6.3752322226445959E-2</v>
      </c>
      <c r="H33" s="196">
        <v>649153.62100000004</v>
      </c>
      <c r="I33" s="203">
        <v>6.4506197258841949E-2</v>
      </c>
      <c r="J33" s="101"/>
    </row>
    <row r="34" spans="1:10">
      <c r="A34" s="170" t="s">
        <v>5</v>
      </c>
      <c r="B34" s="282">
        <v>49106.621999999996</v>
      </c>
      <c r="C34" s="325">
        <v>5.5967811109149571E-2</v>
      </c>
      <c r="D34" s="196">
        <v>104339.15599999999</v>
      </c>
      <c r="E34" s="325">
        <v>5.6337501425153515E-2</v>
      </c>
      <c r="F34" s="282">
        <v>129818.63499999999</v>
      </c>
      <c r="G34" s="325">
        <v>5.3124629924001063E-2</v>
      </c>
      <c r="H34" s="196">
        <v>283264.413</v>
      </c>
      <c r="I34" s="203">
        <v>5.4757108788601516E-2</v>
      </c>
      <c r="J34" s="101"/>
    </row>
    <row r="35" spans="1:10">
      <c r="A35" s="170" t="s">
        <v>3</v>
      </c>
      <c r="B35" s="282">
        <v>849.94500000000005</v>
      </c>
      <c r="C35" s="325">
        <v>1.0274564401298963E-2</v>
      </c>
      <c r="D35" s="196">
        <v>1752.797</v>
      </c>
      <c r="E35" s="325">
        <v>9.4899566222479484E-3</v>
      </c>
      <c r="F35" s="282">
        <v>2070.9739999999997</v>
      </c>
      <c r="G35" s="325">
        <v>9.0019886298892144E-3</v>
      </c>
      <c r="H35" s="196">
        <v>4673.7160000000003</v>
      </c>
      <c r="I35" s="203">
        <v>9.394766289842222E-3</v>
      </c>
      <c r="J35" s="101"/>
    </row>
    <row r="36" spans="1:10" ht="12" customHeight="1">
      <c r="A36" s="190" t="s">
        <v>185</v>
      </c>
      <c r="B36" s="71"/>
      <c r="C36" s="8"/>
      <c r="E36" s="103"/>
      <c r="F36" s="103"/>
      <c r="G36" s="103"/>
      <c r="I36" s="3"/>
    </row>
    <row r="37" spans="1:10">
      <c r="A37" s="190"/>
      <c r="B37" s="71"/>
    </row>
    <row r="38" spans="1:10">
      <c r="A38" s="103" t="s">
        <v>164</v>
      </c>
      <c r="B38" s="104">
        <f>+I7</f>
        <v>0.12223886507741427</v>
      </c>
      <c r="C38" s="93" t="str">
        <f>+B5</f>
        <v>Říjen</v>
      </c>
      <c r="D38" s="103" t="str">
        <f>+D5</f>
        <v>Listopad</v>
      </c>
      <c r="E38" s="103" t="str">
        <f>+F5</f>
        <v>Prosinec</v>
      </c>
    </row>
    <row r="39" spans="1:10">
      <c r="A39" s="103" t="s">
        <v>59</v>
      </c>
      <c r="B39" s="104">
        <f>+I8</f>
        <v>0.181608289365884</v>
      </c>
      <c r="C39" s="93"/>
      <c r="D39" s="103"/>
      <c r="E39" s="103"/>
    </row>
    <row r="40" spans="1:10">
      <c r="A40" s="103" t="s">
        <v>116</v>
      </c>
      <c r="B40" s="104">
        <f t="shared" ref="B40" si="0">+I9</f>
        <v>0.22622895170555557</v>
      </c>
      <c r="C40" s="93"/>
      <c r="D40" s="103"/>
      <c r="E40" s="103"/>
      <c r="H40" s="116">
        <f>I7</f>
        <v>0.12223886507741427</v>
      </c>
    </row>
    <row r="41" spans="1:10">
      <c r="B41" s="127"/>
      <c r="C41" s="78"/>
      <c r="H41" s="116">
        <f>I8</f>
        <v>0.181608289365884</v>
      </c>
    </row>
    <row r="42" spans="1:10">
      <c r="B42" s="78"/>
      <c r="C42" s="78"/>
      <c r="H42" s="116">
        <f>I9</f>
        <v>0.22622895170555557</v>
      </c>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{6534512B-0C0A-4CCF-B02D-9E89E9FE7565}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6534512B-0C0A-4CCF-B02D-9E89E9FE756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2"/>
  <dimension ref="A1:O41"/>
  <sheetViews>
    <sheetView showGridLines="0" zoomScaleNormal="100" zoomScaleSheetLayoutView="100" workbookViewId="0"/>
  </sheetViews>
  <sheetFormatPr defaultColWidth="9.140625" defaultRowHeight="12"/>
  <cols>
    <col min="1" max="1" width="31.7109375" style="74" customWidth="1"/>
    <col min="2" max="9" width="13.28515625" style="74" customWidth="1"/>
    <col min="10" max="15" width="9.140625" style="74" customWidth="1"/>
    <col min="16" max="16384" width="9.140625" style="74"/>
  </cols>
  <sheetData>
    <row r="1" spans="1:15" ht="18">
      <c r="A1" s="236" t="s">
        <v>278</v>
      </c>
      <c r="I1" s="239" t="str">
        <f>'3'!N1</f>
        <v>IV. čtvrtletí 2023</v>
      </c>
    </row>
    <row r="2" spans="1:15" ht="1.5" customHeight="1">
      <c r="E2" s="103"/>
      <c r="F2" s="103"/>
      <c r="G2" s="103"/>
    </row>
    <row r="3" spans="1:15" ht="12" customHeight="1">
      <c r="E3" s="103"/>
      <c r="F3" s="103"/>
      <c r="G3" s="103"/>
    </row>
    <row r="4" spans="1:15">
      <c r="A4" s="7"/>
      <c r="B4" s="126"/>
      <c r="C4" s="126"/>
      <c r="D4" s="126"/>
    </row>
    <row r="5" spans="1:15" ht="12.75" customHeight="1">
      <c r="A5" s="374">
        <v>2023</v>
      </c>
      <c r="B5" s="363" t="s">
        <v>17</v>
      </c>
      <c r="C5" s="365"/>
      <c r="D5" s="363" t="s">
        <v>18</v>
      </c>
      <c r="E5" s="365"/>
      <c r="F5" s="363" t="s">
        <v>19</v>
      </c>
      <c r="G5" s="365"/>
      <c r="H5" s="363" t="s">
        <v>7</v>
      </c>
      <c r="I5" s="364"/>
    </row>
    <row r="6" spans="1:15">
      <c r="A6" s="375"/>
      <c r="B6" s="274" t="s">
        <v>287</v>
      </c>
      <c r="C6" s="275" t="s">
        <v>288</v>
      </c>
      <c r="D6" s="274" t="s">
        <v>287</v>
      </c>
      <c r="E6" s="275" t="s">
        <v>288</v>
      </c>
      <c r="F6" s="274" t="s">
        <v>287</v>
      </c>
      <c r="G6" s="275" t="s">
        <v>288</v>
      </c>
      <c r="H6" s="274" t="s">
        <v>287</v>
      </c>
      <c r="I6" s="293" t="s">
        <v>288</v>
      </c>
      <c r="J6" s="109"/>
      <c r="O6" s="109"/>
    </row>
    <row r="7" spans="1:15" ht="13.5">
      <c r="A7" s="167" t="s">
        <v>196</v>
      </c>
      <c r="B7" s="280">
        <v>9830.2300000000014</v>
      </c>
      <c r="C7" s="324">
        <v>0.26045858572352221</v>
      </c>
      <c r="D7" s="195">
        <v>9830.108000000002</v>
      </c>
      <c r="E7" s="324">
        <v>0.26047395261401285</v>
      </c>
      <c r="F7" s="280">
        <v>9830.108000000002</v>
      </c>
      <c r="G7" s="324">
        <v>0.26045779275642994</v>
      </c>
      <c r="H7" s="195">
        <v>9830.108000000002</v>
      </c>
      <c r="I7" s="201">
        <v>0.26045779275642994</v>
      </c>
      <c r="J7" s="111"/>
      <c r="O7" s="60"/>
    </row>
    <row r="8" spans="1:15">
      <c r="A8" s="167" t="s">
        <v>331</v>
      </c>
      <c r="B8" s="280">
        <v>2188658.9229999981</v>
      </c>
      <c r="C8" s="324">
        <v>0.20704302509872213</v>
      </c>
      <c r="D8" s="195">
        <v>2324035.1069999994</v>
      </c>
      <c r="E8" s="324">
        <v>0.16429551707385803</v>
      </c>
      <c r="F8" s="280">
        <v>3092151.0599999996</v>
      </c>
      <c r="G8" s="324">
        <v>0.18091354414554234</v>
      </c>
      <c r="H8" s="195">
        <v>7604845.0899999971</v>
      </c>
      <c r="I8" s="201">
        <v>0.18189770273398892</v>
      </c>
      <c r="J8" s="111"/>
      <c r="O8" s="60"/>
    </row>
    <row r="9" spans="1:15">
      <c r="A9" s="167" t="s">
        <v>332</v>
      </c>
      <c r="B9" s="280">
        <v>765506.26599999995</v>
      </c>
      <c r="C9" s="324">
        <v>0.15287285259948671</v>
      </c>
      <c r="D9" s="195">
        <v>1107173.493</v>
      </c>
      <c r="E9" s="324">
        <v>0.13179691244114117</v>
      </c>
      <c r="F9" s="280">
        <v>1358193.2589999998</v>
      </c>
      <c r="G9" s="324">
        <v>0.13124115660144314</v>
      </c>
      <c r="H9" s="195">
        <v>3230873.0180000002</v>
      </c>
      <c r="I9" s="202">
        <v>0.13599719439982466</v>
      </c>
      <c r="J9" s="101"/>
      <c r="O9" s="104"/>
    </row>
    <row r="10" spans="1:15">
      <c r="A10" s="170" t="s">
        <v>40</v>
      </c>
      <c r="B10" s="282">
        <v>97485.79800000001</v>
      </c>
      <c r="C10" s="325">
        <v>0.1627194934005522</v>
      </c>
      <c r="D10" s="196">
        <v>84368.951000000001</v>
      </c>
      <c r="E10" s="325">
        <v>9.7708527158485908E-2</v>
      </c>
      <c r="F10" s="282">
        <v>146501.356</v>
      </c>
      <c r="G10" s="325">
        <v>0.1461349923591857</v>
      </c>
      <c r="H10" s="196">
        <v>328356.10499999998</v>
      </c>
      <c r="I10" s="203">
        <v>0.13320268554354744</v>
      </c>
      <c r="J10" s="101"/>
      <c r="O10" s="127"/>
    </row>
    <row r="11" spans="1:15">
      <c r="A11" s="170" t="s">
        <v>39</v>
      </c>
      <c r="B11" s="282">
        <v>504.23899999999998</v>
      </c>
      <c r="C11" s="325">
        <v>1.1801971862876747E-2</v>
      </c>
      <c r="D11" s="196">
        <v>572.27199999999993</v>
      </c>
      <c r="E11" s="325">
        <v>1.0616704111410831E-2</v>
      </c>
      <c r="F11" s="282">
        <v>643.51299999999992</v>
      </c>
      <c r="G11" s="325">
        <v>1.0885509605536556E-2</v>
      </c>
      <c r="H11" s="196">
        <v>1720.0239999999999</v>
      </c>
      <c r="I11" s="203">
        <v>1.104388709506347E-2</v>
      </c>
      <c r="J11" s="101"/>
      <c r="O11" s="127"/>
    </row>
    <row r="12" spans="1:15">
      <c r="A12" s="170" t="s">
        <v>38</v>
      </c>
      <c r="B12" s="282">
        <v>99.22</v>
      </c>
      <c r="C12" s="325">
        <v>2.4361541560341806E-4</v>
      </c>
      <c r="D12" s="196">
        <v>574.66999999999996</v>
      </c>
      <c r="E12" s="325">
        <v>6.8099244305173284E-4</v>
      </c>
      <c r="F12" s="282">
        <v>757.21</v>
      </c>
      <c r="G12" s="325">
        <v>7.3148660778444695E-4</v>
      </c>
      <c r="H12" s="196">
        <v>1431.1</v>
      </c>
      <c r="I12" s="203">
        <v>6.2594077852570285E-4</v>
      </c>
      <c r="J12" s="101"/>
      <c r="O12" s="127"/>
    </row>
    <row r="13" spans="1:15">
      <c r="A13" s="170" t="s">
        <v>60</v>
      </c>
      <c r="B13" s="282">
        <v>266.07</v>
      </c>
      <c r="C13" s="325">
        <v>3.9248381762092582E-2</v>
      </c>
      <c r="D13" s="196">
        <v>367.37</v>
      </c>
      <c r="E13" s="325">
        <v>7.2371563966104335E-2</v>
      </c>
      <c r="F13" s="282">
        <v>363.37</v>
      </c>
      <c r="G13" s="325">
        <v>4.2539372362507981E-2</v>
      </c>
      <c r="H13" s="196">
        <v>996.81000000000006</v>
      </c>
      <c r="I13" s="203">
        <v>4.8869782407613735E-2</v>
      </c>
      <c r="J13" s="101"/>
      <c r="O13" s="127"/>
    </row>
    <row r="14" spans="1:15">
      <c r="A14" s="170" t="s">
        <v>61</v>
      </c>
      <c r="B14" s="282">
        <v>2954.270086511001</v>
      </c>
      <c r="C14" s="325">
        <v>0.46877586674855448</v>
      </c>
      <c r="D14" s="196">
        <v>5195.1418029688539</v>
      </c>
      <c r="E14" s="325">
        <v>0.65343562938294908</v>
      </c>
      <c r="F14" s="282">
        <v>6490.8190709348082</v>
      </c>
      <c r="G14" s="325">
        <v>0.74807953005211003</v>
      </c>
      <c r="H14" s="196">
        <v>14640.230960414663</v>
      </c>
      <c r="I14" s="203">
        <v>0.63849610136200086</v>
      </c>
      <c r="J14" s="101"/>
      <c r="O14" s="127"/>
    </row>
    <row r="15" spans="1:15">
      <c r="A15" s="170" t="s">
        <v>62</v>
      </c>
      <c r="B15" s="282">
        <v>4</v>
      </c>
      <c r="C15" s="325">
        <v>0.10206685378923194</v>
      </c>
      <c r="D15" s="196">
        <v>1</v>
      </c>
      <c r="E15" s="325">
        <v>7.02247191011236E-2</v>
      </c>
      <c r="F15" s="282">
        <v>1</v>
      </c>
      <c r="G15" s="325">
        <v>0.14204545454545453</v>
      </c>
      <c r="H15" s="196">
        <v>6</v>
      </c>
      <c r="I15" s="203">
        <v>9.9222755085166203E-2</v>
      </c>
      <c r="J15" s="101"/>
      <c r="O15" s="127"/>
    </row>
    <row r="16" spans="1:15">
      <c r="A16" s="170" t="s">
        <v>37</v>
      </c>
      <c r="B16" s="282">
        <v>605860.77600000007</v>
      </c>
      <c r="C16" s="325">
        <v>0.28663265583223801</v>
      </c>
      <c r="D16" s="196">
        <v>917587.10900000005</v>
      </c>
      <c r="E16" s="325">
        <v>0.24890538082604607</v>
      </c>
      <c r="F16" s="282">
        <v>1097488.0729999999</v>
      </c>
      <c r="G16" s="325">
        <v>0.23490670089904858</v>
      </c>
      <c r="H16" s="196">
        <v>2620935.9580000001</v>
      </c>
      <c r="I16" s="203">
        <v>0.25027498219950894</v>
      </c>
      <c r="J16" s="101"/>
      <c r="O16" s="127"/>
    </row>
    <row r="17" spans="1:15">
      <c r="A17" s="170" t="s">
        <v>72</v>
      </c>
      <c r="B17" s="282">
        <v>0</v>
      </c>
      <c r="C17" s="325">
        <v>0</v>
      </c>
      <c r="D17" s="196">
        <v>0</v>
      </c>
      <c r="E17" s="325">
        <v>0</v>
      </c>
      <c r="F17" s="282">
        <v>0</v>
      </c>
      <c r="G17" s="325">
        <v>0</v>
      </c>
      <c r="H17" s="196">
        <v>0</v>
      </c>
      <c r="I17" s="203">
        <v>0</v>
      </c>
      <c r="J17" s="101"/>
      <c r="O17" s="127"/>
    </row>
    <row r="18" spans="1:15">
      <c r="A18" s="170" t="s">
        <v>36</v>
      </c>
      <c r="B18" s="282">
        <v>0</v>
      </c>
      <c r="C18" s="325">
        <v>0</v>
      </c>
      <c r="D18" s="196">
        <v>0</v>
      </c>
      <c r="E18" s="325">
        <v>0</v>
      </c>
      <c r="F18" s="282">
        <v>0</v>
      </c>
      <c r="G18" s="325">
        <v>0</v>
      </c>
      <c r="H18" s="196">
        <v>0</v>
      </c>
      <c r="I18" s="203">
        <v>0</v>
      </c>
      <c r="J18" s="101"/>
      <c r="O18" s="127"/>
    </row>
    <row r="19" spans="1:15">
      <c r="A19" s="170" t="s">
        <v>35</v>
      </c>
      <c r="B19" s="282">
        <v>266</v>
      </c>
      <c r="C19" s="325">
        <v>4.2297603265145992E-3</v>
      </c>
      <c r="D19" s="196">
        <v>297</v>
      </c>
      <c r="E19" s="325">
        <v>4.4918384656242785E-3</v>
      </c>
      <c r="F19" s="282">
        <v>842</v>
      </c>
      <c r="G19" s="325">
        <v>1.2133641483634815E-2</v>
      </c>
      <c r="H19" s="196">
        <v>1405</v>
      </c>
      <c r="I19" s="203">
        <v>7.0816001851921615E-3</v>
      </c>
      <c r="J19" s="101"/>
      <c r="O19" s="127"/>
    </row>
    <row r="20" spans="1:15">
      <c r="A20" s="170" t="s">
        <v>34</v>
      </c>
      <c r="B20" s="282">
        <v>0</v>
      </c>
      <c r="C20" s="325">
        <v>0</v>
      </c>
      <c r="D20" s="196">
        <v>0</v>
      </c>
      <c r="E20" s="325">
        <v>0</v>
      </c>
      <c r="F20" s="282">
        <v>0</v>
      </c>
      <c r="G20" s="325">
        <v>0</v>
      </c>
      <c r="H20" s="196">
        <v>0</v>
      </c>
      <c r="I20" s="203">
        <v>0</v>
      </c>
      <c r="J20" s="101"/>
      <c r="O20" s="127"/>
    </row>
    <row r="21" spans="1:15">
      <c r="A21" s="170" t="s">
        <v>33</v>
      </c>
      <c r="B21" s="282">
        <v>940.99</v>
      </c>
      <c r="C21" s="325">
        <v>4.1708098786382266E-3</v>
      </c>
      <c r="D21" s="196">
        <v>1541.75</v>
      </c>
      <c r="E21" s="325">
        <v>4.6154382995714591E-3</v>
      </c>
      <c r="F21" s="282">
        <v>2234.37</v>
      </c>
      <c r="G21" s="325">
        <v>6.8232802748375036E-3</v>
      </c>
      <c r="H21" s="196">
        <v>4717.1099999999997</v>
      </c>
      <c r="I21" s="203">
        <v>5.3173426047728213E-3</v>
      </c>
      <c r="J21" s="101"/>
      <c r="O21" s="127"/>
    </row>
    <row r="22" spans="1:15">
      <c r="A22" s="170" t="s">
        <v>32</v>
      </c>
      <c r="B22" s="282">
        <v>8563</v>
      </c>
      <c r="C22" s="325">
        <v>3.7454484578134571E-2</v>
      </c>
      <c r="D22" s="196">
        <v>0</v>
      </c>
      <c r="E22" s="325">
        <v>0</v>
      </c>
      <c r="F22" s="282">
        <v>0</v>
      </c>
      <c r="G22" s="325">
        <v>0</v>
      </c>
      <c r="H22" s="196">
        <v>8563</v>
      </c>
      <c r="I22" s="203">
        <v>1.2625588183881431E-2</v>
      </c>
      <c r="J22" s="101"/>
      <c r="O22" s="127"/>
    </row>
    <row r="23" spans="1:15">
      <c r="A23" s="170" t="s">
        <v>3</v>
      </c>
      <c r="B23" s="282">
        <v>0</v>
      </c>
      <c r="C23" s="325">
        <v>0</v>
      </c>
      <c r="D23" s="196">
        <v>0</v>
      </c>
      <c r="E23" s="325">
        <v>0</v>
      </c>
      <c r="F23" s="282">
        <v>0</v>
      </c>
      <c r="G23" s="325">
        <v>0</v>
      </c>
      <c r="H23" s="196">
        <v>0</v>
      </c>
      <c r="I23" s="203">
        <v>0</v>
      </c>
      <c r="J23" s="101"/>
      <c r="O23" s="127"/>
    </row>
    <row r="24" spans="1:15">
      <c r="A24" s="170" t="s">
        <v>31</v>
      </c>
      <c r="B24" s="282">
        <v>69.896000000000001</v>
      </c>
      <c r="C24" s="325">
        <v>8.6738683335676695E-3</v>
      </c>
      <c r="D24" s="196">
        <v>265.90100000000001</v>
      </c>
      <c r="E24" s="325">
        <v>1.1813529972998699E-2</v>
      </c>
      <c r="F24" s="282">
        <v>272.03200000000004</v>
      </c>
      <c r="G24" s="325">
        <v>6.6778718976925038E-3</v>
      </c>
      <c r="H24" s="196">
        <v>607.82900000000006</v>
      </c>
      <c r="I24" s="203">
        <v>8.5246241543083627E-3</v>
      </c>
      <c r="J24" s="101"/>
      <c r="O24" s="127"/>
    </row>
    <row r="25" spans="1:15">
      <c r="A25" s="170" t="s">
        <v>30</v>
      </c>
      <c r="B25" s="282">
        <v>48492.006913489007</v>
      </c>
      <c r="C25" s="325">
        <v>3.9277983283061972E-2</v>
      </c>
      <c r="D25" s="196">
        <v>96402.328197031165</v>
      </c>
      <c r="E25" s="325">
        <v>4.4728447386808069E-2</v>
      </c>
      <c r="F25" s="282">
        <v>102599.51592906519</v>
      </c>
      <c r="G25" s="325">
        <v>3.7176492718296081E-2</v>
      </c>
      <c r="H25" s="196">
        <v>247493.85103958537</v>
      </c>
      <c r="I25" s="203">
        <v>4.0245124842513136E-2</v>
      </c>
      <c r="J25" s="101"/>
      <c r="O25" s="98"/>
    </row>
    <row r="26" spans="1:15" ht="13.5" customHeight="1">
      <c r="A26" s="168" t="s">
        <v>334</v>
      </c>
      <c r="B26" s="280">
        <v>617517.45599999989</v>
      </c>
      <c r="C26" s="324">
        <v>0.1437607433673497</v>
      </c>
      <c r="D26" s="195">
        <v>902925.15299999993</v>
      </c>
      <c r="E26" s="324">
        <v>0.11953789630721165</v>
      </c>
      <c r="F26" s="280">
        <v>1131904.9609999997</v>
      </c>
      <c r="G26" s="324">
        <v>0.11893015158244483</v>
      </c>
      <c r="H26" s="195">
        <v>2652347.5699999994</v>
      </c>
      <c r="I26" s="202">
        <v>0.12413690991673669</v>
      </c>
      <c r="J26" s="10"/>
      <c r="O26" s="78"/>
    </row>
    <row r="27" spans="1:15" ht="12.75" customHeight="1">
      <c r="A27" s="170" t="s">
        <v>26</v>
      </c>
      <c r="B27" s="282">
        <v>271045.62199999992</v>
      </c>
      <c r="C27" s="325">
        <v>0.21284748207177617</v>
      </c>
      <c r="D27" s="196">
        <v>271199.76300000004</v>
      </c>
      <c r="E27" s="325">
        <v>0.16443363613017589</v>
      </c>
      <c r="F27" s="282">
        <v>341523.1</v>
      </c>
      <c r="G27" s="325">
        <v>0.18396725846904047</v>
      </c>
      <c r="H27" s="196">
        <v>883768.48499999999</v>
      </c>
      <c r="I27" s="203">
        <v>0.18492142546123255</v>
      </c>
      <c r="J27" s="101"/>
      <c r="O27" s="78"/>
    </row>
    <row r="28" spans="1:15" ht="12.75" customHeight="1">
      <c r="A28" s="170" t="s">
        <v>0</v>
      </c>
      <c r="B28" s="282">
        <v>26075.045999999998</v>
      </c>
      <c r="C28" s="325">
        <v>0.30867161384019276</v>
      </c>
      <c r="D28" s="196">
        <v>51674.549000000006</v>
      </c>
      <c r="E28" s="325">
        <v>0.33272779886821474</v>
      </c>
      <c r="F28" s="282">
        <v>59139.353999999999</v>
      </c>
      <c r="G28" s="325">
        <v>0.24718298185513313</v>
      </c>
      <c r="H28" s="196">
        <v>136888.94899999999</v>
      </c>
      <c r="I28" s="203">
        <v>0.28576031195838353</v>
      </c>
      <c r="J28" s="101"/>
      <c r="O28" s="78"/>
    </row>
    <row r="29" spans="1:15" ht="12.75" customHeight="1">
      <c r="A29" s="170" t="s">
        <v>1</v>
      </c>
      <c r="B29" s="282">
        <v>6658.7899999999991</v>
      </c>
      <c r="C29" s="325">
        <v>0.31184464429856568</v>
      </c>
      <c r="D29" s="196">
        <v>15680.02</v>
      </c>
      <c r="E29" s="325">
        <v>0.24299188961363641</v>
      </c>
      <c r="F29" s="282">
        <v>20290.07</v>
      </c>
      <c r="G29" s="325">
        <v>0.21618810060048943</v>
      </c>
      <c r="H29" s="196">
        <v>42628.88</v>
      </c>
      <c r="I29" s="203">
        <v>0.23717540187111771</v>
      </c>
      <c r="J29" s="101"/>
      <c r="O29" s="78"/>
    </row>
    <row r="30" spans="1:15" ht="12.75" customHeight="1">
      <c r="A30" s="170" t="s">
        <v>2</v>
      </c>
      <c r="B30" s="282">
        <v>570.15800000000002</v>
      </c>
      <c r="C30" s="325">
        <v>4.5792829288109189E-2</v>
      </c>
      <c r="D30" s="196">
        <v>1248.7299999999998</v>
      </c>
      <c r="E30" s="325">
        <v>4.1558116016543106E-2</v>
      </c>
      <c r="F30" s="282">
        <v>1412.93</v>
      </c>
      <c r="G30" s="325">
        <v>3.3691748956422081E-2</v>
      </c>
      <c r="H30" s="196">
        <v>3231.8180000000002</v>
      </c>
      <c r="I30" s="203">
        <v>3.8275542792743471E-2</v>
      </c>
      <c r="J30" s="101"/>
    </row>
    <row r="31" spans="1:15">
      <c r="A31" s="170" t="s">
        <v>6</v>
      </c>
      <c r="B31" s="282">
        <v>6082.4800000000005</v>
      </c>
      <c r="C31" s="325">
        <v>0.21374438736844359</v>
      </c>
      <c r="D31" s="196">
        <v>10919.65</v>
      </c>
      <c r="E31" s="325">
        <v>0.27234169463267399</v>
      </c>
      <c r="F31" s="282">
        <v>8710.2699999999986</v>
      </c>
      <c r="G31" s="325">
        <v>0.21051565358927243</v>
      </c>
      <c r="H31" s="196">
        <v>25712.400000000001</v>
      </c>
      <c r="I31" s="203">
        <v>0.23390203094159526</v>
      </c>
      <c r="J31" s="101"/>
    </row>
    <row r="32" spans="1:15">
      <c r="A32" s="170" t="s">
        <v>25</v>
      </c>
      <c r="B32" s="282">
        <v>206346.351</v>
      </c>
      <c r="C32" s="325">
        <v>0.10774371664683628</v>
      </c>
      <c r="D32" s="196">
        <v>361826.54700000002</v>
      </c>
      <c r="E32" s="325">
        <v>0.10114085374968589</v>
      </c>
      <c r="F32" s="282">
        <v>456688.86999999988</v>
      </c>
      <c r="G32" s="325">
        <v>9.991400627050552E-2</v>
      </c>
      <c r="H32" s="196">
        <v>1024861.7679999999</v>
      </c>
      <c r="I32" s="203">
        <v>0.10184020119584838</v>
      </c>
      <c r="J32" s="101"/>
    </row>
    <row r="33" spans="1:10">
      <c r="A33" s="170" t="s">
        <v>5</v>
      </c>
      <c r="B33" s="282">
        <v>90911.752999999997</v>
      </c>
      <c r="C33" s="325">
        <v>0.10361396512889164</v>
      </c>
      <c r="D33" s="196">
        <v>170961.89699999994</v>
      </c>
      <c r="E33" s="325">
        <v>9.2310178509441329E-2</v>
      </c>
      <c r="F33" s="282">
        <v>220122.23099999997</v>
      </c>
      <c r="G33" s="325">
        <v>9.0078840067302157E-2</v>
      </c>
      <c r="H33" s="196">
        <v>481995.88099999994</v>
      </c>
      <c r="I33" s="203">
        <v>9.3173373287716257E-2</v>
      </c>
      <c r="J33" s="101"/>
    </row>
    <row r="34" spans="1:10">
      <c r="A34" s="170" t="s">
        <v>3</v>
      </c>
      <c r="B34" s="282">
        <v>9827.2559999999994</v>
      </c>
      <c r="C34" s="325">
        <v>0.11879683351281743</v>
      </c>
      <c r="D34" s="196">
        <v>19413.996999999999</v>
      </c>
      <c r="E34" s="325">
        <v>0.10511085390632903</v>
      </c>
      <c r="F34" s="282">
        <v>24018.136000000002</v>
      </c>
      <c r="G34" s="325">
        <v>0.10440062848839862</v>
      </c>
      <c r="H34" s="196">
        <v>53259.388999999996</v>
      </c>
      <c r="I34" s="203">
        <v>0.10705817649056844</v>
      </c>
      <c r="J34" s="101"/>
    </row>
    <row r="35" spans="1:10" ht="11.45" customHeight="1">
      <c r="A35" s="190" t="s">
        <v>168</v>
      </c>
      <c r="B35" s="71"/>
      <c r="C35" s="8"/>
      <c r="E35" s="103"/>
      <c r="F35" s="103"/>
      <c r="G35" s="103"/>
      <c r="I35" s="3"/>
    </row>
    <row r="36" spans="1:10">
      <c r="A36" s="190"/>
      <c r="B36" s="71"/>
    </row>
    <row r="37" spans="1:10">
      <c r="B37" s="78"/>
      <c r="C37" s="78"/>
    </row>
    <row r="38" spans="1:10">
      <c r="A38" s="103" t="s">
        <v>164</v>
      </c>
      <c r="B38" s="104">
        <f>+I7</f>
        <v>0.26045779275642994</v>
      </c>
      <c r="C38" s="93" t="str">
        <f>+B5</f>
        <v>Říjen</v>
      </c>
      <c r="D38" s="103" t="str">
        <f>+D5</f>
        <v>Listopad</v>
      </c>
      <c r="E38" s="103" t="str">
        <f>+F5</f>
        <v>Prosinec</v>
      </c>
    </row>
    <row r="39" spans="1:10">
      <c r="A39" s="103" t="s">
        <v>59</v>
      </c>
      <c r="B39" s="104">
        <f>+I8</f>
        <v>0.18189770273398892</v>
      </c>
      <c r="C39" s="93"/>
      <c r="D39" s="103"/>
      <c r="E39" s="103"/>
      <c r="H39" s="116"/>
    </row>
    <row r="40" spans="1:10">
      <c r="A40" s="103" t="s">
        <v>116</v>
      </c>
      <c r="B40" s="104">
        <f t="shared" ref="B40" si="0">+I9</f>
        <v>0.13599719439982466</v>
      </c>
      <c r="C40" s="93"/>
      <c r="D40" s="103"/>
      <c r="E40" s="103"/>
      <c r="H40" s="116"/>
    </row>
    <row r="41" spans="1:10">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{03C23AEA-A1D6-4B20-B6C9-E3C2D3661D87}</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3C23AEA-A1D6-4B20-B6C9-E3C2D3661D87}">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3"/>
  <dimension ref="A1:O41"/>
  <sheetViews>
    <sheetView showGridLines="0" zoomScaleNormal="100" zoomScaleSheetLayoutView="100" workbookViewId="0"/>
  </sheetViews>
  <sheetFormatPr defaultColWidth="9.140625" defaultRowHeight="12"/>
  <cols>
    <col min="1" max="1" width="31.7109375" style="74" customWidth="1"/>
    <col min="2" max="9" width="13.28515625" style="74" customWidth="1"/>
    <col min="10" max="15" width="9.140625" style="74" customWidth="1"/>
    <col min="16" max="16384" width="9.140625" style="74"/>
  </cols>
  <sheetData>
    <row r="1" spans="1:15" ht="18">
      <c r="A1" s="236" t="s">
        <v>279</v>
      </c>
      <c r="I1" s="239" t="str">
        <f>'3'!N1</f>
        <v>IV. čtvrtletí 2023</v>
      </c>
    </row>
    <row r="2" spans="1:15" ht="1.5" customHeight="1">
      <c r="E2" s="103"/>
      <c r="F2" s="103"/>
      <c r="G2" s="103"/>
    </row>
    <row r="3" spans="1:15" ht="12" customHeight="1">
      <c r="E3" s="103"/>
      <c r="F3" s="103"/>
      <c r="G3" s="103"/>
    </row>
    <row r="4" spans="1:15">
      <c r="A4" s="7"/>
      <c r="B4" s="126"/>
      <c r="C4" s="126"/>
      <c r="D4" s="126"/>
    </row>
    <row r="5" spans="1:15" ht="12.75" customHeight="1">
      <c r="A5" s="374">
        <v>2023</v>
      </c>
      <c r="B5" s="363" t="s">
        <v>17</v>
      </c>
      <c r="C5" s="365"/>
      <c r="D5" s="363" t="s">
        <v>18</v>
      </c>
      <c r="E5" s="365"/>
      <c r="F5" s="363" t="s">
        <v>19</v>
      </c>
      <c r="G5" s="365"/>
      <c r="H5" s="363" t="s">
        <v>7</v>
      </c>
      <c r="I5" s="364"/>
    </row>
    <row r="6" spans="1:15">
      <c r="A6" s="375"/>
      <c r="B6" s="274" t="s">
        <v>287</v>
      </c>
      <c r="C6" s="275" t="s">
        <v>288</v>
      </c>
      <c r="D6" s="274" t="s">
        <v>287</v>
      </c>
      <c r="E6" s="275" t="s">
        <v>288</v>
      </c>
      <c r="F6" s="274" t="s">
        <v>287</v>
      </c>
      <c r="G6" s="275" t="s">
        <v>288</v>
      </c>
      <c r="H6" s="274" t="s">
        <v>287</v>
      </c>
      <c r="I6" s="293" t="s">
        <v>288</v>
      </c>
      <c r="J6" s="109"/>
      <c r="O6" s="109"/>
    </row>
    <row r="7" spans="1:15" ht="13.5">
      <c r="A7" s="167" t="s">
        <v>196</v>
      </c>
      <c r="B7" s="280">
        <v>1258.3009999999999</v>
      </c>
      <c r="C7" s="324">
        <v>3.3339535176134603E-2</v>
      </c>
      <c r="D7" s="195">
        <v>1258.107</v>
      </c>
      <c r="E7" s="324">
        <v>3.3336775455707894E-2</v>
      </c>
      <c r="F7" s="280">
        <v>1258.107</v>
      </c>
      <c r="G7" s="324">
        <v>3.3334707235303386E-2</v>
      </c>
      <c r="H7" s="195">
        <v>1258.107</v>
      </c>
      <c r="I7" s="201">
        <v>3.3334707235303386E-2</v>
      </c>
      <c r="J7" s="111"/>
      <c r="O7" s="60"/>
    </row>
    <row r="8" spans="1:15">
      <c r="A8" s="167" t="s">
        <v>331</v>
      </c>
      <c r="B8" s="280">
        <v>463939.54199999996</v>
      </c>
      <c r="C8" s="324">
        <v>4.3887809666995667E-2</v>
      </c>
      <c r="D8" s="195">
        <v>665520.15300000005</v>
      </c>
      <c r="E8" s="324">
        <v>4.7048333018236181E-2</v>
      </c>
      <c r="F8" s="280">
        <v>774667.60700000008</v>
      </c>
      <c r="G8" s="324">
        <v>4.532374376209039E-2</v>
      </c>
      <c r="H8" s="195">
        <v>1904127.3020000001</v>
      </c>
      <c r="I8" s="201">
        <v>4.5544173201149118E-2</v>
      </c>
      <c r="J8" s="111"/>
      <c r="O8" s="60"/>
    </row>
    <row r="9" spans="1:15">
      <c r="A9" s="167" t="s">
        <v>332</v>
      </c>
      <c r="B9" s="280">
        <v>216204.30099999998</v>
      </c>
      <c r="C9" s="324">
        <v>4.3176352312376834E-2</v>
      </c>
      <c r="D9" s="195">
        <v>357018.25199999998</v>
      </c>
      <c r="E9" s="324">
        <v>4.2499123756328278E-2</v>
      </c>
      <c r="F9" s="280">
        <v>428506.68600000005</v>
      </c>
      <c r="G9" s="324">
        <v>4.1406267266778887E-2</v>
      </c>
      <c r="H9" s="195">
        <v>1001729.2390000001</v>
      </c>
      <c r="I9" s="202">
        <v>4.2165806360474983E-2</v>
      </c>
      <c r="J9" s="101"/>
      <c r="O9" s="104"/>
    </row>
    <row r="10" spans="1:15">
      <c r="A10" s="170" t="s">
        <v>40</v>
      </c>
      <c r="B10" s="282">
        <v>36674.455999999998</v>
      </c>
      <c r="C10" s="325">
        <v>6.121557214991296E-2</v>
      </c>
      <c r="D10" s="196">
        <v>71013.233999999997</v>
      </c>
      <c r="E10" s="325">
        <v>8.2241137535310996E-2</v>
      </c>
      <c r="F10" s="282">
        <v>48887.726999999999</v>
      </c>
      <c r="G10" s="325">
        <v>4.8765470891634313E-2</v>
      </c>
      <c r="H10" s="196">
        <v>156575.41700000002</v>
      </c>
      <c r="I10" s="203">
        <v>6.3517217182548838E-2</v>
      </c>
      <c r="J10" s="101"/>
      <c r="O10" s="127"/>
    </row>
    <row r="11" spans="1:15">
      <c r="A11" s="170" t="s">
        <v>39</v>
      </c>
      <c r="B11" s="282">
        <v>432.15</v>
      </c>
      <c r="C11" s="325">
        <v>1.0114691922961504E-2</v>
      </c>
      <c r="D11" s="196">
        <v>710.37</v>
      </c>
      <c r="E11" s="325">
        <v>1.3178677446429168E-2</v>
      </c>
      <c r="F11" s="282">
        <v>879.96</v>
      </c>
      <c r="G11" s="325">
        <v>1.4885189627075053E-2</v>
      </c>
      <c r="H11" s="196">
        <v>2022.48</v>
      </c>
      <c r="I11" s="203">
        <v>1.2985889017841593E-2</v>
      </c>
      <c r="J11" s="101"/>
      <c r="O11" s="127"/>
    </row>
    <row r="12" spans="1:15">
      <c r="A12" s="170" t="s">
        <v>38</v>
      </c>
      <c r="B12" s="282">
        <v>0</v>
      </c>
      <c r="C12" s="325">
        <v>0</v>
      </c>
      <c r="D12" s="196">
        <v>0</v>
      </c>
      <c r="E12" s="325">
        <v>0</v>
      </c>
      <c r="F12" s="282">
        <v>0</v>
      </c>
      <c r="G12" s="325">
        <v>0</v>
      </c>
      <c r="H12" s="196">
        <v>0</v>
      </c>
      <c r="I12" s="203">
        <v>0</v>
      </c>
      <c r="J12" s="101"/>
      <c r="O12" s="127"/>
    </row>
    <row r="13" spans="1:15">
      <c r="A13" s="170" t="s">
        <v>60</v>
      </c>
      <c r="B13" s="282">
        <v>6</v>
      </c>
      <c r="C13" s="325">
        <v>8.8506893138104827E-4</v>
      </c>
      <c r="D13" s="196">
        <v>1.3</v>
      </c>
      <c r="E13" s="325">
        <v>2.5609884627469758E-4</v>
      </c>
      <c r="F13" s="282">
        <v>0</v>
      </c>
      <c r="G13" s="325">
        <v>0</v>
      </c>
      <c r="H13" s="196">
        <v>7.3</v>
      </c>
      <c r="I13" s="203">
        <v>3.5789108413396758E-4</v>
      </c>
      <c r="J13" s="101"/>
      <c r="O13" s="127"/>
    </row>
    <row r="14" spans="1:15">
      <c r="A14" s="170" t="s">
        <v>61</v>
      </c>
      <c r="B14" s="282">
        <v>7.0250000000000004</v>
      </c>
      <c r="C14" s="325">
        <v>1.1147086649067395E-3</v>
      </c>
      <c r="D14" s="196">
        <v>13.101000000000001</v>
      </c>
      <c r="E14" s="325">
        <v>1.6478203108246012E-3</v>
      </c>
      <c r="F14" s="282">
        <v>8.9640000000000004</v>
      </c>
      <c r="G14" s="325">
        <v>1.033118445315307E-3</v>
      </c>
      <c r="H14" s="196">
        <v>29.090000000000003</v>
      </c>
      <c r="I14" s="203">
        <v>1.2686856948392385E-3</v>
      </c>
      <c r="J14" s="101"/>
      <c r="O14" s="127"/>
    </row>
    <row r="15" spans="1:15">
      <c r="A15" s="170" t="s">
        <v>62</v>
      </c>
      <c r="B15" s="282">
        <v>0</v>
      </c>
      <c r="C15" s="325">
        <v>0</v>
      </c>
      <c r="D15" s="196">
        <v>0</v>
      </c>
      <c r="E15" s="325">
        <v>0</v>
      </c>
      <c r="F15" s="282">
        <v>0</v>
      </c>
      <c r="G15" s="325">
        <v>0</v>
      </c>
      <c r="H15" s="196">
        <v>0</v>
      </c>
      <c r="I15" s="203">
        <v>0</v>
      </c>
      <c r="J15" s="101"/>
      <c r="O15" s="127"/>
    </row>
    <row r="16" spans="1:15">
      <c r="A16" s="170" t="s">
        <v>37</v>
      </c>
      <c r="B16" s="282">
        <v>120285.53</v>
      </c>
      <c r="C16" s="325">
        <v>5.6907068897439801E-2</v>
      </c>
      <c r="D16" s="196">
        <v>178874.94099999999</v>
      </c>
      <c r="E16" s="325">
        <v>4.8521753273499307E-2</v>
      </c>
      <c r="F16" s="282">
        <v>248039.14</v>
      </c>
      <c r="G16" s="325">
        <v>5.3090377476236364E-2</v>
      </c>
      <c r="H16" s="196">
        <v>547199.61100000003</v>
      </c>
      <c r="I16" s="203">
        <v>5.2252468239288134E-2</v>
      </c>
      <c r="J16" s="101"/>
      <c r="O16" s="127"/>
    </row>
    <row r="17" spans="1:15">
      <c r="A17" s="170" t="s">
        <v>72</v>
      </c>
      <c r="B17" s="282">
        <v>0</v>
      </c>
      <c r="C17" s="325">
        <v>0</v>
      </c>
      <c r="D17" s="196">
        <v>0</v>
      </c>
      <c r="E17" s="325">
        <v>0</v>
      </c>
      <c r="F17" s="282">
        <v>0</v>
      </c>
      <c r="G17" s="325">
        <v>0</v>
      </c>
      <c r="H17" s="196">
        <v>0</v>
      </c>
      <c r="I17" s="203">
        <v>0</v>
      </c>
      <c r="J17" s="101"/>
      <c r="O17" s="127"/>
    </row>
    <row r="18" spans="1:15">
      <c r="A18" s="170" t="s">
        <v>36</v>
      </c>
      <c r="B18" s="282">
        <v>0</v>
      </c>
      <c r="C18" s="325">
        <v>0</v>
      </c>
      <c r="D18" s="196">
        <v>0</v>
      </c>
      <c r="E18" s="325">
        <v>0</v>
      </c>
      <c r="F18" s="282">
        <v>0</v>
      </c>
      <c r="G18" s="325">
        <v>0</v>
      </c>
      <c r="H18" s="196">
        <v>0</v>
      </c>
      <c r="I18" s="203">
        <v>0</v>
      </c>
      <c r="J18" s="101"/>
      <c r="O18" s="127"/>
    </row>
    <row r="19" spans="1:15">
      <c r="A19" s="170" t="s">
        <v>35</v>
      </c>
      <c r="B19" s="282">
        <v>2082</v>
      </c>
      <c r="C19" s="325">
        <v>3.3106620300012761E-2</v>
      </c>
      <c r="D19" s="196">
        <v>241</v>
      </c>
      <c r="E19" s="325">
        <v>3.6448924923079161E-3</v>
      </c>
      <c r="F19" s="282">
        <v>1993</v>
      </c>
      <c r="G19" s="325">
        <v>2.8720127644755563E-2</v>
      </c>
      <c r="H19" s="196">
        <v>4316</v>
      </c>
      <c r="I19" s="203">
        <v>2.175386932333763E-2</v>
      </c>
      <c r="J19" s="101"/>
      <c r="O19" s="127"/>
    </row>
    <row r="20" spans="1:15">
      <c r="A20" s="170" t="s">
        <v>34</v>
      </c>
      <c r="B20" s="282">
        <v>0</v>
      </c>
      <c r="C20" s="325">
        <v>0</v>
      </c>
      <c r="D20" s="196">
        <v>3281</v>
      </c>
      <c r="E20" s="325">
        <v>0.73039026793368567</v>
      </c>
      <c r="F20" s="282">
        <v>6216</v>
      </c>
      <c r="G20" s="325">
        <v>0.8173568944961348</v>
      </c>
      <c r="H20" s="196">
        <v>9497</v>
      </c>
      <c r="I20" s="203">
        <v>0.7400212071361203</v>
      </c>
      <c r="J20" s="101"/>
      <c r="O20" s="127"/>
    </row>
    <row r="21" spans="1:15">
      <c r="A21" s="170" t="s">
        <v>33</v>
      </c>
      <c r="B21" s="282">
        <v>3074</v>
      </c>
      <c r="C21" s="325">
        <v>1.3625085885008244E-2</v>
      </c>
      <c r="D21" s="196">
        <v>2636.4</v>
      </c>
      <c r="E21" s="325">
        <v>7.8924219445371795E-3</v>
      </c>
      <c r="F21" s="282">
        <v>3085.4</v>
      </c>
      <c r="G21" s="325">
        <v>9.4221408987695127E-3</v>
      </c>
      <c r="H21" s="196">
        <v>8795.7999999999993</v>
      </c>
      <c r="I21" s="203">
        <v>9.9150289230187077E-3</v>
      </c>
      <c r="J21" s="101"/>
      <c r="O21" s="127"/>
    </row>
    <row r="22" spans="1:15">
      <c r="A22" s="170" t="s">
        <v>32</v>
      </c>
      <c r="B22" s="282">
        <v>9431</v>
      </c>
      <c r="C22" s="325">
        <v>4.1251108730163154E-2</v>
      </c>
      <c r="D22" s="196">
        <v>12107</v>
      </c>
      <c r="E22" s="325">
        <v>5.1703430081652652E-2</v>
      </c>
      <c r="F22" s="282">
        <v>11339</v>
      </c>
      <c r="G22" s="325">
        <v>5.2632005004696072E-2</v>
      </c>
      <c r="H22" s="196">
        <v>32877</v>
      </c>
      <c r="I22" s="203">
        <v>4.84750044051699E-2</v>
      </c>
      <c r="J22" s="101"/>
      <c r="O22" s="127"/>
    </row>
    <row r="23" spans="1:15">
      <c r="A23" s="170" t="s">
        <v>3</v>
      </c>
      <c r="B23" s="282">
        <v>0</v>
      </c>
      <c r="C23" s="325">
        <v>0</v>
      </c>
      <c r="D23" s="196">
        <v>0</v>
      </c>
      <c r="E23" s="325">
        <v>0</v>
      </c>
      <c r="F23" s="282">
        <v>0</v>
      </c>
      <c r="G23" s="325">
        <v>0</v>
      </c>
      <c r="H23" s="196">
        <v>0</v>
      </c>
      <c r="I23" s="203">
        <v>0</v>
      </c>
      <c r="J23" s="101"/>
      <c r="O23" s="127"/>
    </row>
    <row r="24" spans="1:15">
      <c r="A24" s="170" t="s">
        <v>31</v>
      </c>
      <c r="B24" s="282">
        <v>246.55</v>
      </c>
      <c r="C24" s="325">
        <v>3.0596060398894207E-2</v>
      </c>
      <c r="D24" s="196">
        <v>43.81</v>
      </c>
      <c r="E24" s="325">
        <v>1.9464039176876847E-3</v>
      </c>
      <c r="F24" s="282">
        <v>107.8</v>
      </c>
      <c r="G24" s="325">
        <v>2.6462864316376452E-3</v>
      </c>
      <c r="H24" s="196">
        <v>398.16</v>
      </c>
      <c r="I24" s="203">
        <v>5.5840776818470621E-3</v>
      </c>
      <c r="J24" s="101"/>
      <c r="O24" s="127"/>
    </row>
    <row r="25" spans="1:15">
      <c r="A25" s="170" t="s">
        <v>30</v>
      </c>
      <c r="B25" s="282">
        <v>43965.590000000011</v>
      </c>
      <c r="C25" s="325">
        <v>3.5611636204926619E-2</v>
      </c>
      <c r="D25" s="196">
        <v>88096.09599999999</v>
      </c>
      <c r="E25" s="325">
        <v>4.0874548038566383E-2</v>
      </c>
      <c r="F25" s="282">
        <v>107949.69500000001</v>
      </c>
      <c r="G25" s="325">
        <v>3.9115107062341364E-2</v>
      </c>
      <c r="H25" s="196">
        <v>240011.38099999999</v>
      </c>
      <c r="I25" s="203">
        <v>3.9028395862748248E-2</v>
      </c>
      <c r="J25" s="101"/>
      <c r="O25" s="98"/>
    </row>
    <row r="26" spans="1:15" ht="13.5" customHeight="1">
      <c r="A26" s="168" t="s">
        <v>334</v>
      </c>
      <c r="B26" s="280">
        <v>210756.44700000001</v>
      </c>
      <c r="C26" s="324">
        <v>4.9065015402870567E-2</v>
      </c>
      <c r="D26" s="195">
        <v>350197.07199999999</v>
      </c>
      <c r="E26" s="324">
        <v>4.6362448914771939E-2</v>
      </c>
      <c r="F26" s="280">
        <v>421445.74999999994</v>
      </c>
      <c r="G26" s="324">
        <v>4.428163905827881E-2</v>
      </c>
      <c r="H26" s="195">
        <v>982399.26899999985</v>
      </c>
      <c r="I26" s="202">
        <v>4.5978894673340633E-2</v>
      </c>
      <c r="J26" s="10"/>
      <c r="O26" s="78"/>
    </row>
    <row r="27" spans="1:15" ht="12.75" customHeight="1">
      <c r="A27" s="170" t="s">
        <v>26</v>
      </c>
      <c r="B27" s="282">
        <v>120931.61899999999</v>
      </c>
      <c r="C27" s="325">
        <v>9.4965528006253394E-2</v>
      </c>
      <c r="D27" s="196">
        <v>162560.38699999999</v>
      </c>
      <c r="E27" s="325">
        <v>9.8563491462706668E-2</v>
      </c>
      <c r="F27" s="282">
        <v>156725.74899999998</v>
      </c>
      <c r="G27" s="325">
        <v>8.4423004988643399E-2</v>
      </c>
      <c r="H27" s="196">
        <v>440217.755</v>
      </c>
      <c r="I27" s="203">
        <v>9.2112013666049236E-2</v>
      </c>
      <c r="J27" s="101"/>
      <c r="O27" s="78"/>
    </row>
    <row r="28" spans="1:15" ht="12.75" customHeight="1">
      <c r="A28" s="170" t="s">
        <v>0</v>
      </c>
      <c r="B28" s="282">
        <v>353.22500000000002</v>
      </c>
      <c r="C28" s="325">
        <v>4.1814127882536471E-3</v>
      </c>
      <c r="D28" s="196">
        <v>269.45999999999998</v>
      </c>
      <c r="E28" s="325">
        <v>1.7350288375623584E-3</v>
      </c>
      <c r="F28" s="282">
        <v>255.49</v>
      </c>
      <c r="G28" s="325">
        <v>1.0678638801865838E-3</v>
      </c>
      <c r="H28" s="196">
        <v>878.17499999999995</v>
      </c>
      <c r="I28" s="203">
        <v>1.8332200209532871E-3</v>
      </c>
      <c r="J28" s="101"/>
      <c r="O28" s="78"/>
    </row>
    <row r="29" spans="1:15" ht="12.75" customHeight="1">
      <c r="A29" s="170" t="s">
        <v>1</v>
      </c>
      <c r="B29" s="282">
        <v>449.77</v>
      </c>
      <c r="C29" s="325">
        <v>2.1063641542407238E-2</v>
      </c>
      <c r="D29" s="196">
        <v>1203.6199999999999</v>
      </c>
      <c r="E29" s="325">
        <v>1.8652393184241157E-2</v>
      </c>
      <c r="F29" s="282">
        <v>2722.3199999999997</v>
      </c>
      <c r="G29" s="325">
        <v>2.9005971395205846E-2</v>
      </c>
      <c r="H29" s="196">
        <v>4375.7099999999991</v>
      </c>
      <c r="I29" s="203">
        <v>2.4345250865644801E-2</v>
      </c>
      <c r="J29" s="101"/>
      <c r="O29" s="78"/>
    </row>
    <row r="30" spans="1:15" ht="12.75" customHeight="1">
      <c r="A30" s="170" t="s">
        <v>2</v>
      </c>
      <c r="B30" s="282">
        <v>465.48599999999999</v>
      </c>
      <c r="C30" s="325">
        <v>3.7385989381899042E-2</v>
      </c>
      <c r="D30" s="196">
        <v>1278.5360000000001</v>
      </c>
      <c r="E30" s="325">
        <v>4.2550068805367824E-2</v>
      </c>
      <c r="F30" s="282">
        <v>2120.1109999999999</v>
      </c>
      <c r="G30" s="325">
        <v>5.0554696674109098E-2</v>
      </c>
      <c r="H30" s="196">
        <v>3864.1329999999998</v>
      </c>
      <c r="I30" s="203">
        <v>4.5764268903246468E-2</v>
      </c>
      <c r="J30" s="101"/>
    </row>
    <row r="31" spans="1:15">
      <c r="A31" s="170" t="s">
        <v>6</v>
      </c>
      <c r="B31" s="282">
        <v>796.27</v>
      </c>
      <c r="C31" s="325">
        <v>2.7981718530906894E-2</v>
      </c>
      <c r="D31" s="196">
        <v>1031.07</v>
      </c>
      <c r="E31" s="325">
        <v>2.5715416802270324E-2</v>
      </c>
      <c r="F31" s="282">
        <v>1150.02</v>
      </c>
      <c r="G31" s="325">
        <v>2.7794455503759946E-2</v>
      </c>
      <c r="H31" s="196">
        <v>2977.3599999999997</v>
      </c>
      <c r="I31" s="203">
        <v>2.7084618738206775E-2</v>
      </c>
      <c r="J31" s="101"/>
    </row>
    <row r="32" spans="1:15">
      <c r="A32" s="170" t="s">
        <v>25</v>
      </c>
      <c r="B32" s="282">
        <v>65392.60100000001</v>
      </c>
      <c r="C32" s="325">
        <v>3.4144736937672449E-2</v>
      </c>
      <c r="D32" s="196">
        <v>130807.72599999998</v>
      </c>
      <c r="E32" s="325">
        <v>3.6564495320723332E-2</v>
      </c>
      <c r="F32" s="282">
        <v>176534.79399999999</v>
      </c>
      <c r="G32" s="325">
        <v>3.8622133520964518E-2</v>
      </c>
      <c r="H32" s="196">
        <v>372735.12099999998</v>
      </c>
      <c r="I32" s="203">
        <v>3.7038575250471134E-2</v>
      </c>
      <c r="J32" s="101"/>
    </row>
    <row r="33" spans="1:10">
      <c r="A33" s="170" t="s">
        <v>5</v>
      </c>
      <c r="B33" s="282">
        <v>22274.744999999995</v>
      </c>
      <c r="C33" s="325">
        <v>2.5386977761664684E-2</v>
      </c>
      <c r="D33" s="196">
        <v>52675.661</v>
      </c>
      <c r="E33" s="325">
        <v>2.8442008162864605E-2</v>
      </c>
      <c r="F33" s="282">
        <v>81448.760999999999</v>
      </c>
      <c r="G33" s="325">
        <v>3.3330617641245501E-2</v>
      </c>
      <c r="H33" s="196">
        <v>156399.16699999999</v>
      </c>
      <c r="I33" s="203">
        <v>3.0233117217818871E-2</v>
      </c>
      <c r="J33" s="101"/>
    </row>
    <row r="34" spans="1:10">
      <c r="A34" s="170" t="s">
        <v>3</v>
      </c>
      <c r="B34" s="282">
        <v>92.730999999999995</v>
      </c>
      <c r="C34" s="325">
        <v>1.1209791592360139E-3</v>
      </c>
      <c r="D34" s="196">
        <v>370.61200000000002</v>
      </c>
      <c r="E34" s="325">
        <v>2.0065596892763723E-3</v>
      </c>
      <c r="F34" s="282">
        <v>488.505</v>
      </c>
      <c r="G34" s="325">
        <v>2.1234049561433565E-3</v>
      </c>
      <c r="H34" s="196">
        <v>951.84799999999996</v>
      </c>
      <c r="I34" s="203">
        <v>1.913336091335832E-3</v>
      </c>
      <c r="J34" s="101"/>
    </row>
    <row r="35" spans="1:10" ht="11.45" customHeight="1">
      <c r="A35" s="190" t="s">
        <v>168</v>
      </c>
      <c r="B35" s="71"/>
      <c r="C35" s="8"/>
      <c r="E35" s="103"/>
      <c r="F35" s="103"/>
      <c r="G35" s="103"/>
      <c r="I35" s="3"/>
    </row>
    <row r="36" spans="1:10">
      <c r="A36" s="190"/>
      <c r="B36" s="71"/>
    </row>
    <row r="37" spans="1:10">
      <c r="B37" s="78"/>
      <c r="C37" s="78"/>
    </row>
    <row r="38" spans="1:10">
      <c r="A38" s="103" t="s">
        <v>164</v>
      </c>
      <c r="B38" s="104">
        <f>+I7</f>
        <v>3.3334707235303386E-2</v>
      </c>
      <c r="C38" s="93" t="str">
        <f>+B5</f>
        <v>Říjen</v>
      </c>
      <c r="D38" s="103" t="str">
        <f>+D5</f>
        <v>Listopad</v>
      </c>
      <c r="E38" s="103" t="str">
        <f>+F5</f>
        <v>Prosinec</v>
      </c>
    </row>
    <row r="39" spans="1:10">
      <c r="A39" s="103" t="s">
        <v>59</v>
      </c>
      <c r="B39" s="104">
        <f>+I8</f>
        <v>4.5544173201149118E-2</v>
      </c>
      <c r="C39" s="93"/>
      <c r="D39" s="103"/>
      <c r="E39" s="103"/>
      <c r="H39" s="116">
        <f>I7</f>
        <v>3.3334707235303386E-2</v>
      </c>
    </row>
    <row r="40" spans="1:10">
      <c r="A40" s="103" t="s">
        <v>116</v>
      </c>
      <c r="B40" s="104">
        <f t="shared" ref="B40" si="0">+I9</f>
        <v>4.2165806360474983E-2</v>
      </c>
      <c r="C40" s="93"/>
      <c r="D40" s="103"/>
      <c r="E40" s="103"/>
      <c r="H40" s="116">
        <f>I8</f>
        <v>4.5544173201149118E-2</v>
      </c>
    </row>
    <row r="41" spans="1:10">
      <c r="B41" s="78"/>
      <c r="C41" s="78"/>
      <c r="H41" s="116">
        <f>I9</f>
        <v>4.2165806360474983E-2</v>
      </c>
    </row>
  </sheetData>
  <mergeCells count="5">
    <mergeCell ref="B5:C5"/>
    <mergeCell ref="D5:E5"/>
    <mergeCell ref="F5:G5"/>
    <mergeCell ref="H5:I5"/>
    <mergeCell ref="A5:A6"/>
  </mergeCells>
  <conditionalFormatting sqref="C10:C25 C27:C34 E10:E25 E27:E34 G10:G24 G25 G10:G25 G27:G34 I10:I25 I27:I34">
    <cfRule type="dataBar" priority="2">
      <dataBar>
        <cfvo type="num" val="0"/>
        <cfvo type="num" val="1"/>
        <color theme="9"/>
      </dataBar>
      <extLst>
        <ext xmlns:x14="http://schemas.microsoft.com/office/spreadsheetml/2009/9/main" uri="{B025F937-C7B1-47D3-B67F-A62EFF666E3E}">
          <x14:id>{00C56957-FD89-4F86-A313-9C965C06D401}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0C56957-FD89-4F86-A313-9C965C06D401}">
            <x14:dataBar minLength="0" maxLength="100" gradient="0" direction="rightToLeft">
              <x14:cfvo type="num">
                <xm:f>0</xm:f>
              </x14:cfvo>
              <x14:cfvo type="num">
                <xm:f>1</xm:f>
              </x14:cfvo>
              <x14:negativeFillColor rgb="FFFF0000"/>
              <x14:axisColor rgb="FF000000"/>
            </x14:dataBar>
          </x14:cfRule>
          <xm:sqref>C10:C25 C27:C34 E10:E25 E27:E34 G10:G24 G25 G10:G25 G27:G34 I10:I25 I27:I34</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4"/>
  <dimension ref="A1:O45"/>
  <sheetViews>
    <sheetView showGridLines="0" zoomScaleNormal="100" zoomScaleSheetLayoutView="80" workbookViewId="0"/>
  </sheetViews>
  <sheetFormatPr defaultColWidth="9.140625" defaultRowHeight="12"/>
  <cols>
    <col min="1" max="1" width="30.5703125" style="66" customWidth="1"/>
    <col min="2" max="3" width="8.7109375" style="66" customWidth="1"/>
    <col min="4" max="4" width="7.28515625" style="66" customWidth="1"/>
    <col min="5" max="5" width="8.7109375" style="66" customWidth="1"/>
    <col min="6" max="6" width="8.28515625" style="66" customWidth="1"/>
    <col min="7" max="7" width="7.28515625" style="66" customWidth="1"/>
    <col min="8" max="8" width="8.7109375" style="66" customWidth="1"/>
    <col min="9" max="9" width="8.42578125" style="66" customWidth="1"/>
    <col min="10" max="10" width="7.28515625" style="66" customWidth="1"/>
    <col min="11" max="12" width="8.7109375" style="66" customWidth="1"/>
    <col min="13" max="13" width="7.28515625" style="66" customWidth="1"/>
    <col min="14" max="16384" width="9.140625" style="66"/>
  </cols>
  <sheetData>
    <row r="1" spans="1:15" s="76" customFormat="1" ht="20.25">
      <c r="A1" s="177" t="s">
        <v>280</v>
      </c>
      <c r="B1" s="72"/>
      <c r="C1" s="72"/>
      <c r="D1" s="72"/>
      <c r="E1" s="72"/>
      <c r="F1" s="72"/>
      <c r="G1" s="72"/>
      <c r="H1" s="72"/>
      <c r="I1" s="72"/>
      <c r="J1" s="65"/>
      <c r="M1" s="239" t="str">
        <f>'3'!N1</f>
        <v>IV. čtvrtletí 2023</v>
      </c>
    </row>
    <row r="2" spans="1:15" ht="6" customHeight="1">
      <c r="A2" s="7"/>
      <c r="B2" s="7"/>
      <c r="C2" s="7"/>
      <c r="D2" s="7"/>
      <c r="E2" s="7"/>
      <c r="F2" s="7"/>
      <c r="G2" s="7"/>
      <c r="H2" s="7"/>
      <c r="I2" s="7"/>
      <c r="J2" s="7"/>
    </row>
    <row r="3" spans="1:15">
      <c r="A3" s="362">
        <v>2023</v>
      </c>
      <c r="B3" s="363" t="s">
        <v>17</v>
      </c>
      <c r="C3" s="364"/>
      <c r="D3" s="365"/>
      <c r="E3" s="363" t="s">
        <v>18</v>
      </c>
      <c r="F3" s="364"/>
      <c r="G3" s="365"/>
      <c r="H3" s="363" t="s">
        <v>19</v>
      </c>
      <c r="I3" s="364"/>
      <c r="J3" s="365"/>
      <c r="K3" s="364" t="s">
        <v>7</v>
      </c>
      <c r="L3" s="364"/>
      <c r="M3" s="364"/>
    </row>
    <row r="4" spans="1:15" ht="27" customHeight="1">
      <c r="A4" s="362"/>
      <c r="B4" s="274" t="s">
        <v>162</v>
      </c>
      <c r="C4" s="273" t="s">
        <v>165</v>
      </c>
      <c r="D4" s="285" t="s">
        <v>170</v>
      </c>
      <c r="E4" s="274" t="s">
        <v>162</v>
      </c>
      <c r="F4" s="273" t="s">
        <v>165</v>
      </c>
      <c r="G4" s="285" t="s">
        <v>170</v>
      </c>
      <c r="H4" s="274" t="s">
        <v>162</v>
      </c>
      <c r="I4" s="273" t="s">
        <v>165</v>
      </c>
      <c r="J4" s="285" t="s">
        <v>170</v>
      </c>
      <c r="K4" s="219" t="s">
        <v>162</v>
      </c>
      <c r="L4" s="219" t="s">
        <v>165</v>
      </c>
      <c r="M4" s="220" t="s">
        <v>170</v>
      </c>
      <c r="O4" s="131"/>
    </row>
    <row r="5" spans="1:15">
      <c r="A5" s="168" t="s">
        <v>188</v>
      </c>
      <c r="B5" s="280">
        <v>9886.0176100000008</v>
      </c>
      <c r="C5" s="195">
        <v>6017.6569720000016</v>
      </c>
      <c r="D5" s="286">
        <v>0.60870384915286446</v>
      </c>
      <c r="E5" s="280">
        <v>13418.832023999996</v>
      </c>
      <c r="F5" s="195">
        <v>8871.2508390000003</v>
      </c>
      <c r="G5" s="286">
        <v>0.66110454495096849</v>
      </c>
      <c r="H5" s="280">
        <v>16234.177169999999</v>
      </c>
      <c r="I5" s="195">
        <v>10516.458487000004</v>
      </c>
      <c r="J5" s="286">
        <v>0.64779744466716349</v>
      </c>
      <c r="K5" s="195">
        <v>39539.026803999994</v>
      </c>
      <c r="L5" s="195">
        <v>25405.366298000004</v>
      </c>
      <c r="M5" s="241">
        <v>0.64253898872973403</v>
      </c>
      <c r="O5" s="128"/>
    </row>
    <row r="6" spans="1:15">
      <c r="A6" s="166" t="s">
        <v>40</v>
      </c>
      <c r="B6" s="276">
        <v>1603.2742630000009</v>
      </c>
      <c r="C6" s="272">
        <v>914.66004100000021</v>
      </c>
      <c r="D6" s="287">
        <v>0.57049505634083753</v>
      </c>
      <c r="E6" s="276">
        <v>1761.1882030000002</v>
      </c>
      <c r="F6" s="272">
        <v>1228.589849</v>
      </c>
      <c r="G6" s="287">
        <v>0.69759145950854395</v>
      </c>
      <c r="H6" s="276">
        <v>2301.3096550000005</v>
      </c>
      <c r="I6" s="272">
        <v>1618.2567730000001</v>
      </c>
      <c r="J6" s="287">
        <v>0.70318949450546664</v>
      </c>
      <c r="K6" s="216">
        <v>5665.7721210000018</v>
      </c>
      <c r="L6" s="216">
        <v>3761.5066630000001</v>
      </c>
      <c r="M6" s="242">
        <v>0.66390009740386435</v>
      </c>
      <c r="N6" s="121"/>
      <c r="O6" s="121"/>
    </row>
    <row r="7" spans="1:15">
      <c r="A7" s="166" t="s">
        <v>39</v>
      </c>
      <c r="B7" s="276">
        <v>165.24952999999999</v>
      </c>
      <c r="C7" s="272">
        <v>153.16211900000002</v>
      </c>
      <c r="D7" s="287">
        <v>0.92685358318417022</v>
      </c>
      <c r="E7" s="276">
        <v>202.57007900000016</v>
      </c>
      <c r="F7" s="272">
        <v>189.19946500000009</v>
      </c>
      <c r="G7" s="287">
        <v>0.93399511879540675</v>
      </c>
      <c r="H7" s="276">
        <v>221.86107499999989</v>
      </c>
      <c r="I7" s="272">
        <v>206.85890599999993</v>
      </c>
      <c r="J7" s="287">
        <v>0.9323803465749908</v>
      </c>
      <c r="K7" s="216">
        <v>589.68068400000004</v>
      </c>
      <c r="L7" s="216">
        <v>549.22049000000004</v>
      </c>
      <c r="M7" s="242">
        <v>0.93138626531643354</v>
      </c>
      <c r="N7" s="121"/>
      <c r="O7" s="121"/>
    </row>
    <row r="8" spans="1:15">
      <c r="A8" s="166" t="s">
        <v>38</v>
      </c>
      <c r="B8" s="276">
        <v>703.63727200000005</v>
      </c>
      <c r="C8" s="272">
        <v>583.93457899999999</v>
      </c>
      <c r="D8" s="287">
        <v>0.82988011328655131</v>
      </c>
      <c r="E8" s="276">
        <v>1161.136759</v>
      </c>
      <c r="F8" s="272">
        <v>966.30028599999991</v>
      </c>
      <c r="G8" s="287">
        <v>0.83220195942483288</v>
      </c>
      <c r="H8" s="276">
        <v>1385.6321069999999</v>
      </c>
      <c r="I8" s="272">
        <v>1144.9026179999998</v>
      </c>
      <c r="J8" s="287">
        <v>0.82626738527212829</v>
      </c>
      <c r="K8" s="216">
        <v>3250.4061379999998</v>
      </c>
      <c r="L8" s="216">
        <v>2695.1374829999995</v>
      </c>
      <c r="M8" s="242">
        <v>0.82916945408500198</v>
      </c>
      <c r="N8" s="121"/>
      <c r="O8" s="121"/>
    </row>
    <row r="9" spans="1:15">
      <c r="A9" s="166" t="s">
        <v>60</v>
      </c>
      <c r="B9" s="276">
        <v>8.8932729999999989</v>
      </c>
      <c r="C9" s="272">
        <v>0</v>
      </c>
      <c r="D9" s="287">
        <v>0</v>
      </c>
      <c r="E9" s="276">
        <v>6.5567279999999997</v>
      </c>
      <c r="F9" s="272">
        <v>0</v>
      </c>
      <c r="G9" s="287">
        <v>0</v>
      </c>
      <c r="H9" s="276">
        <v>10.910568</v>
      </c>
      <c r="I9" s="272">
        <v>0</v>
      </c>
      <c r="J9" s="287">
        <v>0</v>
      </c>
      <c r="K9" s="216">
        <v>26.360568999999998</v>
      </c>
      <c r="L9" s="216">
        <v>0</v>
      </c>
      <c r="M9" s="242">
        <v>0</v>
      </c>
      <c r="N9" s="121"/>
      <c r="O9" s="121"/>
    </row>
    <row r="10" spans="1:15">
      <c r="A10" s="166" t="s">
        <v>61</v>
      </c>
      <c r="B10" s="276">
        <v>6.6373500865110007</v>
      </c>
      <c r="C10" s="272">
        <v>0</v>
      </c>
      <c r="D10" s="287">
        <v>0</v>
      </c>
      <c r="E10" s="276">
        <v>8.4570918029688542</v>
      </c>
      <c r="F10" s="272">
        <v>0</v>
      </c>
      <c r="G10" s="287">
        <v>0</v>
      </c>
      <c r="H10" s="276">
        <v>9.3547290709348072</v>
      </c>
      <c r="I10" s="272">
        <v>0</v>
      </c>
      <c r="J10" s="287">
        <v>0</v>
      </c>
      <c r="K10" s="216">
        <v>24.449170960414662</v>
      </c>
      <c r="L10" s="216">
        <v>0</v>
      </c>
      <c r="M10" s="242">
        <v>0</v>
      </c>
      <c r="N10" s="121"/>
      <c r="O10" s="121"/>
    </row>
    <row r="11" spans="1:15">
      <c r="A11" s="166" t="s">
        <v>62</v>
      </c>
      <c r="B11" s="276">
        <v>3.9190000000000003E-2</v>
      </c>
      <c r="C11" s="272">
        <v>0</v>
      </c>
      <c r="D11" s="287">
        <v>0</v>
      </c>
      <c r="E11" s="276">
        <v>1.4240000000000001E-2</v>
      </c>
      <c r="F11" s="272">
        <v>0</v>
      </c>
      <c r="G11" s="287">
        <v>0</v>
      </c>
      <c r="H11" s="276">
        <v>7.0400000000000003E-3</v>
      </c>
      <c r="I11" s="272">
        <v>0</v>
      </c>
      <c r="J11" s="287">
        <v>0</v>
      </c>
      <c r="K11" s="216">
        <v>6.0470000000000003E-2</v>
      </c>
      <c r="L11" s="216">
        <v>0</v>
      </c>
      <c r="M11" s="242">
        <v>0</v>
      </c>
      <c r="N11" s="121"/>
      <c r="O11" s="121"/>
    </row>
    <row r="12" spans="1:15">
      <c r="A12" s="166" t="s">
        <v>37</v>
      </c>
      <c r="B12" s="276">
        <v>3800.9641119999997</v>
      </c>
      <c r="C12" s="272">
        <v>2910.0835299999999</v>
      </c>
      <c r="D12" s="287">
        <v>0.76561720770069719</v>
      </c>
      <c r="E12" s="276">
        <v>5389.1171389999981</v>
      </c>
      <c r="F12" s="272">
        <v>4502.3557559999999</v>
      </c>
      <c r="G12" s="287">
        <v>0.83545331078764695</v>
      </c>
      <c r="H12" s="276">
        <v>6707.8254740000002</v>
      </c>
      <c r="I12" s="272">
        <v>5365.5311950000014</v>
      </c>
      <c r="J12" s="287">
        <v>0.79989129350445609</v>
      </c>
      <c r="K12" s="216">
        <v>15897.906724999997</v>
      </c>
      <c r="L12" s="216">
        <v>12777.970481</v>
      </c>
      <c r="M12" s="242">
        <v>0.80375175814223443</v>
      </c>
      <c r="N12" s="121"/>
      <c r="O12" s="121"/>
    </row>
    <row r="13" spans="1:15">
      <c r="A13" s="166" t="s">
        <v>72</v>
      </c>
      <c r="B13" s="276">
        <v>113.459</v>
      </c>
      <c r="C13" s="272">
        <v>0</v>
      </c>
      <c r="D13" s="287">
        <v>0</v>
      </c>
      <c r="E13" s="276">
        <v>204.31200000000001</v>
      </c>
      <c r="F13" s="272">
        <v>0</v>
      </c>
      <c r="G13" s="287">
        <v>0</v>
      </c>
      <c r="H13" s="276">
        <v>232.91900000000001</v>
      </c>
      <c r="I13" s="272">
        <v>0</v>
      </c>
      <c r="J13" s="287">
        <v>0</v>
      </c>
      <c r="K13" s="216">
        <v>550.69000000000005</v>
      </c>
      <c r="L13" s="216">
        <v>0</v>
      </c>
      <c r="M13" s="242">
        <v>0</v>
      </c>
      <c r="N13" s="121"/>
      <c r="O13" s="121"/>
    </row>
    <row r="14" spans="1:15">
      <c r="A14" s="166" t="s">
        <v>36</v>
      </c>
      <c r="B14" s="276">
        <v>0</v>
      </c>
      <c r="C14" s="272">
        <v>0</v>
      </c>
      <c r="D14" s="287">
        <v>0</v>
      </c>
      <c r="E14" s="276">
        <v>0</v>
      </c>
      <c r="F14" s="272">
        <v>0</v>
      </c>
      <c r="G14" s="287">
        <v>0</v>
      </c>
      <c r="H14" s="276">
        <v>0</v>
      </c>
      <c r="I14" s="272">
        <v>0</v>
      </c>
      <c r="J14" s="287">
        <v>0</v>
      </c>
      <c r="K14" s="216">
        <v>0</v>
      </c>
      <c r="L14" s="216">
        <v>0</v>
      </c>
      <c r="M14" s="242">
        <v>0</v>
      </c>
      <c r="N14" s="121"/>
      <c r="O14" s="121"/>
    </row>
    <row r="15" spans="1:15">
      <c r="A15" s="166" t="s">
        <v>35</v>
      </c>
      <c r="B15" s="276">
        <v>667.28636100000006</v>
      </c>
      <c r="C15" s="272">
        <v>65.028940000000006</v>
      </c>
      <c r="D15" s="287">
        <v>9.745282355621232E-2</v>
      </c>
      <c r="E15" s="276">
        <v>648.51694300000008</v>
      </c>
      <c r="F15" s="272">
        <v>65.380719999999997</v>
      </c>
      <c r="G15" s="287">
        <v>0.10081574692181941</v>
      </c>
      <c r="H15" s="276">
        <v>681.92888299999993</v>
      </c>
      <c r="I15" s="272">
        <v>55.819249999999997</v>
      </c>
      <c r="J15" s="287">
        <v>8.1854943222869764E-2</v>
      </c>
      <c r="K15" s="216">
        <v>1997.7321870000001</v>
      </c>
      <c r="L15" s="216">
        <v>186.22890999999998</v>
      </c>
      <c r="M15" s="242">
        <v>9.3220157943022602E-2</v>
      </c>
      <c r="N15" s="121"/>
      <c r="O15" s="121"/>
    </row>
    <row r="16" spans="1:15">
      <c r="A16" s="166" t="s">
        <v>34</v>
      </c>
      <c r="B16" s="276">
        <v>1.5282640000000001</v>
      </c>
      <c r="C16" s="272">
        <v>0.37281700000000001</v>
      </c>
      <c r="D16" s="287">
        <v>0.24394803515622954</v>
      </c>
      <c r="E16" s="276">
        <v>23.435552000000001</v>
      </c>
      <c r="F16" s="272">
        <v>21.524906999999999</v>
      </c>
      <c r="G16" s="287">
        <v>0.91847237052491859</v>
      </c>
      <c r="H16" s="276">
        <v>36.901482000000001</v>
      </c>
      <c r="I16" s="272">
        <v>35.713027999999994</v>
      </c>
      <c r="J16" s="287">
        <v>0.96779386800779421</v>
      </c>
      <c r="K16" s="216">
        <v>61.865298000000003</v>
      </c>
      <c r="L16" s="216">
        <v>57.610751999999991</v>
      </c>
      <c r="M16" s="242">
        <v>0.93122887729402015</v>
      </c>
      <c r="N16" s="121"/>
      <c r="O16" s="121"/>
    </row>
    <row r="17" spans="1:15">
      <c r="A17" s="166" t="s">
        <v>33</v>
      </c>
      <c r="B17" s="276">
        <v>260.23559950564868</v>
      </c>
      <c r="C17" s="272">
        <v>174.50755799999999</v>
      </c>
      <c r="D17" s="287">
        <v>0.67057527229748648</v>
      </c>
      <c r="E17" s="276">
        <v>362.94476025768756</v>
      </c>
      <c r="F17" s="272">
        <v>307.78597300000001</v>
      </c>
      <c r="G17" s="287">
        <v>0.84802429102840526</v>
      </c>
      <c r="H17" s="276">
        <v>367.32931600000006</v>
      </c>
      <c r="I17" s="272">
        <v>279.73195099999998</v>
      </c>
      <c r="J17" s="287">
        <v>0.76152906619628458</v>
      </c>
      <c r="K17" s="216">
        <v>990.5096757633363</v>
      </c>
      <c r="L17" s="216">
        <v>762.02548200000001</v>
      </c>
      <c r="M17" s="242">
        <v>0.76932664126955153</v>
      </c>
      <c r="N17" s="121"/>
      <c r="O17" s="121"/>
    </row>
    <row r="18" spans="1:15">
      <c r="A18" s="166" t="s">
        <v>32</v>
      </c>
      <c r="B18" s="276">
        <v>570.9457349999999</v>
      </c>
      <c r="C18" s="272">
        <v>347.069254</v>
      </c>
      <c r="D18" s="287">
        <v>0.60788483514987646</v>
      </c>
      <c r="E18" s="276">
        <v>569.12300899999991</v>
      </c>
      <c r="F18" s="272">
        <v>349.71437700000001</v>
      </c>
      <c r="G18" s="287">
        <v>0.61447942091548802</v>
      </c>
      <c r="H18" s="276">
        <v>515.75419999999997</v>
      </c>
      <c r="I18" s="272">
        <v>309.30532799999997</v>
      </c>
      <c r="J18" s="287">
        <v>0.5997146082378001</v>
      </c>
      <c r="K18" s="216">
        <v>1655.8229439999996</v>
      </c>
      <c r="L18" s="216">
        <v>1006.0889589999999</v>
      </c>
      <c r="M18" s="242">
        <v>0.60760660591498616</v>
      </c>
      <c r="N18" s="121"/>
      <c r="O18" s="121"/>
    </row>
    <row r="19" spans="1:15">
      <c r="A19" s="166" t="s">
        <v>3</v>
      </c>
      <c r="B19" s="276">
        <v>0</v>
      </c>
      <c r="C19" s="272">
        <v>0</v>
      </c>
      <c r="D19" s="287">
        <v>0</v>
      </c>
      <c r="E19" s="276">
        <v>0</v>
      </c>
      <c r="F19" s="272">
        <v>0</v>
      </c>
      <c r="G19" s="287">
        <v>0</v>
      </c>
      <c r="H19" s="276">
        <v>0</v>
      </c>
      <c r="I19" s="272">
        <v>0</v>
      </c>
      <c r="J19" s="287">
        <v>0</v>
      </c>
      <c r="K19" s="216">
        <v>0</v>
      </c>
      <c r="L19" s="216">
        <v>0</v>
      </c>
      <c r="M19" s="242">
        <v>0</v>
      </c>
      <c r="N19" s="121"/>
      <c r="O19" s="121"/>
    </row>
    <row r="20" spans="1:15">
      <c r="A20" s="166" t="s">
        <v>31</v>
      </c>
      <c r="B20" s="276">
        <v>23.530470999999999</v>
      </c>
      <c r="C20" s="272">
        <v>2.5363910000000001</v>
      </c>
      <c r="D20" s="287">
        <v>0.10779176498421983</v>
      </c>
      <c r="E20" s="276">
        <v>34.721950999999997</v>
      </c>
      <c r="F20" s="272">
        <v>2.181959</v>
      </c>
      <c r="G20" s="287">
        <v>6.2840910062916686E-2</v>
      </c>
      <c r="H20" s="276">
        <v>51.888769000000011</v>
      </c>
      <c r="I20" s="272">
        <v>2.2031960000000002</v>
      </c>
      <c r="J20" s="287">
        <v>4.2459978189114483E-2</v>
      </c>
      <c r="K20" s="216">
        <v>110.14119100000001</v>
      </c>
      <c r="L20" s="216">
        <v>6.9215460000000002</v>
      </c>
      <c r="M20" s="242">
        <v>6.2842483698946017E-2</v>
      </c>
      <c r="N20" s="121"/>
      <c r="O20" s="121"/>
    </row>
    <row r="21" spans="1:15">
      <c r="A21" s="166" t="s">
        <v>30</v>
      </c>
      <c r="B21" s="276">
        <v>1960.33718940784</v>
      </c>
      <c r="C21" s="272">
        <v>866.30174300000078</v>
      </c>
      <c r="D21" s="287">
        <v>0.44191466023336778</v>
      </c>
      <c r="E21" s="276">
        <v>3046.7375689393421</v>
      </c>
      <c r="F21" s="272">
        <v>1238.2175469999997</v>
      </c>
      <c r="G21" s="287">
        <v>0.4064076800126436</v>
      </c>
      <c r="H21" s="276">
        <v>3710.554871929065</v>
      </c>
      <c r="I21" s="272">
        <v>1498.1362420000009</v>
      </c>
      <c r="J21" s="287">
        <v>0.40374992250718045</v>
      </c>
      <c r="K21" s="216">
        <v>8717.6296302762476</v>
      </c>
      <c r="L21" s="216">
        <v>3602.6555320000016</v>
      </c>
      <c r="M21" s="242">
        <v>0.41326090747053673</v>
      </c>
      <c r="N21" s="121"/>
      <c r="O21" s="121"/>
    </row>
    <row r="22" spans="1:15" s="77" customFormat="1" ht="11.25">
      <c r="A22" s="190"/>
      <c r="B22" s="4"/>
      <c r="C22" s="4"/>
      <c r="D22" s="4"/>
      <c r="E22" s="4"/>
      <c r="F22" s="4"/>
      <c r="G22" s="4"/>
      <c r="H22" s="4"/>
      <c r="I22" s="4"/>
      <c r="M22" s="3"/>
    </row>
    <row r="23" spans="1:15">
      <c r="A23" s="16"/>
      <c r="B23" s="8"/>
      <c r="C23" s="130"/>
      <c r="D23" s="130"/>
      <c r="E23" s="130"/>
      <c r="F23" s="130"/>
      <c r="G23" s="130"/>
      <c r="H23" s="130"/>
      <c r="I23" s="130"/>
      <c r="J23" s="131"/>
      <c r="K23" s="131"/>
      <c r="L23" s="131"/>
      <c r="M23" s="131"/>
      <c r="O23" s="131"/>
    </row>
    <row r="24" spans="1:15">
      <c r="A24" s="16"/>
      <c r="B24" s="8"/>
      <c r="C24" s="131"/>
      <c r="D24" s="131"/>
      <c r="E24" s="131"/>
      <c r="F24" s="131"/>
      <c r="G24" s="131"/>
      <c r="H24" s="131"/>
      <c r="I24" s="131"/>
      <c r="J24" s="131"/>
      <c r="K24" s="131"/>
      <c r="L24" s="131"/>
      <c r="M24" s="131"/>
    </row>
    <row r="25" spans="1:15">
      <c r="A25" s="16"/>
      <c r="B25" s="25" t="str">
        <f>+B3</f>
        <v>Říjen</v>
      </c>
      <c r="C25" s="93"/>
      <c r="D25" s="25" t="str">
        <f>+E3</f>
        <v>Listopad</v>
      </c>
      <c r="E25" s="93"/>
      <c r="F25" s="25" t="str">
        <f>+H3</f>
        <v>Prosinec</v>
      </c>
      <c r="G25" s="93"/>
      <c r="J25" s="78"/>
      <c r="K25" s="131"/>
      <c r="L25" s="131"/>
      <c r="M25" s="131"/>
    </row>
    <row r="26" spans="1:15">
      <c r="A26" s="16"/>
      <c r="B26" s="25" t="str">
        <f>+B4</f>
        <v>Qnetto</v>
      </c>
      <c r="C26" s="93" t="str">
        <f>+C4</f>
        <v>QKVET</v>
      </c>
      <c r="D26" s="25" t="str">
        <f>+E4</f>
        <v>Qnetto</v>
      </c>
      <c r="E26" s="93" t="str">
        <f>+F4</f>
        <v>QKVET</v>
      </c>
      <c r="F26" s="25" t="str">
        <f>+H4</f>
        <v>Qnetto</v>
      </c>
      <c r="G26" s="93" t="str">
        <f>+I4</f>
        <v>QKVET</v>
      </c>
      <c r="J26" s="78"/>
      <c r="K26" s="131"/>
      <c r="L26" s="131"/>
      <c r="M26" s="131"/>
    </row>
    <row r="27" spans="1:15">
      <c r="A27" s="16"/>
      <c r="B27" s="8"/>
      <c r="C27" s="131"/>
      <c r="D27" s="131"/>
      <c r="E27" s="131"/>
      <c r="F27" s="131"/>
      <c r="G27" s="131"/>
      <c r="H27" s="131"/>
      <c r="I27" s="131"/>
      <c r="J27" s="131"/>
      <c r="K27" s="131"/>
      <c r="L27" s="131"/>
      <c r="M27" s="131"/>
    </row>
    <row r="28" spans="1:15">
      <c r="A28" s="16"/>
      <c r="B28" s="8"/>
      <c r="C28" s="131"/>
      <c r="D28" s="131"/>
      <c r="E28" s="131"/>
      <c r="F28" s="131"/>
      <c r="G28" s="131"/>
      <c r="H28" s="131"/>
      <c r="I28" s="131"/>
      <c r="J28" s="131"/>
      <c r="K28" s="131"/>
      <c r="L28" s="131"/>
      <c r="M28" s="131"/>
    </row>
    <row r="29" spans="1:15">
      <c r="A29" s="16"/>
      <c r="B29" s="8"/>
      <c r="C29" s="131"/>
      <c r="D29" s="131"/>
      <c r="E29" s="131"/>
      <c r="F29" s="131"/>
      <c r="G29" s="131"/>
      <c r="H29" s="131"/>
      <c r="I29" s="131"/>
      <c r="J29" s="131"/>
      <c r="K29" s="131"/>
      <c r="L29" s="131"/>
      <c r="M29" s="131"/>
    </row>
    <row r="30" spans="1:15">
      <c r="A30" s="16"/>
      <c r="B30" s="8"/>
      <c r="C30" s="131"/>
      <c r="D30" s="131"/>
      <c r="E30" s="131"/>
      <c r="F30" s="131"/>
      <c r="G30" s="131"/>
      <c r="H30" s="131"/>
      <c r="I30" s="131"/>
      <c r="J30" s="131"/>
      <c r="K30" s="131"/>
      <c r="L30" s="131"/>
      <c r="M30" s="131"/>
    </row>
    <row r="31" spans="1:15">
      <c r="A31" s="16"/>
      <c r="B31" s="8"/>
      <c r="C31" s="131"/>
      <c r="D31" s="131"/>
      <c r="E31" s="131"/>
      <c r="F31" s="131"/>
      <c r="G31" s="131"/>
      <c r="H31" s="131"/>
      <c r="I31" s="131"/>
      <c r="J31" s="131"/>
      <c r="K31" s="131"/>
      <c r="L31" s="131"/>
      <c r="M31" s="131"/>
    </row>
    <row r="32" spans="1:15">
      <c r="A32" s="16"/>
      <c r="B32" s="8"/>
      <c r="C32" s="131"/>
      <c r="D32" s="131"/>
      <c r="E32" s="131"/>
      <c r="F32" s="131"/>
      <c r="G32" s="131"/>
      <c r="H32" s="131"/>
      <c r="I32" s="131"/>
      <c r="J32" s="131"/>
      <c r="K32" s="131"/>
      <c r="L32" s="131"/>
      <c r="M32" s="131"/>
    </row>
    <row r="33" spans="1:13">
      <c r="A33" s="16"/>
      <c r="B33" s="8"/>
      <c r="C33" s="131"/>
      <c r="D33" s="131"/>
      <c r="E33" s="131"/>
      <c r="F33" s="131"/>
      <c r="G33" s="131"/>
      <c r="H33" s="131"/>
      <c r="I33" s="131"/>
      <c r="J33" s="131"/>
      <c r="K33" s="131"/>
      <c r="L33" s="131"/>
      <c r="M33" s="131"/>
    </row>
    <row r="34" spans="1:13">
      <c r="A34" s="16"/>
      <c r="B34" s="8"/>
      <c r="C34" s="131"/>
      <c r="D34" s="131"/>
      <c r="E34" s="131"/>
      <c r="F34" s="131"/>
      <c r="G34" s="131"/>
      <c r="H34" s="131"/>
      <c r="I34" s="131"/>
      <c r="J34" s="131"/>
      <c r="K34" s="131"/>
      <c r="L34" s="131"/>
      <c r="M34" s="131"/>
    </row>
    <row r="35" spans="1:13">
      <c r="A35" s="16"/>
      <c r="B35" s="8"/>
      <c r="C35" s="131"/>
      <c r="D35" s="131"/>
      <c r="E35" s="131"/>
      <c r="F35" s="131"/>
      <c r="G35" s="131"/>
      <c r="H35" s="131"/>
      <c r="I35" s="131"/>
      <c r="J35" s="131"/>
      <c r="K35" s="131"/>
      <c r="L35" s="131"/>
      <c r="M35" s="131"/>
    </row>
    <row r="36" spans="1:13">
      <c r="A36" s="16"/>
      <c r="B36" s="8"/>
      <c r="C36" s="131"/>
      <c r="D36" s="131"/>
      <c r="E36" s="131"/>
      <c r="F36" s="131"/>
      <c r="G36" s="131"/>
      <c r="H36" s="131"/>
      <c r="I36" s="131"/>
      <c r="J36" s="131"/>
      <c r="K36" s="131"/>
      <c r="L36" s="131"/>
      <c r="M36" s="131"/>
    </row>
    <row r="37" spans="1:13">
      <c r="A37" s="16"/>
      <c r="B37" s="8"/>
      <c r="C37" s="131"/>
      <c r="D37" s="131"/>
      <c r="E37" s="131"/>
      <c r="F37" s="131"/>
      <c r="G37" s="131"/>
      <c r="H37" s="131"/>
      <c r="I37" s="131"/>
      <c r="J37" s="131"/>
      <c r="K37" s="131"/>
      <c r="L37" s="131"/>
      <c r="M37" s="131"/>
    </row>
    <row r="38" spans="1:13">
      <c r="A38" s="16"/>
      <c r="B38" s="8"/>
      <c r="C38" s="131"/>
      <c r="D38" s="131"/>
      <c r="E38" s="131"/>
      <c r="F38" s="131"/>
      <c r="G38" s="131"/>
      <c r="H38" s="131"/>
      <c r="I38" s="131"/>
      <c r="J38" s="131"/>
      <c r="K38" s="131"/>
      <c r="L38" s="131"/>
      <c r="M38" s="131"/>
    </row>
    <row r="39" spans="1:13">
      <c r="A39" s="131"/>
      <c r="B39" s="131"/>
      <c r="C39" s="131"/>
      <c r="D39" s="131"/>
      <c r="E39" s="131"/>
      <c r="F39" s="131"/>
      <c r="G39" s="131"/>
      <c r="H39" s="131"/>
      <c r="I39" s="131"/>
      <c r="J39" s="131"/>
      <c r="K39" s="131"/>
      <c r="L39" s="131"/>
      <c r="M39" s="131"/>
    </row>
    <row r="40" spans="1:13">
      <c r="A40" s="131"/>
      <c r="B40" s="131"/>
      <c r="C40" s="131"/>
      <c r="D40" s="131"/>
      <c r="E40" s="131"/>
      <c r="F40" s="131"/>
      <c r="G40" s="131"/>
      <c r="H40" s="131"/>
      <c r="I40" s="131"/>
      <c r="J40" s="131"/>
      <c r="K40" s="131"/>
      <c r="L40" s="131"/>
      <c r="M40" s="131"/>
    </row>
    <row r="41" spans="1:13">
      <c r="A41" s="131"/>
      <c r="B41" s="131"/>
      <c r="C41" s="131"/>
      <c r="D41" s="131"/>
      <c r="E41" s="131"/>
      <c r="F41" s="131"/>
      <c r="G41" s="131"/>
      <c r="H41" s="131"/>
      <c r="I41" s="131"/>
      <c r="J41" s="131"/>
      <c r="K41" s="131"/>
      <c r="L41" s="131"/>
      <c r="M41" s="131"/>
    </row>
    <row r="42" spans="1:13">
      <c r="A42" s="131"/>
      <c r="B42" s="131"/>
      <c r="C42" s="131"/>
      <c r="D42" s="131"/>
      <c r="E42" s="131"/>
      <c r="F42" s="131"/>
      <c r="G42" s="131"/>
      <c r="H42" s="131"/>
      <c r="I42" s="131"/>
      <c r="J42" s="131"/>
      <c r="K42" s="131"/>
      <c r="L42" s="131"/>
      <c r="M42" s="131"/>
    </row>
    <row r="43" spans="1:13">
      <c r="A43" s="131"/>
      <c r="B43" s="131"/>
      <c r="C43" s="131"/>
      <c r="D43" s="131"/>
      <c r="E43" s="131"/>
      <c r="F43" s="131"/>
      <c r="G43" s="131"/>
      <c r="H43" s="131"/>
      <c r="I43" s="131"/>
      <c r="J43" s="131"/>
      <c r="K43" s="131"/>
      <c r="L43" s="131"/>
      <c r="M43" s="131"/>
    </row>
    <row r="44" spans="1:13">
      <c r="A44" s="131"/>
      <c r="B44" s="131"/>
      <c r="C44" s="131"/>
      <c r="D44" s="131"/>
      <c r="E44" s="131"/>
      <c r="F44" s="131"/>
      <c r="G44" s="131"/>
      <c r="H44" s="131"/>
      <c r="I44" s="131"/>
      <c r="J44" s="131"/>
      <c r="K44" s="131"/>
      <c r="L44" s="131"/>
      <c r="M44" s="131"/>
    </row>
    <row r="45" spans="1:13">
      <c r="A45" s="131"/>
      <c r="B45" s="131"/>
      <c r="C45" s="131"/>
      <c r="D45" s="131"/>
      <c r="E45" s="131"/>
      <c r="F45" s="131"/>
      <c r="G45" s="131"/>
      <c r="H45" s="131"/>
      <c r="I45" s="131"/>
      <c r="J45" s="131"/>
      <c r="K45" s="131"/>
      <c r="L45" s="131"/>
      <c r="M45" s="131"/>
    </row>
  </sheetData>
  <mergeCells count="5">
    <mergeCell ref="K3:M3"/>
    <mergeCell ref="A3:A4"/>
    <mergeCell ref="B3:D3"/>
    <mergeCell ref="E3:G3"/>
    <mergeCell ref="H3:J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5"/>
  <dimension ref="A1:S34"/>
  <sheetViews>
    <sheetView showGridLines="0" zoomScaleNormal="100" zoomScaleSheetLayoutView="100" workbookViewId="0"/>
  </sheetViews>
  <sheetFormatPr defaultColWidth="9.140625" defaultRowHeight="12"/>
  <cols>
    <col min="1" max="1" width="29.7109375" style="66" customWidth="1"/>
    <col min="2" max="6" width="10.7109375" style="66" customWidth="1"/>
    <col min="7" max="7" width="11.42578125" style="66" bestFit="1" customWidth="1"/>
    <col min="8" max="10" width="9.140625" style="66"/>
    <col min="11" max="11" width="9.140625" style="66" customWidth="1"/>
    <col min="12" max="12" width="12.7109375" style="66" customWidth="1"/>
    <col min="13" max="16384" width="9.140625" style="66"/>
  </cols>
  <sheetData>
    <row r="1" spans="1:12" s="131" customFormat="1" ht="20.25">
      <c r="A1" s="174" t="s">
        <v>281</v>
      </c>
      <c r="L1" s="239" t="str">
        <f>'3'!N1</f>
        <v>IV. čtvrtletí 2023</v>
      </c>
    </row>
    <row r="2" spans="1:12" s="76" customFormat="1" ht="18">
      <c r="A2" s="234" t="s">
        <v>282</v>
      </c>
      <c r="B2" s="147"/>
      <c r="C2" s="147"/>
      <c r="D2" s="147"/>
      <c r="E2" s="147"/>
    </row>
    <row r="3" spans="1:12" ht="6" customHeight="1">
      <c r="A3" s="7"/>
      <c r="B3" s="7"/>
      <c r="C3" s="7"/>
      <c r="D3" s="7"/>
      <c r="E3" s="7"/>
    </row>
    <row r="4" spans="1:12" s="74" customFormat="1" ht="12" customHeight="1">
      <c r="A4" s="243"/>
      <c r="B4" s="219" t="s">
        <v>42</v>
      </c>
      <c r="C4" s="219" t="s">
        <v>43</v>
      </c>
      <c r="D4" s="219" t="s">
        <v>44</v>
      </c>
      <c r="E4" s="219" t="s">
        <v>45</v>
      </c>
      <c r="F4" s="219" t="s">
        <v>7</v>
      </c>
    </row>
    <row r="5" spans="1:12" s="74" customFormat="1">
      <c r="A5" s="243" t="s">
        <v>174</v>
      </c>
      <c r="B5" s="244">
        <v>59492.390077321405</v>
      </c>
      <c r="C5" s="244">
        <v>33647.194626035664</v>
      </c>
      <c r="D5" s="244">
        <v>26175.937773657737</v>
      </c>
      <c r="E5" s="244">
        <v>50852.251834295188</v>
      </c>
      <c r="F5" s="196">
        <f t="shared" ref="F5:F11" si="0">SUM(B5:E5)</f>
        <v>170167.77431131</v>
      </c>
      <c r="H5" s="145">
        <v>2017</v>
      </c>
    </row>
    <row r="6" spans="1:12" s="74" customFormat="1">
      <c r="A6" s="243" t="s">
        <v>175</v>
      </c>
      <c r="B6" s="244">
        <v>59760.704269635316</v>
      </c>
      <c r="C6" s="244">
        <v>28688.566620999998</v>
      </c>
      <c r="D6" s="244">
        <v>24452.443356056858</v>
      </c>
      <c r="E6" s="244">
        <v>50022.54916319999</v>
      </c>
      <c r="F6" s="196">
        <f t="shared" si="0"/>
        <v>162924.26340989216</v>
      </c>
      <c r="H6" s="145">
        <f>+H5+1</f>
        <v>2018</v>
      </c>
    </row>
    <row r="7" spans="1:12" s="74" customFormat="1">
      <c r="A7" s="243" t="s">
        <v>186</v>
      </c>
      <c r="B7" s="244">
        <v>55809.228224338687</v>
      </c>
      <c r="C7" s="244">
        <v>32753.71361992339</v>
      </c>
      <c r="D7" s="244">
        <v>24978.363623037163</v>
      </c>
      <c r="E7" s="244">
        <v>48372.261379309275</v>
      </c>
      <c r="F7" s="196">
        <f t="shared" si="0"/>
        <v>161913.56684660853</v>
      </c>
      <c r="H7" s="145">
        <f>+H6+1</f>
        <v>2019</v>
      </c>
    </row>
    <row r="8" spans="1:12" s="74" customFormat="1">
      <c r="A8" s="243" t="s">
        <v>191</v>
      </c>
      <c r="B8" s="244">
        <v>53528.76771021785</v>
      </c>
      <c r="C8" s="244">
        <v>31489.553688778622</v>
      </c>
      <c r="D8" s="244">
        <v>24527.664056400004</v>
      </c>
      <c r="E8" s="244">
        <v>47371.722850400001</v>
      </c>
      <c r="F8" s="196">
        <f t="shared" si="0"/>
        <v>156917.70830579646</v>
      </c>
      <c r="H8" s="145"/>
    </row>
    <row r="9" spans="1:12" s="74" customFormat="1">
      <c r="A9" s="243" t="s">
        <v>200</v>
      </c>
      <c r="B9" s="244">
        <v>55541.375279728229</v>
      </c>
      <c r="C9" s="244">
        <v>33762.132468309996</v>
      </c>
      <c r="D9" s="244">
        <v>24376.239993047431</v>
      </c>
      <c r="E9" s="244">
        <v>48025.460575200006</v>
      </c>
      <c r="F9" s="196">
        <f t="shared" si="0"/>
        <v>161705.20831628566</v>
      </c>
      <c r="H9" s="145"/>
    </row>
    <row r="10" spans="1:12" s="74" customFormat="1">
      <c r="A10" s="243" t="s">
        <v>289</v>
      </c>
      <c r="B10" s="244">
        <v>51649.8799137733</v>
      </c>
      <c r="C10" s="244">
        <v>30879.657070071997</v>
      </c>
      <c r="D10" s="244">
        <v>24270.988412999999</v>
      </c>
      <c r="E10" s="244">
        <v>44292.940444376</v>
      </c>
      <c r="F10" s="196">
        <f t="shared" si="0"/>
        <v>151093.46584122127</v>
      </c>
      <c r="H10" s="145"/>
    </row>
    <row r="11" spans="1:12" s="74" customFormat="1">
      <c r="A11" s="243" t="s">
        <v>314</v>
      </c>
      <c r="B11" s="244">
        <f>+'3'!B5</f>
        <v>47766.687632209141</v>
      </c>
      <c r="C11" s="244">
        <f>+'3'!E5</f>
        <v>29431.713291895619</v>
      </c>
      <c r="D11" s="244">
        <f>+'3'!H5</f>
        <v>21398.772357999998</v>
      </c>
      <c r="E11" s="244">
        <f>+'3'!K5</f>
        <v>41808.362478999996</v>
      </c>
      <c r="F11" s="196">
        <f t="shared" si="0"/>
        <v>140405.53576110475</v>
      </c>
      <c r="H11" s="145"/>
    </row>
    <row r="12" spans="1:12" s="74" customFormat="1">
      <c r="A12" s="243" t="s">
        <v>173</v>
      </c>
      <c r="B12" s="196">
        <f>+B11-B10</f>
        <v>-3883.1922815641592</v>
      </c>
      <c r="C12" s="196">
        <f>+C11-C10</f>
        <v>-1447.9437781763772</v>
      </c>
      <c r="D12" s="196">
        <f>+D11-D10</f>
        <v>-2872.2160550000008</v>
      </c>
      <c r="E12" s="196">
        <f>+E11-E10</f>
        <v>-2484.5779653760037</v>
      </c>
      <c r="F12" s="196">
        <f>+F11-F10</f>
        <v>-10687.930080116523</v>
      </c>
    </row>
    <row r="13" spans="1:12" s="74" customFormat="1">
      <c r="A13" s="245" t="s">
        <v>173</v>
      </c>
      <c r="B13" s="201">
        <f>+(B11-B10)/B10</f>
        <v>-7.5182987609011681E-2</v>
      </c>
      <c r="C13" s="201">
        <f>+(C11-C10)/C10</f>
        <v>-4.6889891778613635E-2</v>
      </c>
      <c r="D13" s="201">
        <f>+(D11-D10)/D10</f>
        <v>-0.1183394761731907</v>
      </c>
      <c r="E13" s="201">
        <f>+(E11-E10)/E10</f>
        <v>-5.6094220443462961E-2</v>
      </c>
      <c r="F13" s="201">
        <f>+(F11-F10)/F10</f>
        <v>-7.0737209055407382E-2</v>
      </c>
    </row>
    <row r="14" spans="1:12" s="74" customFormat="1">
      <c r="A14" s="243" t="s">
        <v>177</v>
      </c>
      <c r="B14" s="244">
        <v>37510.164867892709</v>
      </c>
      <c r="C14" s="244">
        <v>16101.258851967654</v>
      </c>
      <c r="D14" s="244">
        <v>10892.098498398203</v>
      </c>
      <c r="E14" s="244">
        <v>29809.263052627972</v>
      </c>
      <c r="F14" s="196">
        <f t="shared" ref="F14:F20" si="1">SUM(B14:E14)</f>
        <v>94312.785270886539</v>
      </c>
    </row>
    <row r="15" spans="1:12" s="74" customFormat="1">
      <c r="A15" s="243" t="s">
        <v>178</v>
      </c>
      <c r="B15" s="244">
        <v>38059.708081806333</v>
      </c>
      <c r="C15" s="244">
        <v>12376.442392000001</v>
      </c>
      <c r="D15" s="244">
        <v>9704.6084629196266</v>
      </c>
      <c r="E15" s="244">
        <v>28893.454441721136</v>
      </c>
      <c r="F15" s="196">
        <f t="shared" si="1"/>
        <v>89034.213378447108</v>
      </c>
    </row>
    <row r="16" spans="1:12" s="74" customFormat="1">
      <c r="A16" s="243" t="s">
        <v>187</v>
      </c>
      <c r="B16" s="244">
        <v>34400.185867995431</v>
      </c>
      <c r="C16" s="244">
        <v>15804.078629958018</v>
      </c>
      <c r="D16" s="244">
        <v>10045.79911108522</v>
      </c>
      <c r="E16" s="244">
        <v>27517.002409825865</v>
      </c>
      <c r="F16" s="196">
        <f t="shared" si="1"/>
        <v>87767.066018864542</v>
      </c>
    </row>
    <row r="17" spans="1:19" s="74" customFormat="1">
      <c r="A17" s="243" t="s">
        <v>192</v>
      </c>
      <c r="B17" s="244">
        <v>32870.945788518613</v>
      </c>
      <c r="C17" s="244">
        <v>14818.914658930849</v>
      </c>
      <c r="D17" s="244">
        <v>9700.1600115525835</v>
      </c>
      <c r="E17" s="244">
        <v>28538.475790229295</v>
      </c>
      <c r="F17" s="196">
        <f t="shared" si="1"/>
        <v>85928.496249231335</v>
      </c>
    </row>
    <row r="18" spans="1:19" s="74" customFormat="1">
      <c r="A18" s="243" t="s">
        <v>201</v>
      </c>
      <c r="B18" s="244">
        <v>35884.338605227051</v>
      </c>
      <c r="C18" s="244">
        <v>17769.04911468277</v>
      </c>
      <c r="D18" s="244">
        <v>9774.41938479083</v>
      </c>
      <c r="E18" s="244">
        <v>29062.793518273029</v>
      </c>
      <c r="F18" s="196">
        <f t="shared" si="1"/>
        <v>92490.600622973681</v>
      </c>
    </row>
    <row r="19" spans="1:19" s="74" customFormat="1">
      <c r="A19" s="243" t="s">
        <v>290</v>
      </c>
      <c r="B19" s="244">
        <v>31881.908243022164</v>
      </c>
      <c r="C19" s="244">
        <v>14755.739691572808</v>
      </c>
      <c r="D19" s="244">
        <v>9897.3190016545013</v>
      </c>
      <c r="E19" s="244">
        <v>25535.021715121322</v>
      </c>
      <c r="F19" s="196">
        <f t="shared" si="1"/>
        <v>82069.988651370804</v>
      </c>
    </row>
    <row r="20" spans="1:19" s="74" customFormat="1">
      <c r="A20" s="243" t="s">
        <v>315</v>
      </c>
      <c r="B20" s="244">
        <f>+'3'!B13</f>
        <v>29457.640626276287</v>
      </c>
      <c r="C20" s="244">
        <f>+'3'!E13</f>
        <v>14345.934982146558</v>
      </c>
      <c r="D20" s="244">
        <f>+'3'!H13</f>
        <v>8012.300209</v>
      </c>
      <c r="E20" s="244">
        <f>+'3'!K13</f>
        <v>23756.909341095688</v>
      </c>
      <c r="F20" s="196">
        <f t="shared" si="1"/>
        <v>75572.785158518542</v>
      </c>
    </row>
    <row r="21" spans="1:19" s="74" customFormat="1">
      <c r="A21" s="243" t="s">
        <v>176</v>
      </c>
      <c r="B21" s="196">
        <f>+B20-B19</f>
        <v>-2424.2676167458776</v>
      </c>
      <c r="C21" s="196">
        <f>+C20-C19</f>
        <v>-409.80470942624925</v>
      </c>
      <c r="D21" s="196">
        <f>+D20-D19</f>
        <v>-1885.0187926545013</v>
      </c>
      <c r="E21" s="196">
        <f>+E20-E19</f>
        <v>-1778.1123740256335</v>
      </c>
      <c r="F21" s="196">
        <f>+F20-F19</f>
        <v>-6497.2034928522626</v>
      </c>
    </row>
    <row r="22" spans="1:19" s="74" customFormat="1">
      <c r="A22" s="245" t="s">
        <v>176</v>
      </c>
      <c r="B22" s="201">
        <f>+(B20-B19)/B19</f>
        <v>-7.6038974777379115E-2</v>
      </c>
      <c r="C22" s="201">
        <f>+(C20-C19)/C19</f>
        <v>-2.777256294784693E-2</v>
      </c>
      <c r="D22" s="201">
        <f>+(D20-D19)/D19</f>
        <v>-0.19045751605453851</v>
      </c>
      <c r="E22" s="201">
        <f>+(E20-E19)/E19</f>
        <v>-6.963426128487181E-2</v>
      </c>
      <c r="F22" s="201">
        <f>+(F20-F19)/F19</f>
        <v>-7.9166618633908392E-2</v>
      </c>
      <c r="K22" s="74" t="s">
        <v>207</v>
      </c>
    </row>
    <row r="23" spans="1:19" s="77" customFormat="1" ht="11.25">
      <c r="F23" s="99"/>
    </row>
    <row r="24" spans="1:19">
      <c r="B24" s="144"/>
      <c r="C24" s="144"/>
      <c r="D24" s="144"/>
      <c r="E24" s="144"/>
      <c r="F24" s="144"/>
      <c r="H24" s="66" t="s">
        <v>207</v>
      </c>
    </row>
    <row r="32" spans="1:19">
      <c r="P32" s="79"/>
      <c r="Q32" s="79"/>
      <c r="R32" s="79"/>
      <c r="S32" s="79"/>
    </row>
    <row r="33" spans="17:19">
      <c r="Q33" s="128"/>
      <c r="R33" s="128"/>
      <c r="S33" s="128"/>
    </row>
    <row r="34" spans="17:19">
      <c r="Q34" s="128"/>
      <c r="R34" s="128"/>
      <c r="S34" s="128"/>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6"/>
  <dimension ref="A1:N45"/>
  <sheetViews>
    <sheetView showGridLines="0" zoomScaleNormal="100" zoomScaleSheetLayoutView="100" workbookViewId="0"/>
  </sheetViews>
  <sheetFormatPr defaultColWidth="9.140625" defaultRowHeight="12.75"/>
  <cols>
    <col min="1" max="1" width="29.7109375" style="134" customWidth="1"/>
    <col min="2" max="13" width="8.7109375" style="134" customWidth="1"/>
    <col min="14" max="14" width="8.85546875" style="134" customWidth="1"/>
    <col min="15" max="16384" width="9.140625" style="134"/>
  </cols>
  <sheetData>
    <row r="1" spans="1:14" ht="18">
      <c r="A1" s="234" t="s">
        <v>283</v>
      </c>
      <c r="N1" s="239" t="str">
        <f>'3'!N1</f>
        <v>IV. čtvrtletí 2023</v>
      </c>
    </row>
    <row r="2" spans="1:14" s="74" customFormat="1" ht="6" customHeight="1"/>
    <row r="3" spans="1:14" s="74" customFormat="1" ht="12">
      <c r="A3" s="243"/>
      <c r="B3" s="219" t="s">
        <v>8</v>
      </c>
      <c r="C3" s="219" t="s">
        <v>9</v>
      </c>
      <c r="D3" s="219" t="s">
        <v>10</v>
      </c>
      <c r="E3" s="219" t="s">
        <v>11</v>
      </c>
      <c r="F3" s="219" t="s">
        <v>12</v>
      </c>
      <c r="G3" s="219" t="s">
        <v>13</v>
      </c>
      <c r="H3" s="219" t="s">
        <v>14</v>
      </c>
      <c r="I3" s="219" t="s">
        <v>15</v>
      </c>
      <c r="J3" s="219" t="s">
        <v>16</v>
      </c>
      <c r="K3" s="219" t="s">
        <v>17</v>
      </c>
      <c r="L3" s="219" t="s">
        <v>18</v>
      </c>
      <c r="M3" s="219" t="s">
        <v>19</v>
      </c>
      <c r="N3" s="219" t="s">
        <v>7</v>
      </c>
    </row>
    <row r="4" spans="1:14" s="74" customFormat="1" ht="12">
      <c r="A4" s="243" t="s">
        <v>174</v>
      </c>
      <c r="B4" s="244">
        <v>24789.614332580783</v>
      </c>
      <c r="C4" s="244">
        <v>18587.654647233896</v>
      </c>
      <c r="D4" s="244">
        <v>16115.121097506728</v>
      </c>
      <c r="E4" s="244">
        <v>14166.977929142482</v>
      </c>
      <c r="F4" s="196">
        <v>11027.89462236002</v>
      </c>
      <c r="G4" s="196">
        <v>8452.32207453316</v>
      </c>
      <c r="H4" s="196">
        <v>7792.7375030096828</v>
      </c>
      <c r="I4" s="196">
        <v>8048.3981191524254</v>
      </c>
      <c r="J4" s="196">
        <v>10334.802151495629</v>
      </c>
      <c r="K4" s="196">
        <v>13440.563805668024</v>
      </c>
      <c r="L4" s="196">
        <v>17328.765497294422</v>
      </c>
      <c r="M4" s="196">
        <v>20082.922531332741</v>
      </c>
      <c r="N4" s="196">
        <f t="shared" ref="N4:N10" si="0">SUM(B4:M4)</f>
        <v>170167.77431131</v>
      </c>
    </row>
    <row r="5" spans="1:14" s="74" customFormat="1" ht="12">
      <c r="A5" s="243" t="s">
        <v>175</v>
      </c>
      <c r="B5" s="244">
        <v>20205.211442418848</v>
      </c>
      <c r="C5" s="244">
        <v>19893.166386910842</v>
      </c>
      <c r="D5" s="244">
        <v>19662.32644030562</v>
      </c>
      <c r="E5" s="244">
        <v>11150.511060999999</v>
      </c>
      <c r="F5" s="244">
        <v>9168.1220959999991</v>
      </c>
      <c r="G5" s="244">
        <v>8369.9334639999997</v>
      </c>
      <c r="H5" s="244">
        <v>7962.9605086828506</v>
      </c>
      <c r="I5" s="244">
        <v>7784.6699982328555</v>
      </c>
      <c r="J5" s="244">
        <v>8704.8128491411517</v>
      </c>
      <c r="K5" s="244">
        <v>13135.075855999996</v>
      </c>
      <c r="L5" s="244">
        <v>16756.354485800002</v>
      </c>
      <c r="M5" s="244">
        <v>20131.118821399996</v>
      </c>
      <c r="N5" s="196">
        <f t="shared" si="0"/>
        <v>162924.26340989216</v>
      </c>
    </row>
    <row r="6" spans="1:14" s="74" customFormat="1" ht="12">
      <c r="A6" s="243" t="s">
        <v>186</v>
      </c>
      <c r="B6" s="244">
        <v>22056.231138374733</v>
      </c>
      <c r="C6" s="244">
        <v>17612.441168614299</v>
      </c>
      <c r="D6" s="244">
        <v>16140.555917349662</v>
      </c>
      <c r="E6" s="244">
        <v>12700.30037967566</v>
      </c>
      <c r="F6" s="244">
        <v>11948.674272138687</v>
      </c>
      <c r="G6" s="244">
        <v>8104.7389681090417</v>
      </c>
      <c r="H6" s="244">
        <v>7552.761860120464</v>
      </c>
      <c r="I6" s="244">
        <v>7913.1296058622011</v>
      </c>
      <c r="J6" s="244">
        <v>9512.4721570544971</v>
      </c>
      <c r="K6" s="244">
        <v>13236.202923498169</v>
      </c>
      <c r="L6" s="244">
        <v>16157.598374748406</v>
      </c>
      <c r="M6" s="244">
        <v>18978.460081062705</v>
      </c>
      <c r="N6" s="196">
        <f t="shared" si="0"/>
        <v>161913.5668466085</v>
      </c>
    </row>
    <row r="7" spans="1:14" s="74" customFormat="1" ht="12">
      <c r="A7" s="243" t="s">
        <v>191</v>
      </c>
      <c r="B7" s="244">
        <v>20414.695697199997</v>
      </c>
      <c r="C7" s="244">
        <v>16681.781302230935</v>
      </c>
      <c r="D7" s="244">
        <v>16432.290710786918</v>
      </c>
      <c r="E7" s="244">
        <v>12068.091523978623</v>
      </c>
      <c r="F7" s="244">
        <v>10838.722607399999</v>
      </c>
      <c r="G7" s="244">
        <v>8582.739557400002</v>
      </c>
      <c r="H7" s="244">
        <v>8024.1053863999996</v>
      </c>
      <c r="I7" s="244">
        <v>7694.3480824000017</v>
      </c>
      <c r="J7" s="244">
        <v>8809.2105876000023</v>
      </c>
      <c r="K7" s="244">
        <v>13094.066603000003</v>
      </c>
      <c r="L7" s="244">
        <v>16139.0916548</v>
      </c>
      <c r="M7" s="244">
        <v>18138.5645926</v>
      </c>
      <c r="N7" s="196">
        <f t="shared" si="0"/>
        <v>156917.70830579643</v>
      </c>
    </row>
    <row r="8" spans="1:14" s="74" customFormat="1" ht="12">
      <c r="A8" s="243" t="s">
        <v>200</v>
      </c>
      <c r="B8" s="244">
        <v>20176.025784691454</v>
      </c>
      <c r="C8" s="244">
        <v>18164.750606779115</v>
      </c>
      <c r="D8" s="244">
        <v>17200.598888257657</v>
      </c>
      <c r="E8" s="244">
        <v>14288.328006858932</v>
      </c>
      <c r="F8" s="244">
        <v>11521.628364990023</v>
      </c>
      <c r="G8" s="244">
        <v>7952.1760964610366</v>
      </c>
      <c r="H8" s="244">
        <v>7518.2408620681244</v>
      </c>
      <c r="I8" s="244">
        <v>7904.9501709583219</v>
      </c>
      <c r="J8" s="244">
        <v>8953.0489600209839</v>
      </c>
      <c r="K8" s="244">
        <v>12887.296510599999</v>
      </c>
      <c r="L8" s="244">
        <v>16133.109281400002</v>
      </c>
      <c r="M8" s="244">
        <v>19005.054783200001</v>
      </c>
      <c r="N8" s="196">
        <f t="shared" si="0"/>
        <v>161705.20831628566</v>
      </c>
    </row>
    <row r="9" spans="1:14" s="74" customFormat="1" ht="12">
      <c r="A9" s="243" t="s">
        <v>289</v>
      </c>
      <c r="B9" s="244">
        <v>19443.893473</v>
      </c>
      <c r="C9" s="244">
        <v>15892.034386651603</v>
      </c>
      <c r="D9" s="244">
        <v>16313.952054121697</v>
      </c>
      <c r="E9" s="244">
        <v>13523.164816279999</v>
      </c>
      <c r="F9" s="244">
        <v>9408.3478437360027</v>
      </c>
      <c r="G9" s="244">
        <v>7948.1444100559984</v>
      </c>
      <c r="H9" s="244">
        <v>7511.9053000000004</v>
      </c>
      <c r="I9" s="244">
        <v>7457.2335599999997</v>
      </c>
      <c r="J9" s="244">
        <v>9301.849553</v>
      </c>
      <c r="K9" s="244">
        <v>11147.413182376002</v>
      </c>
      <c r="L9" s="244">
        <v>14951.953478183999</v>
      </c>
      <c r="M9" s="244">
        <v>18193.573783816002</v>
      </c>
      <c r="N9" s="196">
        <f t="shared" si="0"/>
        <v>151093.4658412213</v>
      </c>
    </row>
    <row r="10" spans="1:14" s="74" customFormat="1" ht="12">
      <c r="A10" s="243" t="s">
        <v>314</v>
      </c>
      <c r="B10" s="244">
        <f>+'3'!B6</f>
        <v>17169.364081492993</v>
      </c>
      <c r="C10" s="244">
        <f>+'3'!C6</f>
        <v>15635.117988129892</v>
      </c>
      <c r="D10" s="244">
        <f>+'3'!D6</f>
        <v>14962.205562586252</v>
      </c>
      <c r="E10" s="244">
        <f>+'3'!E6</f>
        <v>12938.42176767085</v>
      </c>
      <c r="F10" s="244">
        <f>+'3'!F6</f>
        <v>9385.068112483008</v>
      </c>
      <c r="G10" s="244">
        <f>+'3'!G6</f>
        <v>7108.2234117417611</v>
      </c>
      <c r="H10" s="244">
        <f>+'3'!H6</f>
        <v>7051.6292109999995</v>
      </c>
      <c r="I10" s="244">
        <f>+'3'!I6</f>
        <v>7052.3502639999997</v>
      </c>
      <c r="J10" s="244">
        <f>+'3'!J6</f>
        <v>7294.7928829999992</v>
      </c>
      <c r="K10" s="244">
        <f>+'3'!K6</f>
        <v>10571.034315000001</v>
      </c>
      <c r="L10" s="244">
        <f>+'3'!L6</f>
        <v>14145.456603999997</v>
      </c>
      <c r="M10" s="244">
        <f>+'3'!M6</f>
        <v>17091.87156</v>
      </c>
      <c r="N10" s="196">
        <f t="shared" si="0"/>
        <v>140405.53576110472</v>
      </c>
    </row>
    <row r="11" spans="1:14" s="74" customFormat="1" ht="12">
      <c r="A11" s="243" t="s">
        <v>173</v>
      </c>
      <c r="B11" s="196">
        <f>+B10-B9</f>
        <v>-2274.5293915070069</v>
      </c>
      <c r="C11" s="196">
        <f t="shared" ref="C11:J11" si="1">+C10-C9</f>
        <v>-256.91639852171102</v>
      </c>
      <c r="D11" s="196">
        <f t="shared" si="1"/>
        <v>-1351.7464915354449</v>
      </c>
      <c r="E11" s="196">
        <f t="shared" si="1"/>
        <v>-584.7430486091489</v>
      </c>
      <c r="F11" s="196">
        <f t="shared" si="1"/>
        <v>-23.279731252994679</v>
      </c>
      <c r="G11" s="196">
        <f t="shared" si="1"/>
        <v>-839.92099831423729</v>
      </c>
      <c r="H11" s="196">
        <f t="shared" si="1"/>
        <v>-460.27608900000087</v>
      </c>
      <c r="I11" s="196">
        <f t="shared" si="1"/>
        <v>-404.88329599999997</v>
      </c>
      <c r="J11" s="196">
        <f t="shared" si="1"/>
        <v>-2007.0566700000008</v>
      </c>
      <c r="K11" s="196">
        <f t="shared" ref="K11:N11" si="2">+K10-K9</f>
        <v>-576.37886737600093</v>
      </c>
      <c r="L11" s="196">
        <f t="shared" si="2"/>
        <v>-806.49687418400208</v>
      </c>
      <c r="M11" s="196">
        <f t="shared" si="2"/>
        <v>-1101.7022238160025</v>
      </c>
      <c r="N11" s="196">
        <f t="shared" si="2"/>
        <v>-10687.930080116581</v>
      </c>
    </row>
    <row r="12" spans="1:14" s="74" customFormat="1" ht="12">
      <c r="A12" s="245" t="s">
        <v>173</v>
      </c>
      <c r="B12" s="201">
        <f>+(B10-B9)/B9</f>
        <v>-0.11697911195951793</v>
      </c>
      <c r="C12" s="201">
        <f t="shared" ref="C12:J12" si="3">+(C10-C9)/C9</f>
        <v>-1.6166363114435874E-2</v>
      </c>
      <c r="D12" s="201">
        <f t="shared" si="3"/>
        <v>-8.2858309687990531E-2</v>
      </c>
      <c r="E12" s="201">
        <f t="shared" si="3"/>
        <v>-4.3240103670495834E-2</v>
      </c>
      <c r="F12" s="201">
        <f t="shared" si="3"/>
        <v>-2.4743697447893709E-3</v>
      </c>
      <c r="G12" s="201">
        <f t="shared" si="3"/>
        <v>-0.10567510540593206</v>
      </c>
      <c r="H12" s="201">
        <f t="shared" si="3"/>
        <v>-6.1272882260643098E-2</v>
      </c>
      <c r="I12" s="201">
        <f t="shared" si="3"/>
        <v>-5.4294034475701733E-2</v>
      </c>
      <c r="J12" s="201">
        <f t="shared" si="3"/>
        <v>-0.21576963361578902</v>
      </c>
      <c r="K12" s="201">
        <f t="shared" ref="K12:N12" si="4">+(K10-K9)/K9</f>
        <v>-5.1705167642592878E-2</v>
      </c>
      <c r="L12" s="201">
        <f t="shared" si="4"/>
        <v>-5.3939231108546475E-2</v>
      </c>
      <c r="M12" s="201">
        <f t="shared" si="4"/>
        <v>-6.0554470326001364E-2</v>
      </c>
      <c r="N12" s="201">
        <f t="shared" si="4"/>
        <v>-7.0737209055407743E-2</v>
      </c>
    </row>
    <row r="13" spans="1:14" s="74" customFormat="1" ht="12">
      <c r="A13" s="243" t="s">
        <v>177</v>
      </c>
      <c r="B13" s="244">
        <v>16476.822179766987</v>
      </c>
      <c r="C13" s="244">
        <v>11652.657417777555</v>
      </c>
      <c r="D13" s="244">
        <v>9380.6852703481654</v>
      </c>
      <c r="E13" s="244">
        <v>7846.1932239972994</v>
      </c>
      <c r="F13" s="196">
        <v>5061.2887705423545</v>
      </c>
      <c r="G13" s="196">
        <v>3193.7768574279994</v>
      </c>
      <c r="H13" s="196">
        <v>3007.0443668119992</v>
      </c>
      <c r="I13" s="196">
        <v>3096.8376864330003</v>
      </c>
      <c r="J13" s="196">
        <v>4788.2164451532044</v>
      </c>
      <c r="K13" s="196">
        <v>7068.3588332386571</v>
      </c>
      <c r="L13" s="196">
        <v>10311.594856714655</v>
      </c>
      <c r="M13" s="196">
        <v>12429.309362674659</v>
      </c>
      <c r="N13" s="196">
        <f t="shared" ref="N13:N19" si="5">SUM(B13:M13)</f>
        <v>94312.785270886539</v>
      </c>
    </row>
    <row r="14" spans="1:14" s="74" customFormat="1" ht="12">
      <c r="A14" s="243" t="s">
        <v>178</v>
      </c>
      <c r="B14" s="244">
        <v>12397.069831099545</v>
      </c>
      <c r="C14" s="244">
        <v>13087.221872299897</v>
      </c>
      <c r="D14" s="244">
        <v>12575.416378406891</v>
      </c>
      <c r="E14" s="244">
        <v>5467.8344290000005</v>
      </c>
      <c r="F14" s="244">
        <v>3743.2424710000005</v>
      </c>
      <c r="G14" s="244">
        <v>3165.3654920000004</v>
      </c>
      <c r="H14" s="244">
        <v>3043.6241652031031</v>
      </c>
      <c r="I14" s="244">
        <v>2999.7638298816933</v>
      </c>
      <c r="J14" s="244">
        <v>3661.2204678348289</v>
      </c>
      <c r="K14" s="244">
        <v>6796.5151675803772</v>
      </c>
      <c r="L14" s="244">
        <v>9833.6370210698296</v>
      </c>
      <c r="M14" s="244">
        <v>12263.30225307093</v>
      </c>
      <c r="N14" s="196">
        <f t="shared" si="5"/>
        <v>89034.213378447079</v>
      </c>
    </row>
    <row r="15" spans="1:14" s="74" customFormat="1" ht="12">
      <c r="A15" s="243" t="s">
        <v>187</v>
      </c>
      <c r="B15" s="244">
        <v>14046.377311420394</v>
      </c>
      <c r="C15" s="244">
        <v>10951.410166529384</v>
      </c>
      <c r="D15" s="244">
        <v>9402.3983900456515</v>
      </c>
      <c r="E15" s="244">
        <v>6672.4892621367935</v>
      </c>
      <c r="F15" s="244">
        <v>6033.9070927347129</v>
      </c>
      <c r="G15" s="244">
        <v>3097.6822750865108</v>
      </c>
      <c r="H15" s="244">
        <v>2995.5989487909433</v>
      </c>
      <c r="I15" s="244">
        <v>2998.0573648818945</v>
      </c>
      <c r="J15" s="244">
        <v>4052.1427974123826</v>
      </c>
      <c r="K15" s="244">
        <v>6857.3032858455736</v>
      </c>
      <c r="L15" s="244">
        <v>9198.7341189238577</v>
      </c>
      <c r="M15" s="244">
        <v>11460.965005056434</v>
      </c>
      <c r="N15" s="196">
        <f t="shared" si="5"/>
        <v>87767.066018864542</v>
      </c>
    </row>
    <row r="16" spans="1:14" s="74" customFormat="1" ht="12">
      <c r="A16" s="243" t="s">
        <v>192</v>
      </c>
      <c r="B16" s="244">
        <v>12828.653282152001</v>
      </c>
      <c r="C16" s="244">
        <v>10230.655329161164</v>
      </c>
      <c r="D16" s="244">
        <v>9811.6371772054445</v>
      </c>
      <c r="E16" s="244">
        <v>6347.7918524037395</v>
      </c>
      <c r="F16" s="244">
        <v>5236.2863215845528</v>
      </c>
      <c r="G16" s="244">
        <v>3234.8364849425575</v>
      </c>
      <c r="H16" s="244">
        <v>3001.1451649450755</v>
      </c>
      <c r="I16" s="244">
        <v>2961.1161144077792</v>
      </c>
      <c r="J16" s="244">
        <v>3737.8987321997274</v>
      </c>
      <c r="K16" s="244">
        <v>7281.3866980098837</v>
      </c>
      <c r="L16" s="244">
        <v>9737.8378540964059</v>
      </c>
      <c r="M16" s="244">
        <v>11519.251238123004</v>
      </c>
      <c r="N16" s="196">
        <f t="shared" si="5"/>
        <v>85928.496249231335</v>
      </c>
    </row>
    <row r="17" spans="1:14" s="74" customFormat="1" ht="12">
      <c r="A17" s="243" t="s">
        <v>201</v>
      </c>
      <c r="B17" s="244">
        <v>13037.750163676315</v>
      </c>
      <c r="C17" s="244">
        <v>12001.977727090547</v>
      </c>
      <c r="D17" s="244">
        <v>10844.610714460185</v>
      </c>
      <c r="E17" s="244">
        <v>8602.3087977396353</v>
      </c>
      <c r="F17" s="244">
        <v>5992.6151067167639</v>
      </c>
      <c r="G17" s="244">
        <v>3174.1252102263697</v>
      </c>
      <c r="H17" s="244">
        <v>2786.1713241585499</v>
      </c>
      <c r="I17" s="244">
        <v>3049.7825915463495</v>
      </c>
      <c r="J17" s="244">
        <v>3938.4654690859302</v>
      </c>
      <c r="K17" s="244">
        <v>7227.680271653624</v>
      </c>
      <c r="L17" s="244">
        <v>9693.6752158233594</v>
      </c>
      <c r="M17" s="244">
        <v>12141.438030796044</v>
      </c>
      <c r="N17" s="196">
        <f t="shared" si="5"/>
        <v>92490.600622973667</v>
      </c>
    </row>
    <row r="18" spans="1:14" s="74" customFormat="1" ht="12">
      <c r="A18" s="243" t="s">
        <v>290</v>
      </c>
      <c r="B18" s="244">
        <v>12108.59828866639</v>
      </c>
      <c r="C18" s="244">
        <v>9829.5325508641927</v>
      </c>
      <c r="D18" s="244">
        <v>9943.7774034915819</v>
      </c>
      <c r="E18" s="244">
        <v>7782.3585524380142</v>
      </c>
      <c r="F18" s="244">
        <v>3971.3348682932165</v>
      </c>
      <c r="G18" s="244">
        <v>3002.0462708415785</v>
      </c>
      <c r="H18" s="244">
        <v>2836.0209574157179</v>
      </c>
      <c r="I18" s="244">
        <v>2853.2195907728974</v>
      </c>
      <c r="J18" s="244">
        <v>4208.0784534658869</v>
      </c>
      <c r="K18" s="244">
        <v>5671.6382388346465</v>
      </c>
      <c r="L18" s="244">
        <v>8529.203142023347</v>
      </c>
      <c r="M18" s="244">
        <v>11334.180334263327</v>
      </c>
      <c r="N18" s="196">
        <f t="shared" si="5"/>
        <v>82069.98865137079</v>
      </c>
    </row>
    <row r="19" spans="1:14" s="74" customFormat="1" ht="12">
      <c r="A19" s="243" t="s">
        <v>315</v>
      </c>
      <c r="B19" s="244">
        <f>+'3'!B14</f>
        <v>10473.716400235477</v>
      </c>
      <c r="C19" s="244">
        <f>+'3'!C14</f>
        <v>9983.1681854010458</v>
      </c>
      <c r="D19" s="244">
        <f>+'3'!D14</f>
        <v>9000.7560406397643</v>
      </c>
      <c r="E19" s="244">
        <f>+'3'!E14</f>
        <v>7301.3499461318133</v>
      </c>
      <c r="F19" s="244">
        <f>+'3'!F14</f>
        <v>4263.6182931853355</v>
      </c>
      <c r="G19" s="244">
        <f>+'3'!G14</f>
        <v>2780.9667428294097</v>
      </c>
      <c r="H19" s="244">
        <f>+'3'!H14</f>
        <v>2573.7942719999996</v>
      </c>
      <c r="I19" s="244">
        <f>+'3'!I14</f>
        <v>2652.4410400000002</v>
      </c>
      <c r="J19" s="244">
        <f>+'3'!J14</f>
        <v>2786.0648970000002</v>
      </c>
      <c r="K19" s="244">
        <f>+'3'!K14</f>
        <v>5007.4702799296765</v>
      </c>
      <c r="L19" s="244">
        <f>+'3'!L14</f>
        <v>8400.6026582333616</v>
      </c>
      <c r="M19" s="244">
        <f>+'3'!M14</f>
        <v>10348.836402932651</v>
      </c>
      <c r="N19" s="196">
        <f t="shared" si="5"/>
        <v>75572.785158518527</v>
      </c>
    </row>
    <row r="20" spans="1:14" s="75" customFormat="1" ht="12">
      <c r="A20" s="243" t="s">
        <v>176</v>
      </c>
      <c r="B20" s="196">
        <f>+B19-B18</f>
        <v>-1634.881888430913</v>
      </c>
      <c r="C20" s="196">
        <f t="shared" ref="C20:J20" si="6">+C19-C18</f>
        <v>153.6356345368531</v>
      </c>
      <c r="D20" s="196">
        <f t="shared" si="6"/>
        <v>-943.02136285181768</v>
      </c>
      <c r="E20" s="196">
        <f t="shared" si="6"/>
        <v>-481.00860630620082</v>
      </c>
      <c r="F20" s="196">
        <f t="shared" si="6"/>
        <v>292.283424892119</v>
      </c>
      <c r="G20" s="196">
        <f t="shared" si="6"/>
        <v>-221.07952801216879</v>
      </c>
      <c r="H20" s="196">
        <f t="shared" si="6"/>
        <v>-262.22668541571829</v>
      </c>
      <c r="I20" s="196">
        <f t="shared" si="6"/>
        <v>-200.77855077289723</v>
      </c>
      <c r="J20" s="196">
        <f t="shared" si="6"/>
        <v>-1422.0135564658867</v>
      </c>
      <c r="K20" s="196">
        <f t="shared" ref="K20:N20" si="7">+K19-K18</f>
        <v>-664.16795890496996</v>
      </c>
      <c r="L20" s="196">
        <f t="shared" si="7"/>
        <v>-128.60048378998545</v>
      </c>
      <c r="M20" s="196">
        <f t="shared" si="7"/>
        <v>-985.34393133067533</v>
      </c>
      <c r="N20" s="196">
        <f t="shared" si="7"/>
        <v>-6497.2034928522626</v>
      </c>
    </row>
    <row r="21" spans="1:14" s="74" customFormat="1" ht="12">
      <c r="A21" s="245" t="s">
        <v>176</v>
      </c>
      <c r="B21" s="201">
        <f>+(B19-B18)/B18</f>
        <v>-0.13501826135905073</v>
      </c>
      <c r="C21" s="201">
        <f t="shared" ref="C21:J21" si="8">+(C19-C18)/C18</f>
        <v>1.5630004147383973E-2</v>
      </c>
      <c r="D21" s="201">
        <f t="shared" si="8"/>
        <v>-9.4835325107005347E-2</v>
      </c>
      <c r="E21" s="201">
        <f t="shared" si="8"/>
        <v>-6.1807561687775632E-2</v>
      </c>
      <c r="F21" s="201">
        <f t="shared" si="8"/>
        <v>7.3598282337176801E-2</v>
      </c>
      <c r="G21" s="201">
        <f t="shared" si="8"/>
        <v>-7.3642944867133076E-2</v>
      </c>
      <c r="H21" s="201">
        <f t="shared" si="8"/>
        <v>-9.2462887035457061E-2</v>
      </c>
      <c r="I21" s="201">
        <f t="shared" si="8"/>
        <v>-7.0369119650727313E-2</v>
      </c>
      <c r="J21" s="201">
        <f t="shared" si="8"/>
        <v>-0.33792467801893711</v>
      </c>
      <c r="K21" s="201">
        <f t="shared" ref="K21:N21" si="9">+(K19-K18)/K18</f>
        <v>-0.11710337136055363</v>
      </c>
      <c r="L21" s="201">
        <f t="shared" si="9"/>
        <v>-1.5077666887352162E-2</v>
      </c>
      <c r="M21" s="201">
        <f t="shared" si="9"/>
        <v>-8.6935614422153848E-2</v>
      </c>
      <c r="N21" s="201">
        <f t="shared" si="9"/>
        <v>-7.9166618633908406E-2</v>
      </c>
    </row>
    <row r="22" spans="1:14" s="74" customFormat="1" ht="12">
      <c r="A22" s="347"/>
      <c r="B22" s="347"/>
      <c r="C22" s="347"/>
      <c r="D22" s="347"/>
      <c r="E22" s="347"/>
      <c r="F22" s="347"/>
      <c r="G22" s="347"/>
      <c r="H22" s="347"/>
      <c r="I22" s="347"/>
      <c r="J22" s="347"/>
      <c r="K22" s="347"/>
      <c r="L22" s="347"/>
      <c r="M22" s="347"/>
      <c r="N22" s="100"/>
    </row>
    <row r="23" spans="1:14" s="74" customFormat="1" ht="12"/>
    <row r="24" spans="1:14" s="74" customFormat="1" ht="12">
      <c r="A24" s="103"/>
      <c r="B24" s="103"/>
      <c r="C24" s="103"/>
      <c r="D24" s="103"/>
      <c r="E24" s="103"/>
      <c r="F24" s="103"/>
      <c r="G24" s="103"/>
      <c r="H24" s="103"/>
      <c r="I24" s="103"/>
      <c r="J24" s="103"/>
      <c r="K24" s="103"/>
      <c r="L24" s="103"/>
      <c r="M24" s="103"/>
      <c r="N24" s="103"/>
    </row>
    <row r="25" spans="1:14" s="74" customFormat="1">
      <c r="A25" s="346"/>
      <c r="B25" s="346">
        <v>1</v>
      </c>
      <c r="C25" s="346">
        <v>2</v>
      </c>
      <c r="D25" s="346">
        <v>3</v>
      </c>
      <c r="E25" s="346">
        <v>4</v>
      </c>
      <c r="F25" s="346">
        <v>5</v>
      </c>
      <c r="G25" s="346">
        <v>6</v>
      </c>
      <c r="H25" s="346">
        <v>7</v>
      </c>
      <c r="I25" s="346">
        <v>8</v>
      </c>
      <c r="J25" s="346">
        <v>9</v>
      </c>
      <c r="K25" s="346">
        <v>10</v>
      </c>
      <c r="L25" s="346">
        <v>11</v>
      </c>
      <c r="M25" s="346">
        <v>12</v>
      </c>
      <c r="N25" s="103"/>
    </row>
    <row r="26" spans="1:14" s="74" customFormat="1">
      <c r="A26" s="346" t="s">
        <v>59</v>
      </c>
      <c r="B26" s="346" t="s">
        <v>8</v>
      </c>
      <c r="C26" s="346" t="s">
        <v>9</v>
      </c>
      <c r="D26" s="346" t="s">
        <v>10</v>
      </c>
      <c r="E26" s="346" t="s">
        <v>11</v>
      </c>
      <c r="F26" s="346" t="s">
        <v>12</v>
      </c>
      <c r="G26" s="346" t="s">
        <v>13</v>
      </c>
      <c r="H26" s="346" t="s">
        <v>14</v>
      </c>
      <c r="I26" s="346" t="s">
        <v>15</v>
      </c>
      <c r="J26" s="346" t="s">
        <v>16</v>
      </c>
      <c r="K26" s="346" t="s">
        <v>17</v>
      </c>
      <c r="L26" s="346" t="s">
        <v>18</v>
      </c>
      <c r="M26" s="346" t="s">
        <v>19</v>
      </c>
      <c r="N26" s="103"/>
    </row>
    <row r="27" spans="1:14" s="74" customFormat="1">
      <c r="A27" s="346" t="s">
        <v>291</v>
      </c>
      <c r="B27" s="345">
        <f>+MAX(B4:B9)</f>
        <v>24789.614332580783</v>
      </c>
      <c r="C27" s="345">
        <f t="shared" ref="C27:M27" si="10">+MAX(C4:C9)</f>
        <v>19893.166386910842</v>
      </c>
      <c r="D27" s="345">
        <f t="shared" si="10"/>
        <v>19662.32644030562</v>
      </c>
      <c r="E27" s="345">
        <f t="shared" si="10"/>
        <v>14288.328006858932</v>
      </c>
      <c r="F27" s="345">
        <f t="shared" si="10"/>
        <v>11948.674272138687</v>
      </c>
      <c r="G27" s="345">
        <f t="shared" si="10"/>
        <v>8582.739557400002</v>
      </c>
      <c r="H27" s="345">
        <f t="shared" si="10"/>
        <v>8024.1053863999996</v>
      </c>
      <c r="I27" s="345">
        <f t="shared" si="10"/>
        <v>8048.3981191524254</v>
      </c>
      <c r="J27" s="345">
        <f t="shared" si="10"/>
        <v>10334.802151495629</v>
      </c>
      <c r="K27" s="345">
        <f t="shared" si="10"/>
        <v>13440.563805668024</v>
      </c>
      <c r="L27" s="345">
        <f t="shared" si="10"/>
        <v>17328.765497294422</v>
      </c>
      <c r="M27" s="345">
        <f t="shared" si="10"/>
        <v>20131.118821399996</v>
      </c>
      <c r="N27" s="103"/>
    </row>
    <row r="28" spans="1:14" s="74" customFormat="1">
      <c r="A28" s="346" t="s">
        <v>292</v>
      </c>
      <c r="B28" s="345">
        <f>+MIN(B4:B9)</f>
        <v>19443.893473</v>
      </c>
      <c r="C28" s="345">
        <f t="shared" ref="C28:M28" si="11">+MIN(C4:C9)</f>
        <v>15892.034386651603</v>
      </c>
      <c r="D28" s="345">
        <f t="shared" si="11"/>
        <v>16115.121097506728</v>
      </c>
      <c r="E28" s="345">
        <f t="shared" si="11"/>
        <v>11150.511060999999</v>
      </c>
      <c r="F28" s="345">
        <f t="shared" si="11"/>
        <v>9168.1220959999991</v>
      </c>
      <c r="G28" s="345">
        <f t="shared" si="11"/>
        <v>7948.1444100559984</v>
      </c>
      <c r="H28" s="345">
        <f t="shared" si="11"/>
        <v>7511.9053000000004</v>
      </c>
      <c r="I28" s="345">
        <f t="shared" si="11"/>
        <v>7457.2335599999997</v>
      </c>
      <c r="J28" s="345">
        <f t="shared" si="11"/>
        <v>8704.8128491411517</v>
      </c>
      <c r="K28" s="345">
        <f t="shared" si="11"/>
        <v>11147.413182376002</v>
      </c>
      <c r="L28" s="345">
        <f t="shared" si="11"/>
        <v>14951.953478183999</v>
      </c>
      <c r="M28" s="345">
        <f t="shared" si="11"/>
        <v>18138.5645926</v>
      </c>
      <c r="N28" s="103"/>
    </row>
    <row r="29" spans="1:14" s="74" customFormat="1">
      <c r="A29" s="346" t="s">
        <v>316</v>
      </c>
      <c r="B29" s="345">
        <f>+B27-B28</f>
        <v>5345.7208595807824</v>
      </c>
      <c r="C29" s="345">
        <f t="shared" ref="C29:M29" si="12">+C27-C28</f>
        <v>4001.1320002592383</v>
      </c>
      <c r="D29" s="345">
        <f t="shared" si="12"/>
        <v>3547.2053427988922</v>
      </c>
      <c r="E29" s="345">
        <f t="shared" si="12"/>
        <v>3137.8169458589327</v>
      </c>
      <c r="F29" s="345">
        <f t="shared" si="12"/>
        <v>2780.5521761386881</v>
      </c>
      <c r="G29" s="345">
        <f t="shared" si="12"/>
        <v>634.59514734400364</v>
      </c>
      <c r="H29" s="345">
        <f t="shared" si="12"/>
        <v>512.20008639999924</v>
      </c>
      <c r="I29" s="345">
        <f t="shared" si="12"/>
        <v>591.16455915242568</v>
      </c>
      <c r="J29" s="345">
        <f t="shared" si="12"/>
        <v>1629.9893023544773</v>
      </c>
      <c r="K29" s="345">
        <f t="shared" si="12"/>
        <v>2293.1506232920219</v>
      </c>
      <c r="L29" s="345">
        <f t="shared" si="12"/>
        <v>2376.8120191104226</v>
      </c>
      <c r="M29" s="345">
        <f t="shared" si="12"/>
        <v>1992.5542287999961</v>
      </c>
      <c r="N29" s="103"/>
    </row>
    <row r="30" spans="1:14" s="74" customFormat="1">
      <c r="A30" s="346">
        <v>2022</v>
      </c>
      <c r="B30" s="345">
        <f>+B9</f>
        <v>19443.893473</v>
      </c>
      <c r="C30" s="345">
        <f t="shared" ref="C30:M30" si="13">+C9</f>
        <v>15892.034386651603</v>
      </c>
      <c r="D30" s="345">
        <f t="shared" si="13"/>
        <v>16313.952054121697</v>
      </c>
      <c r="E30" s="345">
        <f t="shared" si="13"/>
        <v>13523.164816279999</v>
      </c>
      <c r="F30" s="345">
        <f t="shared" si="13"/>
        <v>9408.3478437360027</v>
      </c>
      <c r="G30" s="345">
        <f t="shared" si="13"/>
        <v>7948.1444100559984</v>
      </c>
      <c r="H30" s="345">
        <f t="shared" si="13"/>
        <v>7511.9053000000004</v>
      </c>
      <c r="I30" s="345">
        <f t="shared" si="13"/>
        <v>7457.2335599999997</v>
      </c>
      <c r="J30" s="345">
        <f t="shared" si="13"/>
        <v>9301.849553</v>
      </c>
      <c r="K30" s="345">
        <f t="shared" si="13"/>
        <v>11147.413182376002</v>
      </c>
      <c r="L30" s="345">
        <f t="shared" si="13"/>
        <v>14951.953478183999</v>
      </c>
      <c r="M30" s="345">
        <f t="shared" si="13"/>
        <v>18193.573783816002</v>
      </c>
      <c r="N30" s="103"/>
    </row>
    <row r="31" spans="1:14" s="74" customFormat="1">
      <c r="A31" s="346">
        <v>2023</v>
      </c>
      <c r="B31" s="345">
        <f>+B10</f>
        <v>17169.364081492993</v>
      </c>
      <c r="C31" s="345">
        <f t="shared" ref="C31:M31" si="14">+C10</f>
        <v>15635.117988129892</v>
      </c>
      <c r="D31" s="345">
        <f t="shared" si="14"/>
        <v>14962.205562586252</v>
      </c>
      <c r="E31" s="345">
        <f t="shared" si="14"/>
        <v>12938.42176767085</v>
      </c>
      <c r="F31" s="345">
        <f t="shared" si="14"/>
        <v>9385.068112483008</v>
      </c>
      <c r="G31" s="345">
        <f t="shared" si="14"/>
        <v>7108.2234117417611</v>
      </c>
      <c r="H31" s="345">
        <f t="shared" si="14"/>
        <v>7051.6292109999995</v>
      </c>
      <c r="I31" s="345">
        <f t="shared" si="14"/>
        <v>7052.3502639999997</v>
      </c>
      <c r="J31" s="345">
        <f t="shared" si="14"/>
        <v>7294.7928829999992</v>
      </c>
      <c r="K31" s="345">
        <f t="shared" si="14"/>
        <v>10571.034315000001</v>
      </c>
      <c r="L31" s="345">
        <f t="shared" si="14"/>
        <v>14145.456603999997</v>
      </c>
      <c r="M31" s="345">
        <f t="shared" si="14"/>
        <v>17091.87156</v>
      </c>
      <c r="N31" s="103"/>
    </row>
    <row r="32" spans="1:14" s="74" customFormat="1">
      <c r="A32" s="346"/>
      <c r="B32" s="346"/>
      <c r="C32" s="346"/>
      <c r="D32" s="346"/>
      <c r="E32" s="346"/>
      <c r="F32" s="346"/>
      <c r="G32" s="346"/>
      <c r="H32" s="346"/>
      <c r="I32" s="346"/>
      <c r="J32" s="346"/>
      <c r="K32" s="346"/>
      <c r="L32" s="346"/>
      <c r="M32" s="346"/>
      <c r="N32" s="103"/>
    </row>
    <row r="33" spans="1:14" s="74" customFormat="1">
      <c r="A33" s="346" t="s">
        <v>116</v>
      </c>
      <c r="B33" s="346"/>
      <c r="C33" s="346"/>
      <c r="D33" s="346"/>
      <c r="E33" s="346"/>
      <c r="F33" s="346"/>
      <c r="G33" s="346"/>
      <c r="H33" s="346"/>
      <c r="I33" s="346"/>
      <c r="J33" s="346"/>
      <c r="K33" s="346"/>
      <c r="L33" s="346"/>
      <c r="M33" s="346"/>
      <c r="N33" s="103"/>
    </row>
    <row r="34" spans="1:14" s="74" customFormat="1">
      <c r="A34" s="346" t="s">
        <v>291</v>
      </c>
      <c r="B34" s="345">
        <f>+MAX(B13:B18)</f>
        <v>16476.822179766987</v>
      </c>
      <c r="C34" s="345">
        <f t="shared" ref="C34:M34" si="15">+MAX(C13:C18)</f>
        <v>13087.221872299897</v>
      </c>
      <c r="D34" s="345">
        <f t="shared" si="15"/>
        <v>12575.416378406891</v>
      </c>
      <c r="E34" s="345">
        <f t="shared" si="15"/>
        <v>8602.3087977396353</v>
      </c>
      <c r="F34" s="345">
        <f t="shared" si="15"/>
        <v>6033.9070927347129</v>
      </c>
      <c r="G34" s="345">
        <f t="shared" si="15"/>
        <v>3234.8364849425575</v>
      </c>
      <c r="H34" s="345">
        <f t="shared" si="15"/>
        <v>3043.6241652031031</v>
      </c>
      <c r="I34" s="345">
        <f t="shared" si="15"/>
        <v>3096.8376864330003</v>
      </c>
      <c r="J34" s="345">
        <f t="shared" si="15"/>
        <v>4788.2164451532044</v>
      </c>
      <c r="K34" s="345">
        <f t="shared" si="15"/>
        <v>7281.3866980098837</v>
      </c>
      <c r="L34" s="345">
        <f t="shared" si="15"/>
        <v>10311.594856714655</v>
      </c>
      <c r="M34" s="345">
        <f t="shared" si="15"/>
        <v>12429.309362674659</v>
      </c>
      <c r="N34" s="103"/>
    </row>
    <row r="35" spans="1:14" s="74" customFormat="1">
      <c r="A35" s="346" t="s">
        <v>292</v>
      </c>
      <c r="B35" s="345">
        <f>+MIN(B13:B18)</f>
        <v>12108.59828866639</v>
      </c>
      <c r="C35" s="345">
        <f t="shared" ref="C35:M35" si="16">+MIN(C13:C18)</f>
        <v>9829.5325508641927</v>
      </c>
      <c r="D35" s="345">
        <f t="shared" si="16"/>
        <v>9380.6852703481654</v>
      </c>
      <c r="E35" s="345">
        <f t="shared" si="16"/>
        <v>5467.8344290000005</v>
      </c>
      <c r="F35" s="345">
        <f t="shared" si="16"/>
        <v>3743.2424710000005</v>
      </c>
      <c r="G35" s="345">
        <f t="shared" si="16"/>
        <v>3002.0462708415785</v>
      </c>
      <c r="H35" s="345">
        <f t="shared" si="16"/>
        <v>2786.1713241585499</v>
      </c>
      <c r="I35" s="345">
        <f t="shared" si="16"/>
        <v>2853.2195907728974</v>
      </c>
      <c r="J35" s="345">
        <f t="shared" si="16"/>
        <v>3661.2204678348289</v>
      </c>
      <c r="K35" s="345">
        <f t="shared" si="16"/>
        <v>5671.6382388346465</v>
      </c>
      <c r="L35" s="345">
        <f t="shared" si="16"/>
        <v>8529.203142023347</v>
      </c>
      <c r="M35" s="345">
        <f t="shared" si="16"/>
        <v>11334.180334263327</v>
      </c>
      <c r="N35" s="103"/>
    </row>
    <row r="36" spans="1:14" s="74" customFormat="1">
      <c r="A36" s="346" t="s">
        <v>316</v>
      </c>
      <c r="B36" s="345">
        <f>+B34-B35</f>
        <v>4368.223891100597</v>
      </c>
      <c r="C36" s="345">
        <f t="shared" ref="C36:M36" si="17">+C34-C35</f>
        <v>3257.6893214357042</v>
      </c>
      <c r="D36" s="345">
        <f t="shared" si="17"/>
        <v>3194.731108058726</v>
      </c>
      <c r="E36" s="345">
        <f t="shared" si="17"/>
        <v>3134.4743687396349</v>
      </c>
      <c r="F36" s="345">
        <f t="shared" si="17"/>
        <v>2290.6646217347125</v>
      </c>
      <c r="G36" s="345">
        <f t="shared" si="17"/>
        <v>232.79021410097903</v>
      </c>
      <c r="H36" s="345">
        <f t="shared" si="17"/>
        <v>257.45284104455322</v>
      </c>
      <c r="I36" s="345">
        <f t="shared" si="17"/>
        <v>243.61809566010288</v>
      </c>
      <c r="J36" s="345">
        <f t="shared" si="17"/>
        <v>1126.9959773183755</v>
      </c>
      <c r="K36" s="345">
        <f t="shared" si="17"/>
        <v>1609.7484591752373</v>
      </c>
      <c r="L36" s="345">
        <f t="shared" si="17"/>
        <v>1782.3917146913082</v>
      </c>
      <c r="M36" s="345">
        <f t="shared" si="17"/>
        <v>1095.1290284113329</v>
      </c>
      <c r="N36" s="103"/>
    </row>
    <row r="37" spans="1:14" s="74" customFormat="1">
      <c r="A37" s="346">
        <v>2022</v>
      </c>
      <c r="B37" s="345">
        <f>+B18</f>
        <v>12108.59828866639</v>
      </c>
      <c r="C37" s="345">
        <f t="shared" ref="C37:M37" si="18">+C18</f>
        <v>9829.5325508641927</v>
      </c>
      <c r="D37" s="345">
        <f t="shared" si="18"/>
        <v>9943.7774034915819</v>
      </c>
      <c r="E37" s="345">
        <f t="shared" si="18"/>
        <v>7782.3585524380142</v>
      </c>
      <c r="F37" s="345">
        <f t="shared" si="18"/>
        <v>3971.3348682932165</v>
      </c>
      <c r="G37" s="345">
        <f t="shared" si="18"/>
        <v>3002.0462708415785</v>
      </c>
      <c r="H37" s="345">
        <f t="shared" si="18"/>
        <v>2836.0209574157179</v>
      </c>
      <c r="I37" s="345">
        <f t="shared" si="18"/>
        <v>2853.2195907728974</v>
      </c>
      <c r="J37" s="345">
        <f t="shared" si="18"/>
        <v>4208.0784534658869</v>
      </c>
      <c r="K37" s="345">
        <f t="shared" si="18"/>
        <v>5671.6382388346465</v>
      </c>
      <c r="L37" s="345">
        <f t="shared" si="18"/>
        <v>8529.203142023347</v>
      </c>
      <c r="M37" s="345">
        <f t="shared" si="18"/>
        <v>11334.180334263327</v>
      </c>
      <c r="N37" s="103"/>
    </row>
    <row r="38" spans="1:14" s="74" customFormat="1">
      <c r="A38" s="346">
        <v>2023</v>
      </c>
      <c r="B38" s="345">
        <f>+B19</f>
        <v>10473.716400235477</v>
      </c>
      <c r="C38" s="345">
        <f t="shared" ref="C38:M38" si="19">+C19</f>
        <v>9983.1681854010458</v>
      </c>
      <c r="D38" s="345">
        <f t="shared" si="19"/>
        <v>9000.7560406397643</v>
      </c>
      <c r="E38" s="345">
        <f t="shared" si="19"/>
        <v>7301.3499461318133</v>
      </c>
      <c r="F38" s="345">
        <f t="shared" si="19"/>
        <v>4263.6182931853355</v>
      </c>
      <c r="G38" s="345">
        <f t="shared" si="19"/>
        <v>2780.9667428294097</v>
      </c>
      <c r="H38" s="345">
        <f t="shared" si="19"/>
        <v>2573.7942719999996</v>
      </c>
      <c r="I38" s="345">
        <f t="shared" si="19"/>
        <v>2652.4410400000002</v>
      </c>
      <c r="J38" s="345">
        <f t="shared" si="19"/>
        <v>2786.0648970000002</v>
      </c>
      <c r="K38" s="345">
        <f t="shared" si="19"/>
        <v>5007.4702799296765</v>
      </c>
      <c r="L38" s="345">
        <f t="shared" si="19"/>
        <v>8400.6026582333616</v>
      </c>
      <c r="M38" s="345">
        <f t="shared" si="19"/>
        <v>10348.836402932651</v>
      </c>
      <c r="N38" s="103"/>
    </row>
    <row r="39" spans="1:14" s="74" customFormat="1" ht="12">
      <c r="A39" s="103"/>
      <c r="B39" s="103"/>
      <c r="C39" s="103"/>
      <c r="D39" s="103"/>
      <c r="E39" s="103"/>
      <c r="F39" s="103"/>
      <c r="G39" s="103"/>
      <c r="H39" s="103"/>
      <c r="I39" s="103"/>
      <c r="J39" s="103"/>
      <c r="K39" s="103"/>
      <c r="L39" s="103"/>
      <c r="M39" s="103"/>
      <c r="N39" s="103"/>
    </row>
    <row r="40" spans="1:14" s="74" customFormat="1" ht="12">
      <c r="A40" s="103"/>
      <c r="B40" s="103"/>
      <c r="C40" s="103"/>
      <c r="D40" s="103"/>
      <c r="E40" s="103"/>
      <c r="F40" s="103"/>
      <c r="G40" s="103"/>
      <c r="H40" s="103"/>
      <c r="I40" s="103"/>
      <c r="J40" s="103"/>
      <c r="K40" s="103"/>
      <c r="L40" s="103"/>
      <c r="M40" s="103"/>
      <c r="N40" s="103"/>
    </row>
    <row r="41" spans="1:14">
      <c r="A41" s="74"/>
      <c r="B41" s="74"/>
      <c r="C41" s="74"/>
      <c r="D41" s="74"/>
      <c r="E41" s="74"/>
      <c r="F41" s="74"/>
      <c r="G41" s="74"/>
      <c r="H41" s="74"/>
      <c r="I41" s="74"/>
      <c r="J41" s="74"/>
      <c r="K41" s="74"/>
      <c r="L41" s="74"/>
      <c r="M41" s="74"/>
      <c r="N41" s="74"/>
    </row>
    <row r="42" spans="1:14">
      <c r="A42" s="74"/>
      <c r="B42" s="74"/>
      <c r="C42" s="74"/>
      <c r="D42" s="74"/>
      <c r="E42" s="74"/>
      <c r="F42" s="74"/>
      <c r="G42" s="74"/>
      <c r="H42" s="74"/>
      <c r="I42" s="74"/>
      <c r="J42" s="74"/>
      <c r="K42" s="74"/>
      <c r="L42" s="74"/>
      <c r="M42" s="74"/>
      <c r="N42" s="74"/>
    </row>
    <row r="45" spans="1:14">
      <c r="A45" s="340"/>
      <c r="B45" s="340"/>
      <c r="C45" s="340"/>
      <c r="D45" s="340"/>
      <c r="E45" s="340"/>
      <c r="F45" s="340"/>
      <c r="G45" s="340"/>
      <c r="H45" s="340"/>
      <c r="I45" s="340"/>
      <c r="J45" s="340"/>
      <c r="K45" s="340"/>
      <c r="L45" s="340"/>
      <c r="M45" s="340"/>
      <c r="N45" s="340"/>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7"/>
  <dimension ref="A1:P39"/>
  <sheetViews>
    <sheetView showGridLines="0" zoomScaleNormal="100" zoomScaleSheetLayoutView="100" workbookViewId="0"/>
  </sheetViews>
  <sheetFormatPr defaultColWidth="9.140625" defaultRowHeight="12"/>
  <cols>
    <col min="1" max="1" width="21" style="66" customWidth="1"/>
    <col min="2" max="2" width="9.42578125" style="131" customWidth="1"/>
    <col min="3" max="3" width="10.7109375" style="131" customWidth="1"/>
    <col min="4" max="4" width="10.7109375" style="66" customWidth="1"/>
    <col min="5" max="5" width="8.7109375" style="66" customWidth="1"/>
    <col min="6" max="6" width="4.7109375" style="131" customWidth="1"/>
    <col min="7" max="7" width="18.7109375" style="66" bestFit="1" customWidth="1"/>
    <col min="8" max="8" width="9.5703125" style="131" customWidth="1"/>
    <col min="9" max="9" width="9.28515625" style="66" customWidth="1"/>
    <col min="10" max="10" width="10.7109375" style="131" customWidth="1"/>
    <col min="11" max="11" width="9.28515625" style="66" customWidth="1"/>
    <col min="12" max="12" width="7.85546875" style="66" customWidth="1"/>
    <col min="13" max="15" width="8.5703125" style="66" customWidth="1"/>
    <col min="16" max="16" width="10.42578125" style="66" customWidth="1"/>
    <col min="17" max="17" width="10" style="66" customWidth="1"/>
    <col min="18" max="18" width="11.42578125" style="66" bestFit="1" customWidth="1"/>
    <col min="19" max="16384" width="9.140625" style="66"/>
  </cols>
  <sheetData>
    <row r="1" spans="1:16" s="76" customFormat="1" ht="18">
      <c r="A1" s="234" t="s">
        <v>293</v>
      </c>
      <c r="B1" s="132"/>
      <c r="C1" s="132"/>
      <c r="D1" s="72"/>
      <c r="E1" s="72"/>
      <c r="F1" s="132"/>
      <c r="G1" s="72"/>
      <c r="H1" s="132"/>
      <c r="K1" s="239" t="str">
        <f>'3'!N1</f>
        <v>IV. čtvrtletí 2023</v>
      </c>
      <c r="M1" s="72"/>
      <c r="N1" s="72"/>
    </row>
    <row r="2" spans="1:16" ht="6" customHeight="1">
      <c r="A2" s="7"/>
      <c r="B2" s="130"/>
      <c r="C2" s="130"/>
      <c r="D2" s="7"/>
      <c r="E2" s="7"/>
      <c r="F2" s="130"/>
      <c r="G2" s="7"/>
      <c r="H2" s="130"/>
      <c r="I2" s="7"/>
      <c r="J2" s="130"/>
      <c r="K2" s="7"/>
      <c r="L2" s="7"/>
      <c r="M2" s="7"/>
      <c r="N2" s="7"/>
      <c r="O2" s="7"/>
      <c r="P2" s="7"/>
    </row>
    <row r="3" spans="1:16" ht="36">
      <c r="A3" s="245"/>
      <c r="B3" s="208" t="s">
        <v>325</v>
      </c>
      <c r="C3" s="208" t="s">
        <v>328</v>
      </c>
      <c r="D3" s="208" t="s">
        <v>317</v>
      </c>
      <c r="E3" s="208" t="s">
        <v>172</v>
      </c>
      <c r="F3" s="135"/>
      <c r="G3" s="245"/>
      <c r="H3" s="208" t="s">
        <v>325</v>
      </c>
      <c r="I3" s="208" t="s">
        <v>328</v>
      </c>
      <c r="J3" s="208" t="s">
        <v>317</v>
      </c>
      <c r="K3" s="208" t="s">
        <v>172</v>
      </c>
    </row>
    <row r="4" spans="1:16" s="79" customFormat="1">
      <c r="A4" s="246" t="s">
        <v>59</v>
      </c>
      <c r="B4" s="216">
        <f>SUM(B5:B20)</f>
        <v>41808.362478999996</v>
      </c>
      <c r="C4" s="216">
        <f>SUM(C5:C20)</f>
        <v>44292.940444376014</v>
      </c>
      <c r="D4" s="216">
        <f t="shared" ref="D4:D20" si="0">+B4-C4</f>
        <v>-2484.5779653760183</v>
      </c>
      <c r="E4" s="204">
        <f t="shared" ref="E4:E17" si="1">+B4/C4-1</f>
        <v>-5.6094220443463239E-2</v>
      </c>
      <c r="F4" s="133"/>
      <c r="G4" s="246" t="s">
        <v>116</v>
      </c>
      <c r="H4" s="216">
        <f>SUM(H5:H20)</f>
        <v>23756.909341095692</v>
      </c>
      <c r="I4" s="216">
        <f>SUM(I5:I20)</f>
        <v>25535.021715121315</v>
      </c>
      <c r="J4" s="216">
        <f t="shared" ref="J4:J20" si="2">+H4-I4</f>
        <v>-1778.1123740256226</v>
      </c>
      <c r="K4" s="204">
        <f t="shared" ref="K4:K20" si="3">+H4/I4-1</f>
        <v>-6.9634261284871379E-2</v>
      </c>
    </row>
    <row r="5" spans="1:16">
      <c r="A5" s="198" t="s">
        <v>40</v>
      </c>
      <c r="B5" s="217">
        <f>+'4.1'!K8+'4.1'!L8+'4.1'!M8</f>
        <v>5997.6667700000016</v>
      </c>
      <c r="C5" s="217">
        <v>5620.6016999999993</v>
      </c>
      <c r="D5" s="217">
        <f t="shared" si="0"/>
        <v>377.06507000000238</v>
      </c>
      <c r="E5" s="247">
        <f t="shared" si="1"/>
        <v>6.7086246299929542E-2</v>
      </c>
      <c r="G5" s="198" t="s">
        <v>40</v>
      </c>
      <c r="H5" s="217">
        <f>+'5.1'!K8+'5.1'!L8+'5.1'!M8</f>
        <v>2465.0862229999998</v>
      </c>
      <c r="I5" s="217">
        <v>2165.6130969999999</v>
      </c>
      <c r="J5" s="217">
        <f t="shared" si="2"/>
        <v>299.47312599999987</v>
      </c>
      <c r="K5" s="247">
        <f t="shared" si="3"/>
        <v>0.13828560901061082</v>
      </c>
    </row>
    <row r="6" spans="1:16">
      <c r="A6" s="198" t="s">
        <v>39</v>
      </c>
      <c r="B6" s="290">
        <f>+'4.1'!K9+'4.1'!L9+'4.1'!M9</f>
        <v>1134.1359349999998</v>
      </c>
      <c r="C6" s="217">
        <v>1171.0876309999999</v>
      </c>
      <c r="D6" s="217">
        <f t="shared" si="0"/>
        <v>-36.951696000000084</v>
      </c>
      <c r="E6" s="247">
        <f t="shared" si="1"/>
        <v>-3.1553314219916029E-2</v>
      </c>
      <c r="G6" s="198" t="s">
        <v>39</v>
      </c>
      <c r="H6" s="217">
        <f>+'5.1'!K9+'5.1'!L9+'5.1'!M9</f>
        <v>155.744439</v>
      </c>
      <c r="I6" s="217">
        <v>181.55034099999995</v>
      </c>
      <c r="J6" s="217">
        <f t="shared" si="2"/>
        <v>-25.805901999999946</v>
      </c>
      <c r="K6" s="247">
        <f t="shared" si="3"/>
        <v>-0.14214185364708265</v>
      </c>
    </row>
    <row r="7" spans="1:16">
      <c r="A7" s="198" t="s">
        <v>38</v>
      </c>
      <c r="B7" s="290">
        <f>+'4.1'!K10+'4.1'!L10+'4.1'!M10</f>
        <v>3430.6124669999999</v>
      </c>
      <c r="C7" s="217">
        <v>3811.6768569999995</v>
      </c>
      <c r="D7" s="217">
        <f t="shared" si="0"/>
        <v>-381.06438999999955</v>
      </c>
      <c r="E7" s="247">
        <f t="shared" si="1"/>
        <v>-9.9972900194881253E-2</v>
      </c>
      <c r="G7" s="198" t="s">
        <v>38</v>
      </c>
      <c r="H7" s="217">
        <f>+'5.1'!K10+'5.1'!L10+'5.1'!M10</f>
        <v>2286.3185290000001</v>
      </c>
      <c r="I7" s="217">
        <v>2589.284412</v>
      </c>
      <c r="J7" s="217">
        <f t="shared" si="2"/>
        <v>-302.96588299999985</v>
      </c>
      <c r="K7" s="247">
        <f t="shared" si="3"/>
        <v>-0.11700757228364289</v>
      </c>
    </row>
    <row r="8" spans="1:16">
      <c r="A8" s="198" t="s">
        <v>60</v>
      </c>
      <c r="B8" s="290">
        <f>+'4.1'!K11+'4.1'!L11+'4.1'!M11</f>
        <v>26.406168999999998</v>
      </c>
      <c r="C8" s="217">
        <v>35.623444000000006</v>
      </c>
      <c r="D8" s="217">
        <f t="shared" si="0"/>
        <v>-9.2172750000000079</v>
      </c>
      <c r="E8" s="247">
        <f t="shared" si="1"/>
        <v>-0.25874182743251906</v>
      </c>
      <c r="G8" s="198" t="s">
        <v>60</v>
      </c>
      <c r="H8" s="217">
        <f>+'5.1'!K11+'5.1'!L11+'5.1'!M11</f>
        <v>20.397266999999999</v>
      </c>
      <c r="I8" s="217">
        <v>23.047165</v>
      </c>
      <c r="J8" s="217">
        <f t="shared" si="2"/>
        <v>-2.6498980000000003</v>
      </c>
      <c r="K8" s="247">
        <f t="shared" si="3"/>
        <v>-0.11497717832106469</v>
      </c>
    </row>
    <row r="9" spans="1:16">
      <c r="A9" s="198" t="s">
        <v>193</v>
      </c>
      <c r="B9" s="290">
        <f>+'4.1'!K12+'4.1'!L12+'4.1'!M12</f>
        <v>24.449170960414662</v>
      </c>
      <c r="C9" s="217">
        <v>26.383800490681175</v>
      </c>
      <c r="D9" s="217">
        <f t="shared" si="0"/>
        <v>-1.9346295302665126</v>
      </c>
      <c r="E9" s="247">
        <f t="shared" si="1"/>
        <v>-7.3326415993398286E-2</v>
      </c>
      <c r="G9" s="198" t="s">
        <v>193</v>
      </c>
      <c r="H9" s="217">
        <f>+'5.1'!K12+'5.1'!L12+'5.1'!M12</f>
        <v>22.929240960414663</v>
      </c>
      <c r="I9" s="217">
        <v>25.064047490681169</v>
      </c>
      <c r="J9" s="217">
        <f t="shared" si="2"/>
        <v>-2.1348065302665056</v>
      </c>
      <c r="K9" s="247">
        <f t="shared" si="3"/>
        <v>-8.5174053833892094E-2</v>
      </c>
    </row>
    <row r="10" spans="1:16">
      <c r="A10" s="198" t="s">
        <v>194</v>
      </c>
      <c r="B10" s="290">
        <f>+'4.1'!K13+'4.1'!L13+'4.1'!M13</f>
        <v>6.0470000000000003E-2</v>
      </c>
      <c r="C10" s="217">
        <v>6.6210000000000005E-2</v>
      </c>
      <c r="D10" s="217">
        <f t="shared" si="0"/>
        <v>-5.740000000000002E-3</v>
      </c>
      <c r="E10" s="247">
        <f t="shared" si="1"/>
        <v>-8.6693852892312351E-2</v>
      </c>
      <c r="G10" s="198" t="s">
        <v>194</v>
      </c>
      <c r="H10" s="217">
        <f>+'5.1'!K13+'5.1'!L13+'5.1'!M13</f>
        <v>6.0470000000000003E-2</v>
      </c>
      <c r="I10" s="217">
        <v>6.0010000000000008E-2</v>
      </c>
      <c r="J10" s="217">
        <f t="shared" si="2"/>
        <v>4.5999999999999514E-4</v>
      </c>
      <c r="K10" s="247">
        <f t="shared" si="3"/>
        <v>7.6653891018163556E-3</v>
      </c>
    </row>
    <row r="11" spans="1:16">
      <c r="A11" s="198" t="s">
        <v>37</v>
      </c>
      <c r="B11" s="290">
        <f>+'4.1'!K14+'4.1'!L14+'4.1'!M14</f>
        <v>16424.543968999998</v>
      </c>
      <c r="C11" s="217">
        <v>18258.785808000001</v>
      </c>
      <c r="D11" s="217">
        <f t="shared" si="0"/>
        <v>-1834.2418390000021</v>
      </c>
      <c r="E11" s="247">
        <f t="shared" si="1"/>
        <v>-0.10045804021625238</v>
      </c>
      <c r="G11" s="198" t="s">
        <v>37</v>
      </c>
      <c r="H11" s="217">
        <f>+'5.1'!K14+'5.1'!L14+'5.1'!M14</f>
        <v>10472.225129999999</v>
      </c>
      <c r="I11" s="217">
        <v>11840.855243999998</v>
      </c>
      <c r="J11" s="217">
        <f t="shared" si="2"/>
        <v>-1368.6301139999996</v>
      </c>
      <c r="K11" s="247">
        <f t="shared" si="3"/>
        <v>-0.11558541049587712</v>
      </c>
    </row>
    <row r="12" spans="1:16">
      <c r="A12" s="198" t="s">
        <v>72</v>
      </c>
      <c r="B12" s="290">
        <f>+'4.1'!K15+'4.1'!L15+'4.1'!M15</f>
        <v>550.69000000000005</v>
      </c>
      <c r="C12" s="217">
        <v>295.39800000000002</v>
      </c>
      <c r="D12" s="217">
        <f t="shared" si="0"/>
        <v>255.29200000000003</v>
      </c>
      <c r="E12" s="247">
        <f t="shared" si="1"/>
        <v>0.86423063121618982</v>
      </c>
      <c r="G12" s="198" t="s">
        <v>72</v>
      </c>
      <c r="H12" s="217">
        <f>+'5.1'!K15+'5.1'!L15+'5.1'!M15</f>
        <v>336.60622999999998</v>
      </c>
      <c r="I12" s="217">
        <v>75.682230000000004</v>
      </c>
      <c r="J12" s="217">
        <f t="shared" si="2"/>
        <v>260.92399999999998</v>
      </c>
      <c r="K12" s="247">
        <f t="shared" si="3"/>
        <v>3.4476256843911708</v>
      </c>
    </row>
    <row r="13" spans="1:16">
      <c r="A13" s="198" t="s">
        <v>36</v>
      </c>
      <c r="B13" s="290">
        <f>+'4.1'!K16+'4.1'!L16+'4.1'!M16</f>
        <v>0</v>
      </c>
      <c r="C13" s="217">
        <v>0</v>
      </c>
      <c r="D13" s="217">
        <f t="shared" si="0"/>
        <v>0</v>
      </c>
      <c r="E13" s="247">
        <v>0</v>
      </c>
      <c r="G13" s="198" t="s">
        <v>36</v>
      </c>
      <c r="H13" s="217">
        <f>+'5.1'!K16+'5.1'!L16+'5.1'!M16</f>
        <v>0</v>
      </c>
      <c r="I13" s="217">
        <v>0</v>
      </c>
      <c r="J13" s="217">
        <f t="shared" si="2"/>
        <v>0</v>
      </c>
      <c r="K13" s="247">
        <v>0</v>
      </c>
    </row>
    <row r="14" spans="1:16">
      <c r="A14" s="198" t="s">
        <v>35</v>
      </c>
      <c r="B14" s="290">
        <f>+'4.1'!K17+'4.1'!L17+'4.1'!M17</f>
        <v>2101.0555340000001</v>
      </c>
      <c r="C14" s="217">
        <v>2071.814167</v>
      </c>
      <c r="D14" s="217">
        <f t="shared" si="0"/>
        <v>29.241367000000082</v>
      </c>
      <c r="E14" s="247">
        <f t="shared" si="1"/>
        <v>1.4113894704341101E-2</v>
      </c>
      <c r="G14" s="198" t="s">
        <v>35</v>
      </c>
      <c r="H14" s="217">
        <f>+'5.1'!K17+'5.1'!L17+'5.1'!M17</f>
        <v>198.40148600000001</v>
      </c>
      <c r="I14" s="217">
        <v>189.64293800000002</v>
      </c>
      <c r="J14" s="217">
        <f t="shared" si="2"/>
        <v>8.7585479999999905</v>
      </c>
      <c r="K14" s="247">
        <f t="shared" si="3"/>
        <v>4.6184414206871249E-2</v>
      </c>
    </row>
    <row r="15" spans="1:16">
      <c r="A15" s="198" t="s">
        <v>34</v>
      </c>
      <c r="B15" s="290">
        <f>+'4.1'!K18+'4.1'!L18+'4.1'!M18</f>
        <v>76.512298000000001</v>
      </c>
      <c r="C15" s="217">
        <v>80.330606999999986</v>
      </c>
      <c r="D15" s="217">
        <f t="shared" si="0"/>
        <v>-3.8183089999999851</v>
      </c>
      <c r="E15" s="247">
        <f t="shared" si="1"/>
        <v>-4.7532430571575079E-2</v>
      </c>
      <c r="G15" s="198" t="s">
        <v>34</v>
      </c>
      <c r="H15" s="217">
        <f>+'5.1'!K18+'5.1'!L18+'5.1'!M18</f>
        <v>12.833416</v>
      </c>
      <c r="I15" s="217">
        <v>18.248660999999998</v>
      </c>
      <c r="J15" s="217">
        <f t="shared" si="2"/>
        <v>-5.4152449999999988</v>
      </c>
      <c r="K15" s="247">
        <f t="shared" si="3"/>
        <v>-0.29674752574997143</v>
      </c>
    </row>
    <row r="16" spans="1:16">
      <c r="A16" s="198" t="s">
        <v>33</v>
      </c>
      <c r="B16" s="290">
        <f>+'4.1'!K19+'4.1'!L19+'4.1'!M19</f>
        <v>1194.9976517633363</v>
      </c>
      <c r="C16" s="217">
        <v>1127.9583749560595</v>
      </c>
      <c r="D16" s="217">
        <f t="shared" si="0"/>
        <v>67.039276807276792</v>
      </c>
      <c r="E16" s="247">
        <f t="shared" si="1"/>
        <v>5.9434176203433386E-2</v>
      </c>
      <c r="G16" s="198" t="s">
        <v>33</v>
      </c>
      <c r="H16" s="217">
        <f>+'5.1'!K19+'5.1'!L19+'5.1'!M19</f>
        <v>887.11793664864558</v>
      </c>
      <c r="I16" s="217">
        <v>758.26093133058748</v>
      </c>
      <c r="J16" s="217">
        <f t="shared" si="2"/>
        <v>128.8570053180581</v>
      </c>
      <c r="K16" s="247">
        <f t="shared" si="3"/>
        <v>0.1699375505104046</v>
      </c>
    </row>
    <row r="17" spans="1:14">
      <c r="A17" s="198" t="s">
        <v>32</v>
      </c>
      <c r="B17" s="290">
        <f>+'4.1'!K20+'4.1'!L20+'4.1'!M20</f>
        <v>1775.1534479999996</v>
      </c>
      <c r="C17" s="217">
        <v>2095.541518</v>
      </c>
      <c r="D17" s="217">
        <f t="shared" si="0"/>
        <v>-320.38807000000043</v>
      </c>
      <c r="E17" s="247">
        <f t="shared" si="1"/>
        <v>-0.15289034707638771</v>
      </c>
      <c r="G17" s="198" t="s">
        <v>32</v>
      </c>
      <c r="H17" s="217">
        <f>+'5.1'!K20+'5.1'!L20+'5.1'!M20</f>
        <v>678.22582799999998</v>
      </c>
      <c r="I17" s="217">
        <v>856.39110800000003</v>
      </c>
      <c r="J17" s="217">
        <f t="shared" si="2"/>
        <v>-178.16528000000005</v>
      </c>
      <c r="K17" s="247">
        <f t="shared" si="3"/>
        <v>-0.20804195458787977</v>
      </c>
    </row>
    <row r="18" spans="1:14">
      <c r="A18" s="198" t="s">
        <v>3</v>
      </c>
      <c r="B18" s="290">
        <f>+'4.1'!K21+'4.1'!L21+'4.1'!M21</f>
        <v>0</v>
      </c>
      <c r="C18" s="217">
        <v>0</v>
      </c>
      <c r="D18" s="217">
        <f t="shared" si="0"/>
        <v>0</v>
      </c>
      <c r="E18" s="247">
        <v>0</v>
      </c>
      <c r="G18" s="198" t="s">
        <v>3</v>
      </c>
      <c r="H18" s="217">
        <f>+'5.1'!K21+'5.1'!L21+'5.1'!M21</f>
        <v>0</v>
      </c>
      <c r="I18" s="217">
        <v>0</v>
      </c>
      <c r="J18" s="217">
        <f t="shared" si="2"/>
        <v>0</v>
      </c>
      <c r="K18" s="247">
        <v>0</v>
      </c>
    </row>
    <row r="19" spans="1:14">
      <c r="A19" s="198" t="s">
        <v>31</v>
      </c>
      <c r="B19" s="290">
        <f>+'4.1'!K22+'4.1'!L22+'4.1'!M22</f>
        <v>122.35871499999998</v>
      </c>
      <c r="C19" s="217">
        <v>386.50651499999992</v>
      </c>
      <c r="D19" s="217">
        <f t="shared" si="0"/>
        <v>-264.14779999999996</v>
      </c>
      <c r="E19" s="247">
        <f>+B19/C19-1</f>
        <v>-0.68342392624352011</v>
      </c>
      <c r="G19" s="198" t="s">
        <v>31</v>
      </c>
      <c r="H19" s="217">
        <f>+'5.1'!K22+'5.1'!L22+'5.1'!M22</f>
        <v>71.302733000000003</v>
      </c>
      <c r="I19" s="217">
        <v>153.87369800000002</v>
      </c>
      <c r="J19" s="217">
        <f t="shared" si="2"/>
        <v>-82.570965000000015</v>
      </c>
      <c r="K19" s="247">
        <f t="shared" si="3"/>
        <v>-0.53661519852470174</v>
      </c>
    </row>
    <row r="20" spans="1:14">
      <c r="A20" s="198" t="s">
        <v>30</v>
      </c>
      <c r="B20" s="290">
        <f>+'4.1'!K23+'4.1'!L23+'4.1'!M23</f>
        <v>8949.7198812762454</v>
      </c>
      <c r="C20" s="217">
        <v>9311.1658119292661</v>
      </c>
      <c r="D20" s="217">
        <f t="shared" si="0"/>
        <v>-361.4459306530207</v>
      </c>
      <c r="E20" s="247">
        <f>+B20/C20-1</f>
        <v>-3.8818547317667096E-2</v>
      </c>
      <c r="G20" s="198" t="s">
        <v>30</v>
      </c>
      <c r="H20" s="217">
        <f>+'5.1'!K23+'5.1'!L23+'5.1'!M23</f>
        <v>6149.6604124866326</v>
      </c>
      <c r="I20" s="217">
        <v>6657.4478323000476</v>
      </c>
      <c r="J20" s="217">
        <f t="shared" si="2"/>
        <v>-507.787419813415</v>
      </c>
      <c r="K20" s="247">
        <f t="shared" si="3"/>
        <v>-7.6273586005402016E-2</v>
      </c>
    </row>
    <row r="21" spans="1:14" s="77" customFormat="1" ht="11.25">
      <c r="A21" s="190"/>
      <c r="B21" s="4"/>
      <c r="C21" s="4"/>
      <c r="D21" s="4"/>
      <c r="E21" s="163"/>
      <c r="F21" s="4"/>
      <c r="G21" s="190"/>
      <c r="H21" s="4"/>
      <c r="I21" s="4"/>
      <c r="K21" s="163"/>
    </row>
    <row r="22" spans="1:14" s="77" customFormat="1">
      <c r="A22" s="71"/>
      <c r="B22" s="4"/>
      <c r="C22" s="4"/>
      <c r="D22" s="4"/>
      <c r="E22" s="4"/>
      <c r="F22" s="4"/>
      <c r="G22" s="71"/>
      <c r="H22" s="4"/>
      <c r="I22" s="4"/>
      <c r="J22" s="131"/>
      <c r="K22" s="131"/>
      <c r="L22" s="131"/>
      <c r="M22" s="131"/>
      <c r="N22" s="131"/>
    </row>
    <row r="23" spans="1:14" ht="36">
      <c r="A23" s="245"/>
      <c r="B23" s="208" t="s">
        <v>325</v>
      </c>
      <c r="C23" s="208" t="s">
        <v>328</v>
      </c>
      <c r="D23" s="208" t="s">
        <v>317</v>
      </c>
      <c r="E23" s="208" t="s">
        <v>172</v>
      </c>
      <c r="G23" s="245"/>
      <c r="H23" s="208" t="s">
        <v>325</v>
      </c>
      <c r="I23" s="208" t="s">
        <v>328</v>
      </c>
      <c r="J23" s="208" t="s">
        <v>317</v>
      </c>
      <c r="K23" s="208" t="s">
        <v>172</v>
      </c>
    </row>
    <row r="24" spans="1:14">
      <c r="A24" s="246" t="s">
        <v>59</v>
      </c>
      <c r="B24" s="216">
        <f>SUM(B25:B38)</f>
        <v>41808.366312999999</v>
      </c>
      <c r="C24" s="216">
        <f>SUM(C25:C38)</f>
        <v>44292.943223376009</v>
      </c>
      <c r="D24" s="216">
        <f t="shared" ref="D24:D38" si="4">+B24-C24</f>
        <v>-2484.5769103760103</v>
      </c>
      <c r="E24" s="204">
        <f t="shared" ref="E24:E38" si="5">+B24/C24-1</f>
        <v>-5.6094193105342138E-2</v>
      </c>
      <c r="F24" s="133"/>
      <c r="G24" s="246" t="s">
        <v>116</v>
      </c>
      <c r="H24" s="216">
        <f>SUM(H25:H38)</f>
        <v>23756.912816095697</v>
      </c>
      <c r="I24" s="216">
        <f>SUM(I25:I38)</f>
        <v>25535.024212121312</v>
      </c>
      <c r="J24" s="216">
        <f t="shared" ref="J24:J38" si="6">+H24-I24</f>
        <v>-1778.1113960256152</v>
      </c>
      <c r="K24" s="204">
        <f t="shared" ref="K24:K38" si="7">+H24/I24-1</f>
        <v>-6.9634216175191943E-2</v>
      </c>
    </row>
    <row r="25" spans="1:14">
      <c r="A25" s="198" t="s">
        <v>129</v>
      </c>
      <c r="B25" s="217">
        <f>+'4.2'!K7+'4.2'!L7+'4.2'!M7</f>
        <v>1403.1148109999999</v>
      </c>
      <c r="C25" s="217">
        <v>1556.1174773759999</v>
      </c>
      <c r="D25" s="217">
        <f t="shared" si="4"/>
        <v>-153.00266637599998</v>
      </c>
      <c r="E25" s="247">
        <f t="shared" si="5"/>
        <v>-9.8323339079772087E-2</v>
      </c>
      <c r="G25" s="198" t="s">
        <v>129</v>
      </c>
      <c r="H25" s="217">
        <f>+'5.2'!K7+'5.2'!L7+'5.2'!M7</f>
        <v>1076.026519</v>
      </c>
      <c r="I25" s="217">
        <v>1177.8539559999999</v>
      </c>
      <c r="J25" s="217">
        <f t="shared" si="6"/>
        <v>-101.82743699999992</v>
      </c>
      <c r="K25" s="247">
        <f t="shared" si="7"/>
        <v>-8.6451666169044095E-2</v>
      </c>
    </row>
    <row r="26" spans="1:14">
      <c r="A26" s="198" t="s">
        <v>99</v>
      </c>
      <c r="B26" s="290">
        <f>+'4.2'!K8+'4.2'!L8+'4.2'!M8</f>
        <v>2034.9012389999996</v>
      </c>
      <c r="C26" s="217">
        <v>2159.5445000000009</v>
      </c>
      <c r="D26" s="217">
        <f t="shared" si="4"/>
        <v>-124.6432610000013</v>
      </c>
      <c r="E26" s="247">
        <f t="shared" si="5"/>
        <v>-5.7717384846666109E-2</v>
      </c>
      <c r="G26" s="198" t="s">
        <v>99</v>
      </c>
      <c r="H26" s="217">
        <f>+'5.2'!K8+'5.2'!L8+'5.2'!M8</f>
        <v>1280.1531629999993</v>
      </c>
      <c r="I26" s="217">
        <v>1446.6171650000001</v>
      </c>
      <c r="J26" s="217">
        <f t="shared" si="6"/>
        <v>-166.46400200000085</v>
      </c>
      <c r="K26" s="247">
        <f t="shared" si="7"/>
        <v>-0.11507121996578884</v>
      </c>
    </row>
    <row r="27" spans="1:14">
      <c r="A27" s="198" t="s">
        <v>100</v>
      </c>
      <c r="B27" s="290">
        <f>+'4.2'!K9+'4.2'!L9+'4.2'!M9</f>
        <v>2326.9863800000003</v>
      </c>
      <c r="C27" s="217">
        <v>2329.47957</v>
      </c>
      <c r="D27" s="217">
        <f t="shared" si="4"/>
        <v>-2.4931899999996858</v>
      </c>
      <c r="E27" s="247">
        <f t="shared" si="5"/>
        <v>-1.0702776843840578E-3</v>
      </c>
      <c r="G27" s="198" t="s">
        <v>100</v>
      </c>
      <c r="H27" s="217">
        <f>+'5.2'!K9+'5.2'!L9+'5.2'!M9</f>
        <v>1561.476568</v>
      </c>
      <c r="I27" s="217">
        <v>1622.5176359999998</v>
      </c>
      <c r="J27" s="217">
        <f t="shared" si="6"/>
        <v>-61.041067999999768</v>
      </c>
      <c r="K27" s="247">
        <f t="shared" si="7"/>
        <v>-3.7621204630160165E-2</v>
      </c>
    </row>
    <row r="28" spans="1:14">
      <c r="A28" s="198" t="s">
        <v>101</v>
      </c>
      <c r="B28" s="290">
        <f>+'4.2'!K10+'4.2'!L10+'4.2'!M10</f>
        <v>2664.324963</v>
      </c>
      <c r="C28" s="217">
        <v>2790.2343740000006</v>
      </c>
      <c r="D28" s="217">
        <f t="shared" si="4"/>
        <v>-125.90941100000055</v>
      </c>
      <c r="E28" s="247">
        <f t="shared" si="5"/>
        <v>-4.5125030417964673E-2</v>
      </c>
      <c r="G28" s="198" t="s">
        <v>101</v>
      </c>
      <c r="H28" s="217">
        <f>+'5.2'!K10+'5.2'!L10+'5.2'!M10</f>
        <v>1001.8301710000001</v>
      </c>
      <c r="I28" s="217">
        <v>1085.964465</v>
      </c>
      <c r="J28" s="217">
        <f t="shared" si="6"/>
        <v>-84.134293999999954</v>
      </c>
      <c r="K28" s="247">
        <f t="shared" si="7"/>
        <v>-7.7474260633380809E-2</v>
      </c>
    </row>
    <row r="29" spans="1:14">
      <c r="A29" s="198" t="s">
        <v>128</v>
      </c>
      <c r="B29" s="290">
        <f>+'4.2'!K11+'4.2'!L11+'4.2'!M11</f>
        <v>1057.6072549999999</v>
      </c>
      <c r="C29" s="217">
        <v>1067.9646660000003</v>
      </c>
      <c r="D29" s="217">
        <f t="shared" si="4"/>
        <v>-10.357411000000411</v>
      </c>
      <c r="E29" s="247">
        <f t="shared" si="5"/>
        <v>-9.6982712347529754E-3</v>
      </c>
      <c r="G29" s="198" t="s">
        <v>128</v>
      </c>
      <c r="H29" s="217">
        <f>+'5.2'!K11+'5.2'!L11+'5.2'!M11</f>
        <v>488.23481300000014</v>
      </c>
      <c r="I29" s="217">
        <v>501.21952799999997</v>
      </c>
      <c r="J29" s="217">
        <f t="shared" si="6"/>
        <v>-12.984714999999824</v>
      </c>
      <c r="K29" s="247">
        <f t="shared" si="7"/>
        <v>-2.59062432220315E-2</v>
      </c>
    </row>
    <row r="30" spans="1:14">
      <c r="A30" s="198" t="s">
        <v>102</v>
      </c>
      <c r="B30" s="290">
        <f>+'4.2'!K12+'4.2'!L12+'4.2'!M12</f>
        <v>1481.4856669999999</v>
      </c>
      <c r="C30" s="217">
        <v>1489.1941549999997</v>
      </c>
      <c r="D30" s="217">
        <f t="shared" si="4"/>
        <v>-7.7084879999997611</v>
      </c>
      <c r="E30" s="247">
        <f t="shared" si="5"/>
        <v>-5.1762813962963339E-3</v>
      </c>
      <c r="G30" s="198" t="s">
        <v>102</v>
      </c>
      <c r="H30" s="217">
        <f>+'5.2'!K12+'5.2'!L12+'5.2'!M12</f>
        <v>841.0968240000002</v>
      </c>
      <c r="I30" s="217">
        <v>845.81318699999997</v>
      </c>
      <c r="J30" s="217">
        <f t="shared" si="6"/>
        <v>-4.7163629999997738</v>
      </c>
      <c r="K30" s="247">
        <f t="shared" si="7"/>
        <v>-5.576128479065412E-3</v>
      </c>
    </row>
    <row r="31" spans="1:14">
      <c r="A31" s="198" t="s">
        <v>103</v>
      </c>
      <c r="B31" s="290">
        <f>+'4.2'!K13+'4.2'!L13+'4.2'!M13</f>
        <v>691.02005600000007</v>
      </c>
      <c r="C31" s="217">
        <v>709.91392899999983</v>
      </c>
      <c r="D31" s="217">
        <f t="shared" si="4"/>
        <v>-18.893872999999758</v>
      </c>
      <c r="E31" s="247">
        <f t="shared" si="5"/>
        <v>-2.6614315099598218E-2</v>
      </c>
      <c r="G31" s="198" t="s">
        <v>103</v>
      </c>
      <c r="H31" s="217">
        <f>+'5.2'!K13+'5.2'!L13+'5.2'!M13</f>
        <v>598.01552709569341</v>
      </c>
      <c r="I31" s="217">
        <v>614.67771559314292</v>
      </c>
      <c r="J31" s="217">
        <f t="shared" si="6"/>
        <v>-16.662188497449506</v>
      </c>
      <c r="K31" s="247">
        <f t="shared" si="7"/>
        <v>-2.7107194672530199E-2</v>
      </c>
    </row>
    <row r="32" spans="1:14">
      <c r="A32" s="198" t="s">
        <v>104</v>
      </c>
      <c r="B32" s="290">
        <f>+'4.2'!K14+'4.2'!L14+'4.2'!M14</f>
        <v>7436.1212570000025</v>
      </c>
      <c r="C32" s="217">
        <v>8187.5638049999998</v>
      </c>
      <c r="D32" s="217">
        <f t="shared" si="4"/>
        <v>-751.44254799999726</v>
      </c>
      <c r="E32" s="247">
        <f t="shared" si="5"/>
        <v>-9.1778527275855226E-2</v>
      </c>
      <c r="G32" s="198" t="s">
        <v>104</v>
      </c>
      <c r="H32" s="217">
        <f>+'5.2'!K14+'5.2'!L14+'5.2'!M14</f>
        <v>3841.2596650000005</v>
      </c>
      <c r="I32" s="217">
        <v>4335.7468169999993</v>
      </c>
      <c r="J32" s="217">
        <f t="shared" si="6"/>
        <v>-494.48715199999879</v>
      </c>
      <c r="K32" s="247">
        <f t="shared" si="7"/>
        <v>-0.11404889927178574</v>
      </c>
    </row>
    <row r="33" spans="1:11">
      <c r="A33" s="198" t="s">
        <v>105</v>
      </c>
      <c r="B33" s="290">
        <f>+'4.2'!K15+'4.2'!L15+'4.2'!M15</f>
        <v>2049.0615139999995</v>
      </c>
      <c r="C33" s="217">
        <v>2037.1534489999995</v>
      </c>
      <c r="D33" s="217">
        <f t="shared" si="4"/>
        <v>11.908065000000079</v>
      </c>
      <c r="E33" s="247">
        <f t="shared" si="5"/>
        <v>5.8454433100489922E-3</v>
      </c>
      <c r="G33" s="198" t="s">
        <v>105</v>
      </c>
      <c r="H33" s="217">
        <f>+'5.2'!K15+'5.2'!L15+'5.2'!M15</f>
        <v>970.33613799999989</v>
      </c>
      <c r="I33" s="217">
        <v>979.23783900000001</v>
      </c>
      <c r="J33" s="217">
        <f t="shared" si="6"/>
        <v>-8.9017010000001164</v>
      </c>
      <c r="K33" s="247">
        <f t="shared" si="7"/>
        <v>-9.0904381402280299E-3</v>
      </c>
    </row>
    <row r="34" spans="1:11">
      <c r="A34" s="198" t="s">
        <v>106</v>
      </c>
      <c r="B34" s="290">
        <f>+'4.2'!K16+'4.2'!L16+'4.2'!M16</f>
        <v>1887.9595890000001</v>
      </c>
      <c r="C34" s="217">
        <v>2003.2768719999995</v>
      </c>
      <c r="D34" s="217">
        <f t="shared" si="4"/>
        <v>-115.31728299999941</v>
      </c>
      <c r="E34" s="247">
        <f t="shared" si="5"/>
        <v>-5.7564326035906777E-2</v>
      </c>
      <c r="G34" s="198" t="s">
        <v>106</v>
      </c>
      <c r="H34" s="217">
        <f>+'5.2'!K16+'5.2'!L16+'5.2'!M16</f>
        <v>1249.6796919999997</v>
      </c>
      <c r="I34" s="217">
        <v>1315.0160430000001</v>
      </c>
      <c r="J34" s="217">
        <f t="shared" si="6"/>
        <v>-65.336351000000377</v>
      </c>
      <c r="K34" s="247">
        <f t="shared" si="7"/>
        <v>-4.9684831867865209E-2</v>
      </c>
    </row>
    <row r="35" spans="1:11">
      <c r="A35" s="198" t="s">
        <v>107</v>
      </c>
      <c r="B35" s="290">
        <f>+'4.2'!K17+'4.2'!L17+'4.2'!M17</f>
        <v>1674.0659989999999</v>
      </c>
      <c r="C35" s="217">
        <v>1736.8470389999993</v>
      </c>
      <c r="D35" s="217">
        <f t="shared" si="4"/>
        <v>-62.781039999999393</v>
      </c>
      <c r="E35" s="247">
        <f t="shared" si="5"/>
        <v>-3.6146556714715672E-2</v>
      </c>
      <c r="G35" s="198" t="s">
        <v>107</v>
      </c>
      <c r="H35" s="217">
        <f>+'5.2'!K17+'5.2'!L17+'5.2'!M17</f>
        <v>1241.6973080000002</v>
      </c>
      <c r="I35" s="217">
        <v>1277.4766979999995</v>
      </c>
      <c r="J35" s="217">
        <f t="shared" si="6"/>
        <v>-35.779389999999239</v>
      </c>
      <c r="K35" s="247">
        <f t="shared" si="7"/>
        <v>-2.8007861165698755E-2</v>
      </c>
    </row>
    <row r="36" spans="1:11">
      <c r="A36" s="198" t="s">
        <v>108</v>
      </c>
      <c r="B36" s="290">
        <f>+'4.2'!K18+'4.2'!L18+'4.2'!M18</f>
        <v>7592.7451909999982</v>
      </c>
      <c r="C36" s="217">
        <v>8016.6206600000005</v>
      </c>
      <c r="D36" s="217">
        <f t="shared" si="4"/>
        <v>-423.87546900000234</v>
      </c>
      <c r="E36" s="247">
        <f t="shared" si="5"/>
        <v>-5.2874582318081398E-2</v>
      </c>
      <c r="G36" s="198" t="s">
        <v>108</v>
      </c>
      <c r="H36" s="217">
        <f>+'5.2'!K18+'5.2'!L18+'5.2'!M18</f>
        <v>5374.5041709999987</v>
      </c>
      <c r="I36" s="217">
        <v>5697.8970079999999</v>
      </c>
      <c r="J36" s="217">
        <f t="shared" si="6"/>
        <v>-323.39283700000124</v>
      </c>
      <c r="K36" s="247">
        <f t="shared" si="7"/>
        <v>-5.6756525529673363E-2</v>
      </c>
    </row>
    <row r="37" spans="1:11">
      <c r="A37" s="198" t="s">
        <v>109</v>
      </c>
      <c r="B37" s="290">
        <f>+'4.2'!K19+'4.2'!L19+'4.2'!M19</f>
        <v>7604.8450899999971</v>
      </c>
      <c r="C37" s="217">
        <v>8259.3277860000035</v>
      </c>
      <c r="D37" s="217">
        <f t="shared" si="4"/>
        <v>-654.4826960000064</v>
      </c>
      <c r="E37" s="247">
        <f t="shared" si="5"/>
        <v>-7.9241642050989824E-2</v>
      </c>
      <c r="G37" s="198" t="s">
        <v>109</v>
      </c>
      <c r="H37" s="217">
        <f>+'5.2'!K19+'5.2'!L19+'5.2'!M19</f>
        <v>3230.8730180000011</v>
      </c>
      <c r="I37" s="217">
        <v>3560.3089799999989</v>
      </c>
      <c r="J37" s="217">
        <f t="shared" si="6"/>
        <v>-329.43596199999774</v>
      </c>
      <c r="K37" s="247">
        <f t="shared" si="7"/>
        <v>-9.2530160682851137E-2</v>
      </c>
    </row>
    <row r="38" spans="1:11">
      <c r="A38" s="198" t="s">
        <v>110</v>
      </c>
      <c r="B38" s="290">
        <f>+'4.2'!K20+'4.2'!L20+'4.2'!M20</f>
        <v>1904.1273020000001</v>
      </c>
      <c r="C38" s="217">
        <v>1949.7049410000002</v>
      </c>
      <c r="D38" s="217">
        <f t="shared" si="4"/>
        <v>-45.57763900000009</v>
      </c>
      <c r="E38" s="247">
        <f t="shared" si="5"/>
        <v>-2.3376685385340101E-2</v>
      </c>
      <c r="G38" s="198" t="s">
        <v>110</v>
      </c>
      <c r="H38" s="217">
        <f>+'5.2'!K20+'5.2'!L20+'5.2'!M20</f>
        <v>1001.7292390000001</v>
      </c>
      <c r="I38" s="217">
        <v>1074.6771745281719</v>
      </c>
      <c r="J38" s="217">
        <f t="shared" si="6"/>
        <v>-72.947935528171797</v>
      </c>
      <c r="K38" s="247">
        <f t="shared" si="7"/>
        <v>-6.7878928907370684E-2</v>
      </c>
    </row>
    <row r="39" spans="1:11" s="77" customFormat="1" ht="11.25">
      <c r="E39" s="163"/>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R33"/>
  <sheetViews>
    <sheetView showGridLines="0" zoomScaleNormal="100" zoomScaleSheetLayoutView="85" workbookViewId="0">
      <selection activeCell="E32" sqref="E32"/>
    </sheetView>
  </sheetViews>
  <sheetFormatPr defaultColWidth="9.140625" defaultRowHeight="12"/>
  <cols>
    <col min="1" max="1" width="32.140625" style="160" bestFit="1" customWidth="1"/>
    <col min="2" max="2" width="9" style="160" bestFit="1" customWidth="1"/>
    <col min="3" max="3" width="9.5703125" style="160" bestFit="1" customWidth="1"/>
    <col min="4" max="4" width="10" style="160" bestFit="1" customWidth="1"/>
    <col min="5" max="5" width="10.28515625" style="160" bestFit="1" customWidth="1"/>
    <col min="6" max="6" width="8.7109375" style="160" customWidth="1"/>
    <col min="7" max="9" width="9.140625" style="160"/>
    <col min="10" max="10" width="9.140625" style="160" customWidth="1"/>
    <col min="11" max="11" width="12.7109375" style="160" customWidth="1"/>
    <col min="12" max="12" width="9.7109375" style="160" customWidth="1"/>
    <col min="13" max="16384" width="9.140625" style="160"/>
  </cols>
  <sheetData>
    <row r="1" spans="1:18" ht="18">
      <c r="A1" s="237" t="s">
        <v>299</v>
      </c>
      <c r="B1" s="159"/>
      <c r="C1" s="159"/>
      <c r="D1" s="159"/>
      <c r="E1" s="159"/>
      <c r="K1" s="240" t="str">
        <f>'3'!N1</f>
        <v>IV. čtvrtletí 2023</v>
      </c>
    </row>
    <row r="2" spans="1:18" ht="6" customHeight="1">
      <c r="A2" s="159"/>
      <c r="B2" s="159"/>
      <c r="C2" s="159"/>
      <c r="D2" s="159"/>
      <c r="E2" s="159"/>
    </row>
    <row r="3" spans="1:18" s="4" customFormat="1" ht="11.25">
      <c r="E3" s="163"/>
      <c r="N3" s="3"/>
    </row>
    <row r="4" spans="1:18" ht="12" customHeight="1">
      <c r="A4" s="243" t="s">
        <v>26</v>
      </c>
      <c r="B4" s="319" t="s">
        <v>42</v>
      </c>
      <c r="C4" s="319" t="s">
        <v>43</v>
      </c>
      <c r="D4" s="319" t="s">
        <v>44</v>
      </c>
      <c r="E4" s="319" t="s">
        <v>45</v>
      </c>
      <c r="F4" s="319" t="s">
        <v>7</v>
      </c>
    </row>
    <row r="5" spans="1:18">
      <c r="A5" s="243" t="s">
        <v>294</v>
      </c>
      <c r="B5" s="244">
        <v>7671.9408000000003</v>
      </c>
      <c r="C5" s="244">
        <v>4633.9967153999996</v>
      </c>
      <c r="D5" s="244">
        <v>3745.8223309999994</v>
      </c>
      <c r="E5" s="244">
        <v>6136.9892919999984</v>
      </c>
      <c r="F5" s="196">
        <f t="shared" ref="F5:F6" si="0">SUM(B5:E5)</f>
        <v>22188.749138399999</v>
      </c>
    </row>
    <row r="6" spans="1:18">
      <c r="A6" s="243" t="s">
        <v>295</v>
      </c>
      <c r="B6" s="244">
        <v>7021.2371049999983</v>
      </c>
      <c r="C6" s="244">
        <v>3965.4027319999996</v>
      </c>
      <c r="D6" s="244">
        <v>3547.4660890000009</v>
      </c>
      <c r="E6" s="244">
        <v>6203.9500329999992</v>
      </c>
      <c r="F6" s="196">
        <f t="shared" si="0"/>
        <v>20738.055958999998</v>
      </c>
      <c r="O6" s="161"/>
      <c r="P6" s="161"/>
      <c r="Q6" s="161"/>
      <c r="R6" s="161"/>
    </row>
    <row r="7" spans="1:18">
      <c r="A7" s="243" t="s">
        <v>296</v>
      </c>
      <c r="B7" s="244">
        <v>7667.5807229664297</v>
      </c>
      <c r="C7" s="244">
        <v>4621.9647687183515</v>
      </c>
      <c r="D7" s="244">
        <v>3456.9184949999994</v>
      </c>
      <c r="E7" s="244">
        <v>6278.3488349999998</v>
      </c>
      <c r="F7" s="196">
        <f>SUM(B7:E7)</f>
        <v>22024.81282168478</v>
      </c>
      <c r="P7" s="162"/>
      <c r="Q7" s="162"/>
      <c r="R7" s="162"/>
    </row>
    <row r="8" spans="1:18">
      <c r="A8" s="243" t="s">
        <v>297</v>
      </c>
      <c r="B8" s="244">
        <v>6952.8222269999997</v>
      </c>
      <c r="C8" s="244">
        <v>4444.882713</v>
      </c>
      <c r="D8" s="244">
        <v>3569.6563310000001</v>
      </c>
      <c r="E8" s="244">
        <v>5485.4993239999994</v>
      </c>
      <c r="F8" s="196">
        <f>SUM(B8:E8)</f>
        <v>20452.860594999998</v>
      </c>
      <c r="P8" s="162"/>
      <c r="Q8" s="162"/>
      <c r="R8" s="162"/>
    </row>
    <row r="9" spans="1:18">
      <c r="A9" s="243" t="s">
        <v>318</v>
      </c>
      <c r="B9" s="244">
        <f>+'7.1'!B8+'7.1'!C8+'7.1'!D8</f>
        <v>6354.2233159999996</v>
      </c>
      <c r="C9" s="244">
        <f>+'7.1'!E8+'7.1'!F8+'7.1'!G8</f>
        <v>3695.8305920000007</v>
      </c>
      <c r="D9" s="244">
        <f>+'7.1'!H8+'7.1'!I8+'7.1'!J8</f>
        <v>2884.4616609999998</v>
      </c>
      <c r="E9" s="244">
        <f>+'7.1'!K8+'7.1'!L8+'7.1'!M8</f>
        <v>4779.1567840000007</v>
      </c>
      <c r="F9" s="196">
        <f>SUM(B9:E9)</f>
        <v>17713.672353000002</v>
      </c>
    </row>
    <row r="10" spans="1:18">
      <c r="A10" s="243" t="s">
        <v>298</v>
      </c>
      <c r="B10" s="196">
        <f>+B9-B8</f>
        <v>-598.59891100000004</v>
      </c>
      <c r="C10" s="196">
        <f>+C9-C8</f>
        <v>-749.05212099999926</v>
      </c>
      <c r="D10" s="196">
        <f>+D9-D8</f>
        <v>-685.19467000000031</v>
      </c>
      <c r="E10" s="196">
        <f>+E9-E8</f>
        <v>-706.34253999999873</v>
      </c>
      <c r="F10" s="196">
        <f>+F9-F8</f>
        <v>-2739.1882419999965</v>
      </c>
    </row>
    <row r="11" spans="1:18">
      <c r="A11" s="245" t="s">
        <v>298</v>
      </c>
      <c r="B11" s="201">
        <f>+(B9-B8)/B8</f>
        <v>-8.6094378866103008E-2</v>
      </c>
      <c r="C11" s="201">
        <f>+(C9-C8)/C8</f>
        <v>-0.1685201093853923</v>
      </c>
      <c r="D11" s="201">
        <f>+(D9-D8)/D8</f>
        <v>-0.19194975831414296</v>
      </c>
      <c r="E11" s="201">
        <f>+(E9-E8)/E8</f>
        <v>-0.12876540462043795</v>
      </c>
      <c r="F11" s="201">
        <f>+(F9-F8)/F8</f>
        <v>-0.13392690128977025</v>
      </c>
    </row>
    <row r="13" spans="1:18">
      <c r="B13" s="327">
        <v>2019</v>
      </c>
      <c r="C13" s="327">
        <v>2020</v>
      </c>
      <c r="D13" s="327">
        <v>2021</v>
      </c>
      <c r="E13" s="327">
        <v>2022</v>
      </c>
    </row>
    <row r="15" spans="1:18">
      <c r="A15" s="243" t="s">
        <v>25</v>
      </c>
      <c r="B15" s="319" t="s">
        <v>42</v>
      </c>
      <c r="C15" s="319" t="s">
        <v>43</v>
      </c>
      <c r="D15" s="319" t="s">
        <v>44</v>
      </c>
      <c r="E15" s="319" t="s">
        <v>45</v>
      </c>
      <c r="F15" s="319" t="s">
        <v>7</v>
      </c>
    </row>
    <row r="16" spans="1:18">
      <c r="A16" s="243" t="s">
        <v>294</v>
      </c>
      <c r="B16" s="244">
        <v>14015.397265597716</v>
      </c>
      <c r="C16" s="244">
        <v>5663.1111253245599</v>
      </c>
      <c r="D16" s="244">
        <v>3090.2147482706205</v>
      </c>
      <c r="E16" s="244">
        <v>11080.062526775408</v>
      </c>
      <c r="F16" s="196">
        <f t="shared" ref="F16:F17" si="1">SUM(B16:E16)</f>
        <v>33848.785665968302</v>
      </c>
    </row>
    <row r="17" spans="1:6">
      <c r="A17" s="243" t="s">
        <v>295</v>
      </c>
      <c r="B17" s="244">
        <v>13365.702517027044</v>
      </c>
      <c r="C17" s="244">
        <v>5557.4149748755744</v>
      </c>
      <c r="D17" s="244">
        <v>2881.1293208541133</v>
      </c>
      <c r="E17" s="244">
        <v>11704.285397282179</v>
      </c>
      <c r="F17" s="196">
        <f t="shared" si="1"/>
        <v>33508.532210038917</v>
      </c>
    </row>
    <row r="18" spans="1:6">
      <c r="A18" s="243" t="s">
        <v>296</v>
      </c>
      <c r="B18" s="244">
        <v>14475.47323926062</v>
      </c>
      <c r="C18" s="244">
        <v>6886.6457983141918</v>
      </c>
      <c r="D18" s="244">
        <v>3111.065786985374</v>
      </c>
      <c r="E18" s="244">
        <v>12285.201532999999</v>
      </c>
      <c r="F18" s="196">
        <f>SUM(B18:E18)</f>
        <v>36758.386357560186</v>
      </c>
    </row>
    <row r="19" spans="1:6">
      <c r="A19" s="243" t="s">
        <v>297</v>
      </c>
      <c r="B19" s="244">
        <v>12966.086234000002</v>
      </c>
      <c r="C19" s="244">
        <v>5233.3896450000011</v>
      </c>
      <c r="D19" s="244">
        <v>3145.012549</v>
      </c>
      <c r="E19" s="244">
        <v>10944.489931000007</v>
      </c>
      <c r="F19" s="196">
        <f>SUM(B19:E19)</f>
        <v>32288.978359000012</v>
      </c>
    </row>
    <row r="20" spans="1:6">
      <c r="A20" s="243" t="s">
        <v>318</v>
      </c>
      <c r="B20" s="244">
        <f>+'7.1'!B13+'7.1'!C13+'7.1'!D13</f>
        <v>12311.276825999998</v>
      </c>
      <c r="C20" s="244">
        <f>+'7.1'!E13+'7.1'!F13+'7.1'!G13</f>
        <v>5383.9296979999972</v>
      </c>
      <c r="D20" s="244">
        <f>+'7.1'!H13+'7.1'!I13+'7.1'!J13</f>
        <v>2433.3214710000002</v>
      </c>
      <c r="E20" s="244">
        <f>+'7.1'!K13+'7.1'!L13+'7.1'!M13</f>
        <v>10063.430315000001</v>
      </c>
      <c r="F20" s="196">
        <f>SUM(B20:E20)</f>
        <v>30191.958309999995</v>
      </c>
    </row>
    <row r="21" spans="1:6">
      <c r="A21" s="243" t="s">
        <v>298</v>
      </c>
      <c r="B21" s="196">
        <f>+B20-B19</f>
        <v>-654.80940800000462</v>
      </c>
      <c r="C21" s="196">
        <f>+C20-C19</f>
        <v>150.54005299999608</v>
      </c>
      <c r="D21" s="196">
        <f>+D20-D19</f>
        <v>-711.69107799999983</v>
      </c>
      <c r="E21" s="196">
        <f>+E20-E19</f>
        <v>-881.05961600000592</v>
      </c>
      <c r="F21" s="196">
        <f>+F20-F19</f>
        <v>-2097.020049000017</v>
      </c>
    </row>
    <row r="22" spans="1:6">
      <c r="A22" s="245" t="s">
        <v>298</v>
      </c>
      <c r="B22" s="201">
        <f>+(B20-B19)/B19</f>
        <v>-5.0501700835750014E-2</v>
      </c>
      <c r="C22" s="201">
        <f>+(C20-C19)/C19</f>
        <v>2.8765305702743264E-2</v>
      </c>
      <c r="D22" s="201">
        <f>+(D20-D19)/D19</f>
        <v>-0.22629196765090548</v>
      </c>
      <c r="E22" s="201">
        <f>+(E20-E19)/E19</f>
        <v>-8.0502574496818302E-2</v>
      </c>
      <c r="F22" s="201">
        <f>+(F20-F19)/F19</f>
        <v>-6.4945382467188159E-2</v>
      </c>
    </row>
    <row r="26" spans="1:6">
      <c r="A26" s="243" t="s">
        <v>5</v>
      </c>
      <c r="B26" s="319" t="s">
        <v>42</v>
      </c>
      <c r="C26" s="319" t="s">
        <v>43</v>
      </c>
      <c r="D26" s="319" t="s">
        <v>44</v>
      </c>
      <c r="E26" s="319" t="s">
        <v>45</v>
      </c>
      <c r="F26" s="319" t="s">
        <v>7</v>
      </c>
    </row>
    <row r="27" spans="1:6">
      <c r="A27" s="243" t="s">
        <v>294</v>
      </c>
      <c r="B27" s="244">
        <v>8000.2277954508227</v>
      </c>
      <c r="C27" s="244">
        <v>2947.9774611584162</v>
      </c>
      <c r="D27" s="244">
        <v>1375.0624167794851</v>
      </c>
      <c r="E27" s="244">
        <v>6345.6836996429729</v>
      </c>
      <c r="F27" s="196">
        <f t="shared" ref="F27:F28" si="2">SUM(B27:E27)</f>
        <v>18668.951373031698</v>
      </c>
    </row>
    <row r="28" spans="1:6">
      <c r="A28" s="243" t="s">
        <v>295</v>
      </c>
      <c r="B28" s="244">
        <v>7761.4412209729589</v>
      </c>
      <c r="C28" s="244">
        <v>2666.4454051244275</v>
      </c>
      <c r="D28" s="244">
        <v>1502.5578261458868</v>
      </c>
      <c r="E28" s="244">
        <v>6727.5190452424795</v>
      </c>
      <c r="F28" s="196">
        <f t="shared" si="2"/>
        <v>18657.963497485754</v>
      </c>
    </row>
    <row r="29" spans="1:6">
      <c r="A29" s="243" t="s">
        <v>296</v>
      </c>
      <c r="B29" s="244">
        <v>8891.9809219999988</v>
      </c>
      <c r="C29" s="244">
        <v>3340.5134649999991</v>
      </c>
      <c r="D29" s="244">
        <v>1333.2217679999999</v>
      </c>
      <c r="E29" s="244">
        <v>6446.5769939999973</v>
      </c>
      <c r="F29" s="196">
        <f>SUM(B29:E29)</f>
        <v>20012.293148999997</v>
      </c>
    </row>
    <row r="30" spans="1:6">
      <c r="A30" s="243" t="s">
        <v>297</v>
      </c>
      <c r="B30" s="244">
        <v>7390.9582169999985</v>
      </c>
      <c r="C30" s="244">
        <v>2754.0628879999995</v>
      </c>
      <c r="D30" s="244">
        <v>1384.4316569999996</v>
      </c>
      <c r="E30" s="244">
        <v>5576.0934020000022</v>
      </c>
      <c r="F30" s="196">
        <f>SUM(B30:E30)</f>
        <v>17105.546163999999</v>
      </c>
    </row>
    <row r="31" spans="1:6">
      <c r="A31" s="243" t="s">
        <v>318</v>
      </c>
      <c r="B31" s="244">
        <f>+'7.1'!B14+'7.1'!C14+'7.1'!D14</f>
        <v>6685.327408000001</v>
      </c>
      <c r="C31" s="244">
        <f>+'7.1'!E14+'7.1'!F14+'7.1'!G14</f>
        <v>2767.5760459999988</v>
      </c>
      <c r="D31" s="244">
        <f>+'7.1'!H14+'7.1'!I14+'7.1'!J14</f>
        <v>1038.327409</v>
      </c>
      <c r="E31" s="244">
        <f>+'7.1'!K14+'7.1'!L14+'7.1'!M14</f>
        <v>5173.1075519999986</v>
      </c>
      <c r="F31" s="196">
        <f>SUM(B31:E31)</f>
        <v>15664.338414999998</v>
      </c>
    </row>
    <row r="32" spans="1:6">
      <c r="A32" s="243" t="s">
        <v>298</v>
      </c>
      <c r="B32" s="196">
        <f>+B31-B30</f>
        <v>-705.6308089999975</v>
      </c>
      <c r="C32" s="196">
        <f>+C31-C30</f>
        <v>13.513157999999294</v>
      </c>
      <c r="D32" s="196">
        <f>+D31-D30</f>
        <v>-346.10424799999964</v>
      </c>
      <c r="E32" s="196">
        <f>+E31-E30</f>
        <v>-402.98585000000367</v>
      </c>
      <c r="F32" s="196">
        <f>+F31-F30</f>
        <v>-1441.2077490000011</v>
      </c>
    </row>
    <row r="33" spans="1:6">
      <c r="A33" s="245" t="s">
        <v>298</v>
      </c>
      <c r="B33" s="201">
        <f>+(B31-B30)/B30</f>
        <v>-9.5472168598784768E-2</v>
      </c>
      <c r="C33" s="201">
        <f>+(C31-C30)/C30</f>
        <v>4.9066265185442257E-3</v>
      </c>
      <c r="D33" s="201">
        <f>+(D31-D30)/D30</f>
        <v>-0.24999735180138238</v>
      </c>
      <c r="E33" s="201">
        <f>+(E31-E30)/E30</f>
        <v>-7.2270283323350171E-2</v>
      </c>
      <c r="F33" s="201">
        <f>+(F31-F30)/F30</f>
        <v>-8.4253828271975251E-2</v>
      </c>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48"/>
  <dimension ref="A1:I23"/>
  <sheetViews>
    <sheetView showGridLines="0" zoomScaleNormal="100" zoomScaleSheetLayoutView="100" workbookViewId="0"/>
  </sheetViews>
  <sheetFormatPr defaultRowHeight="12.75"/>
  <cols>
    <col min="1" max="1" width="31.28515625" customWidth="1"/>
    <col min="2" max="3" width="9.7109375" customWidth="1"/>
    <col min="4" max="4" width="10.5703125" customWidth="1"/>
    <col min="10" max="10" width="20.7109375" customWidth="1"/>
    <col min="11" max="11" width="15.28515625" customWidth="1"/>
  </cols>
  <sheetData>
    <row r="1" spans="1:9" ht="18">
      <c r="A1" s="234" t="s">
        <v>300</v>
      </c>
      <c r="I1" s="239" t="str">
        <f>'3'!N1</f>
        <v>IV. čtvrtletí 2023</v>
      </c>
    </row>
    <row r="2" spans="1:9" ht="6" customHeight="1"/>
    <row r="3" spans="1:9" ht="36">
      <c r="A3" s="165"/>
      <c r="B3" s="208" t="s">
        <v>325</v>
      </c>
      <c r="C3" s="208" t="s">
        <v>328</v>
      </c>
      <c r="D3" s="208" t="s">
        <v>317</v>
      </c>
      <c r="E3" s="208" t="s">
        <v>172</v>
      </c>
    </row>
    <row r="4" spans="1:9">
      <c r="A4" s="167" t="s">
        <v>199</v>
      </c>
      <c r="B4" s="216">
        <f>SUM(B5:B20)</f>
        <v>25405.366298000004</v>
      </c>
      <c r="C4" s="216">
        <f>SUM(C5:C20)</f>
        <v>27200.130970999999</v>
      </c>
      <c r="D4" s="216">
        <f t="shared" ref="D4:D20" si="0">+B4-C4</f>
        <v>-1794.7646729999942</v>
      </c>
      <c r="E4" s="204">
        <f t="shared" ref="E4:E20" si="1">+B4/C4-1</f>
        <v>-6.5983677612196812E-2</v>
      </c>
    </row>
    <row r="5" spans="1:9">
      <c r="A5" s="166" t="s">
        <v>40</v>
      </c>
      <c r="B5" s="217">
        <f>+'9'!L6</f>
        <v>3761.5066630000001</v>
      </c>
      <c r="C5" s="217">
        <v>3873.2633719999994</v>
      </c>
      <c r="D5" s="217">
        <f t="shared" si="0"/>
        <v>-111.75670899999932</v>
      </c>
      <c r="E5" s="247">
        <f t="shared" si="1"/>
        <v>-2.8853372019030155E-2</v>
      </c>
      <c r="I5" s="156"/>
    </row>
    <row r="6" spans="1:9">
      <c r="A6" s="166" t="s">
        <v>39</v>
      </c>
      <c r="B6" s="217">
        <f>+'9'!L7</f>
        <v>549.22049000000004</v>
      </c>
      <c r="C6" s="217">
        <v>585.61286399999995</v>
      </c>
      <c r="D6" s="217">
        <f t="shared" si="0"/>
        <v>-36.392373999999904</v>
      </c>
      <c r="E6" s="247">
        <f t="shared" si="1"/>
        <v>-6.2144082272072354E-2</v>
      </c>
      <c r="I6" s="156"/>
    </row>
    <row r="7" spans="1:9">
      <c r="A7" s="166" t="s">
        <v>38</v>
      </c>
      <c r="B7" s="217">
        <f>+'9'!L8</f>
        <v>2695.1374829999995</v>
      </c>
      <c r="C7" s="217">
        <v>3071.2553230000003</v>
      </c>
      <c r="D7" s="217">
        <f t="shared" si="0"/>
        <v>-376.1178400000008</v>
      </c>
      <c r="E7" s="247">
        <f t="shared" si="1"/>
        <v>-0.12246387891730515</v>
      </c>
      <c r="I7" s="156"/>
    </row>
    <row r="8" spans="1:9">
      <c r="A8" s="166" t="s">
        <v>60</v>
      </c>
      <c r="B8" s="217">
        <f>+'9'!L9</f>
        <v>0</v>
      </c>
      <c r="C8" s="217">
        <v>0</v>
      </c>
      <c r="D8" s="217">
        <f t="shared" si="0"/>
        <v>0</v>
      </c>
      <c r="E8" s="247">
        <v>0</v>
      </c>
      <c r="I8" s="156"/>
    </row>
    <row r="9" spans="1:9">
      <c r="A9" s="166" t="s">
        <v>61</v>
      </c>
      <c r="B9" s="217">
        <f>+'9'!L10</f>
        <v>0</v>
      </c>
      <c r="C9" s="217">
        <v>0</v>
      </c>
      <c r="D9" s="217">
        <f t="shared" si="0"/>
        <v>0</v>
      </c>
      <c r="E9" s="247">
        <v>0</v>
      </c>
      <c r="I9" s="156"/>
    </row>
    <row r="10" spans="1:9">
      <c r="A10" s="166" t="s">
        <v>62</v>
      </c>
      <c r="B10" s="217">
        <f>+'9'!L11</f>
        <v>0</v>
      </c>
      <c r="C10" s="217">
        <v>0</v>
      </c>
      <c r="D10" s="217">
        <f t="shared" si="0"/>
        <v>0</v>
      </c>
      <c r="E10" s="247">
        <v>0</v>
      </c>
      <c r="I10" s="156"/>
    </row>
    <row r="11" spans="1:9">
      <c r="A11" s="166" t="s">
        <v>37</v>
      </c>
      <c r="B11" s="217">
        <f>+'9'!L12</f>
        <v>12777.970481</v>
      </c>
      <c r="C11" s="217">
        <v>13760.680963999999</v>
      </c>
      <c r="D11" s="217">
        <f t="shared" si="0"/>
        <v>-982.71048299999893</v>
      </c>
      <c r="E11" s="247">
        <f t="shared" si="1"/>
        <v>-7.1414378806609724E-2</v>
      </c>
      <c r="I11" s="156"/>
    </row>
    <row r="12" spans="1:9">
      <c r="A12" s="166" t="s">
        <v>72</v>
      </c>
      <c r="B12" s="217">
        <f>+'9'!L13</f>
        <v>0</v>
      </c>
      <c r="C12" s="217">
        <v>0</v>
      </c>
      <c r="D12" s="217">
        <f t="shared" si="0"/>
        <v>0</v>
      </c>
      <c r="E12" s="247">
        <v>0</v>
      </c>
      <c r="I12" s="156"/>
    </row>
    <row r="13" spans="1:9">
      <c r="A13" s="166" t="s">
        <v>36</v>
      </c>
      <c r="B13" s="217">
        <f>+'9'!L14</f>
        <v>0</v>
      </c>
      <c r="C13" s="217">
        <v>0</v>
      </c>
      <c r="D13" s="217">
        <f t="shared" si="0"/>
        <v>0</v>
      </c>
      <c r="E13" s="247">
        <v>0</v>
      </c>
      <c r="I13" s="156"/>
    </row>
    <row r="14" spans="1:9">
      <c r="A14" s="166" t="s">
        <v>35</v>
      </c>
      <c r="B14" s="217">
        <f>+'9'!L15</f>
        <v>186.22890999999998</v>
      </c>
      <c r="C14" s="217">
        <v>197.81234999999998</v>
      </c>
      <c r="D14" s="217">
        <f t="shared" si="0"/>
        <v>-11.583439999999996</v>
      </c>
      <c r="E14" s="247">
        <f t="shared" si="1"/>
        <v>-5.8557718969518335E-2</v>
      </c>
      <c r="I14" s="156"/>
    </row>
    <row r="15" spans="1:9">
      <c r="A15" s="166" t="s">
        <v>34</v>
      </c>
      <c r="B15" s="217">
        <f>+'9'!L16</f>
        <v>57.610751999999991</v>
      </c>
      <c r="C15" s="217">
        <v>34.941063999999997</v>
      </c>
      <c r="D15" s="217">
        <f t="shared" si="0"/>
        <v>22.669687999999994</v>
      </c>
      <c r="E15" s="247">
        <f>+B15/C15-1</f>
        <v>0.64879787289820356</v>
      </c>
      <c r="I15" s="156"/>
    </row>
    <row r="16" spans="1:9">
      <c r="A16" s="166" t="s">
        <v>33</v>
      </c>
      <c r="B16" s="217">
        <f>+'9'!L17</f>
        <v>762.02548200000001</v>
      </c>
      <c r="C16" s="217">
        <v>641.2660820000001</v>
      </c>
      <c r="D16" s="217">
        <f t="shared" si="0"/>
        <v>120.75939999999991</v>
      </c>
      <c r="E16" s="247">
        <f t="shared" si="1"/>
        <v>0.18831402968229938</v>
      </c>
    </row>
    <row r="17" spans="1:5">
      <c r="A17" s="166" t="s">
        <v>32</v>
      </c>
      <c r="B17" s="217">
        <f>+'9'!L18</f>
        <v>1006.0889589999999</v>
      </c>
      <c r="C17" s="217">
        <v>1062.848383</v>
      </c>
      <c r="D17" s="217">
        <f t="shared" si="0"/>
        <v>-56.759424000000081</v>
      </c>
      <c r="E17" s="247">
        <f t="shared" si="1"/>
        <v>-5.3403124008892688E-2</v>
      </c>
    </row>
    <row r="18" spans="1:5">
      <c r="A18" s="166" t="s">
        <v>3</v>
      </c>
      <c r="B18" s="217">
        <f>+'9'!L19</f>
        <v>0</v>
      </c>
      <c r="C18" s="217">
        <v>0</v>
      </c>
      <c r="D18" s="217">
        <f t="shared" si="0"/>
        <v>0</v>
      </c>
      <c r="E18" s="247">
        <v>0</v>
      </c>
    </row>
    <row r="19" spans="1:5">
      <c r="A19" s="166" t="s">
        <v>31</v>
      </c>
      <c r="B19" s="217">
        <f>+'9'!L20</f>
        <v>6.9215460000000002</v>
      </c>
      <c r="C19" s="217">
        <v>100.682911</v>
      </c>
      <c r="D19" s="217">
        <f t="shared" si="0"/>
        <v>-93.761364999999998</v>
      </c>
      <c r="E19" s="247">
        <f t="shared" si="1"/>
        <v>-0.93125401390112761</v>
      </c>
    </row>
    <row r="20" spans="1:5">
      <c r="A20" s="166" t="s">
        <v>30</v>
      </c>
      <c r="B20" s="217">
        <f>+'9'!L21</f>
        <v>3602.6555320000016</v>
      </c>
      <c r="C20" s="217">
        <v>3871.7676579999988</v>
      </c>
      <c r="D20" s="217">
        <f t="shared" si="0"/>
        <v>-269.11212599999726</v>
      </c>
      <c r="E20" s="247">
        <f t="shared" si="1"/>
        <v>-6.9506269428111778E-2</v>
      </c>
    </row>
    <row r="21" spans="1:5" s="164" customFormat="1" ht="11.25">
      <c r="E21" s="163"/>
    </row>
    <row r="23" spans="1:5">
      <c r="B23" s="155"/>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1856E-3896-43B4-932C-7BF58042E86D}">
  <sheetPr>
    <tabColor theme="3" tint="0.39997558519241921"/>
  </sheetPr>
  <dimension ref="A1:D49"/>
  <sheetViews>
    <sheetView showGridLines="0" zoomScaleNormal="100" zoomScaleSheetLayoutView="100" workbookViewId="0"/>
  </sheetViews>
  <sheetFormatPr defaultColWidth="9.140625" defaultRowHeight="14.25"/>
  <cols>
    <col min="1" max="1" width="56.42578125" style="296" customWidth="1"/>
    <col min="2" max="4" width="12.7109375" style="296" customWidth="1"/>
    <col min="5" max="16384" width="9.140625" style="296"/>
  </cols>
  <sheetData>
    <row r="1" spans="1:4" ht="20.25">
      <c r="A1" s="295" t="s">
        <v>324</v>
      </c>
      <c r="D1" s="297"/>
    </row>
    <row r="2" spans="1:4" ht="15">
      <c r="C2" s="356" t="s">
        <v>172</v>
      </c>
      <c r="D2" s="356"/>
    </row>
    <row r="3" spans="1:4" ht="15">
      <c r="A3" s="298" t="s">
        <v>308</v>
      </c>
      <c r="B3" s="299">
        <f>+'10.1'!E11</f>
        <v>41808.362478999996</v>
      </c>
      <c r="C3" s="299">
        <f>+'10.1'!E12</f>
        <v>-2484.5779653760037</v>
      </c>
      <c r="D3" s="300">
        <f>+'10.1'!E13</f>
        <v>-5.6094220443462961E-2</v>
      </c>
    </row>
    <row r="4" spans="1:4">
      <c r="A4" s="301" t="str">
        <f>+'5.4'!B4</f>
        <v>Říjen</v>
      </c>
      <c r="B4" s="302">
        <f>INDEX('3'!$B$6:$M$6,,MATCH('2'!A4,'3'!$B$4:$M$4,0))</f>
        <v>10571.034315000001</v>
      </c>
      <c r="C4" s="302">
        <f>+'10.2'!K11</f>
        <v>-576.37886737600093</v>
      </c>
      <c r="D4" s="303">
        <f>+'10.2'!K12</f>
        <v>-5.1705167642592878E-2</v>
      </c>
    </row>
    <row r="5" spans="1:4">
      <c r="A5" s="301" t="str">
        <f>+'5.4'!C4</f>
        <v>Listopad</v>
      </c>
      <c r="B5" s="302">
        <f>INDEX('3'!$B$6:$M$6,,MATCH('2'!A5,'3'!$B$4:$M$4,0))</f>
        <v>14145.456603999997</v>
      </c>
      <c r="C5" s="302">
        <f>+'10.2'!L11</f>
        <v>-806.49687418400208</v>
      </c>
      <c r="D5" s="303">
        <f>+'10.2'!L12</f>
        <v>-5.3939231108546475E-2</v>
      </c>
    </row>
    <row r="6" spans="1:4">
      <c r="A6" s="301" t="str">
        <f>+'5.4'!D4</f>
        <v>Prosinec</v>
      </c>
      <c r="B6" s="302">
        <f>INDEX('3'!$B$6:$M$6,,MATCH('2'!A6,'3'!$B$4:$M$4,0))</f>
        <v>17091.87156</v>
      </c>
      <c r="C6" s="302">
        <f>+'10.2'!M11</f>
        <v>-1101.7022238160025</v>
      </c>
      <c r="D6" s="303">
        <f>+'10.2'!M12</f>
        <v>-6.0554470326001364E-2</v>
      </c>
    </row>
    <row r="7" spans="1:4" ht="7.5" customHeight="1">
      <c r="B7" s="302"/>
    </row>
    <row r="8" spans="1:4">
      <c r="A8" s="301" t="s">
        <v>302</v>
      </c>
      <c r="B8" s="302"/>
    </row>
    <row r="9" spans="1:4">
      <c r="A9" s="301" t="s">
        <v>40</v>
      </c>
      <c r="B9" s="302">
        <f>+'4.1'!K8+'4.1'!L8+'4.1'!M8</f>
        <v>5997.6667700000016</v>
      </c>
      <c r="C9" s="302">
        <f>+VLOOKUP(A9,'10.3'!$A$4:$E$20,4,FALSE)</f>
        <v>377.06507000000238</v>
      </c>
      <c r="D9" s="303">
        <f>+VLOOKUP(A9,'10.3'!$A$4:$E$20,5,FALSE)</f>
        <v>6.7086246299929542E-2</v>
      </c>
    </row>
    <row r="10" spans="1:4">
      <c r="A10" s="301" t="s">
        <v>38</v>
      </c>
      <c r="B10" s="302">
        <f>+'4.1'!K10+'4.1'!L10+'4.1'!M10</f>
        <v>3430.6124669999999</v>
      </c>
      <c r="C10" s="302">
        <f>+VLOOKUP(A10,'10.3'!$A$4:$E$20,4,FALSE)</f>
        <v>-381.06438999999955</v>
      </c>
      <c r="D10" s="303">
        <f>+VLOOKUP(A10,'10.3'!$A$4:$E$20,5,FALSE)</f>
        <v>-9.9972900194881253E-2</v>
      </c>
    </row>
    <row r="11" spans="1:4">
      <c r="A11" s="301" t="s">
        <v>37</v>
      </c>
      <c r="B11" s="302">
        <f>+'4.1'!K14+'4.1'!L14+'4.1'!M14</f>
        <v>16424.543968999998</v>
      </c>
      <c r="C11" s="302">
        <f>+VLOOKUP(A11,'10.3'!$A$4:$E$20,4,FALSE)</f>
        <v>-1834.2418390000021</v>
      </c>
      <c r="D11" s="303">
        <f>+VLOOKUP(A11,'10.3'!$A$4:$E$20,5,FALSE)</f>
        <v>-0.10045804021625238</v>
      </c>
    </row>
    <row r="12" spans="1:4">
      <c r="A12" s="301" t="s">
        <v>30</v>
      </c>
      <c r="B12" s="302">
        <f>+'4.1'!K23+'4.1'!L23+'4.1'!M23</f>
        <v>8949.7198812762454</v>
      </c>
      <c r="C12" s="302">
        <f>+VLOOKUP(A12,'10.3'!$A$4:$E$20,4,FALSE)</f>
        <v>-361.4459306530207</v>
      </c>
      <c r="D12" s="303">
        <f>+VLOOKUP(A12,'10.3'!$A$4:$E$20,5,FALSE)</f>
        <v>-3.8818547317667096E-2</v>
      </c>
    </row>
    <row r="13" spans="1:4" ht="7.5" customHeight="1">
      <c r="A13" s="301"/>
      <c r="B13" s="302"/>
      <c r="C13" s="302"/>
      <c r="D13" s="304"/>
    </row>
    <row r="14" spans="1:4">
      <c r="A14" s="301" t="s">
        <v>303</v>
      </c>
      <c r="B14" s="302"/>
      <c r="C14" s="302"/>
      <c r="D14" s="304"/>
    </row>
    <row r="15" spans="1:4">
      <c r="A15" s="301" t="s">
        <v>104</v>
      </c>
      <c r="B15" s="302">
        <f>+'4.2'!K14+'4.2'!L14+'4.2'!M14</f>
        <v>7436.1212570000025</v>
      </c>
      <c r="C15" s="302">
        <f>+VLOOKUP(A15,'10.3'!$A$24:$E$38,4,FALSE)</f>
        <v>-751.44254799999726</v>
      </c>
      <c r="D15" s="303">
        <f>+VLOOKUP(A15,'10.3'!$A$24:$E$38,5,FALSE)</f>
        <v>-9.1778527275855226E-2</v>
      </c>
    </row>
    <row r="16" spans="1:4">
      <c r="A16" s="301" t="s">
        <v>108</v>
      </c>
      <c r="B16" s="302">
        <f>+'4.2'!K18+'4.2'!L18+'4.2'!M18</f>
        <v>7592.7451909999982</v>
      </c>
      <c r="C16" s="302">
        <f>+VLOOKUP(A16,'10.3'!$A$24:$E$38,4,FALSE)</f>
        <v>-423.87546900000234</v>
      </c>
      <c r="D16" s="303">
        <f>+VLOOKUP(A16,'10.3'!$A$24:$E$38,5,FALSE)</f>
        <v>-5.2874582318081398E-2</v>
      </c>
    </row>
    <row r="17" spans="1:4">
      <c r="A17" s="301" t="s">
        <v>109</v>
      </c>
      <c r="B17" s="302">
        <f>+'4.2'!K19+'4.2'!L19+'4.2'!M19</f>
        <v>7604.8450899999971</v>
      </c>
      <c r="C17" s="302">
        <f>+VLOOKUP(A17,'10.3'!$A$24:$E$38,4,FALSE)</f>
        <v>-654.4826960000064</v>
      </c>
      <c r="D17" s="303">
        <f>+VLOOKUP(A17,'10.3'!$A$24:$E$38,5,FALSE)</f>
        <v>-7.9241642050989824E-2</v>
      </c>
    </row>
    <row r="18" spans="1:4">
      <c r="A18" s="301"/>
      <c r="B18" s="302"/>
      <c r="C18" s="302"/>
      <c r="D18" s="304"/>
    </row>
    <row r="19" spans="1:4" ht="7.5" customHeight="1">
      <c r="B19" s="302"/>
    </row>
    <row r="20" spans="1:4" ht="15">
      <c r="A20" s="298" t="s">
        <v>309</v>
      </c>
      <c r="B20" s="305">
        <f>+'10.1'!E20</f>
        <v>23756.909341095688</v>
      </c>
      <c r="C20" s="305">
        <f>+'10.1'!E21</f>
        <v>-1778.1123740256335</v>
      </c>
      <c r="D20" s="306">
        <f>+'10.1'!E22</f>
        <v>-6.963426128487181E-2</v>
      </c>
    </row>
    <row r="21" spans="1:4">
      <c r="A21" s="301" t="str">
        <f>+'5.4'!B4</f>
        <v>Říjen</v>
      </c>
      <c r="B21" s="302">
        <f>+'10.2'!K19</f>
        <v>5007.4702799296765</v>
      </c>
      <c r="C21" s="302">
        <f>+'10.2'!K20</f>
        <v>-664.16795890496996</v>
      </c>
      <c r="D21" s="303">
        <f>+'10.2'!K21</f>
        <v>-0.11710337136055363</v>
      </c>
    </row>
    <row r="22" spans="1:4">
      <c r="A22" s="301" t="str">
        <f>+'5.4'!C4</f>
        <v>Listopad</v>
      </c>
      <c r="B22" s="302">
        <f>+'10.2'!L19</f>
        <v>8400.6026582333616</v>
      </c>
      <c r="C22" s="302">
        <f>+'10.2'!L20</f>
        <v>-128.60048378998545</v>
      </c>
      <c r="D22" s="303">
        <f>+'10.2'!L21</f>
        <v>-1.5077666887352162E-2</v>
      </c>
    </row>
    <row r="23" spans="1:4">
      <c r="A23" s="301" t="str">
        <f>+'5.4'!D4</f>
        <v>Prosinec</v>
      </c>
      <c r="B23" s="302">
        <f>+'10.2'!M19</f>
        <v>10348.836402932651</v>
      </c>
      <c r="C23" s="302">
        <f>+'10.2'!M20</f>
        <v>-985.34393133067533</v>
      </c>
      <c r="D23" s="303">
        <f>+'10.2'!M21</f>
        <v>-8.6935614422153848E-2</v>
      </c>
    </row>
    <row r="24" spans="1:4" ht="7.5" customHeight="1"/>
    <row r="25" spans="1:4">
      <c r="A25" s="301" t="s">
        <v>304</v>
      </c>
    </row>
    <row r="26" spans="1:4">
      <c r="A26" s="301" t="s">
        <v>40</v>
      </c>
      <c r="B26" s="302">
        <f>+'5.1'!K8+'5.1'!L8+'5.1'!M8</f>
        <v>2465.0862229999998</v>
      </c>
      <c r="C26" s="307">
        <f>+VLOOKUP(A26,'10.3'!$G$4:$K$20,4,FALSE)</f>
        <v>299.47312599999987</v>
      </c>
      <c r="D26" s="303">
        <f>+VLOOKUP(A26,'10.3'!$G$4:$K$20,5,FALSE)</f>
        <v>0.13828560901061082</v>
      </c>
    </row>
    <row r="27" spans="1:4">
      <c r="A27" s="301" t="s">
        <v>38</v>
      </c>
      <c r="B27" s="302">
        <f>+'5.1'!K10+'5.1'!L10+'5.1'!M10</f>
        <v>2286.3185290000001</v>
      </c>
      <c r="C27" s="307">
        <f>+VLOOKUP(A27,'10.3'!$G$4:$K$20,4,FALSE)</f>
        <v>-302.96588299999985</v>
      </c>
      <c r="D27" s="303">
        <f>+VLOOKUP(A27,'10.3'!$G$4:$K$20,5,FALSE)</f>
        <v>-0.11700757228364289</v>
      </c>
    </row>
    <row r="28" spans="1:4">
      <c r="A28" s="301" t="s">
        <v>37</v>
      </c>
      <c r="B28" s="302">
        <f>+'5.1'!K14+'5.1'!L14+'5.1'!M14</f>
        <v>10472.225129999999</v>
      </c>
      <c r="C28" s="307">
        <f>+VLOOKUP(A28,'10.3'!$G$4:$K$20,4,FALSE)</f>
        <v>-1368.6301139999996</v>
      </c>
      <c r="D28" s="303">
        <f>+VLOOKUP(A28,'10.3'!$G$4:$K$20,5,FALSE)</f>
        <v>-0.11558541049587712</v>
      </c>
    </row>
    <row r="29" spans="1:4">
      <c r="A29" s="301" t="s">
        <v>30</v>
      </c>
      <c r="B29" s="302">
        <f>+'5.1'!K23+'5.1'!L23+'5.1'!M23</f>
        <v>6149.6604124866326</v>
      </c>
      <c r="C29" s="307">
        <f>+VLOOKUP(A29,'10.3'!$G$4:$K$20,4,FALSE)</f>
        <v>-507.787419813415</v>
      </c>
      <c r="D29" s="303">
        <f>+VLOOKUP(A29,'10.3'!$G$4:$K$20,5,FALSE)</f>
        <v>-7.6273586005402016E-2</v>
      </c>
    </row>
    <row r="30" spans="1:4" ht="7.5" customHeight="1"/>
    <row r="31" spans="1:4">
      <c r="A31" s="301" t="s">
        <v>305</v>
      </c>
    </row>
    <row r="32" spans="1:4">
      <c r="A32" s="301" t="s">
        <v>104</v>
      </c>
      <c r="B32" s="302">
        <f>+'5.2'!K14+'5.2'!L14+'5.2'!M14</f>
        <v>3841.2596650000005</v>
      </c>
      <c r="C32" s="307">
        <f>+VLOOKUP(A32,'10.3'!$G$24:$K$38,4,FALSE)</f>
        <v>-494.48715199999879</v>
      </c>
      <c r="D32" s="303">
        <f>+VLOOKUP(A32,'10.3'!$G$24:$K$38,5,FALSE)</f>
        <v>-0.11404889927178574</v>
      </c>
    </row>
    <row r="33" spans="1:4">
      <c r="A33" s="301" t="s">
        <v>108</v>
      </c>
      <c r="B33" s="302">
        <f>+'5.2'!K18+'5.2'!L18+'5.2'!M18</f>
        <v>5374.5041709999987</v>
      </c>
      <c r="C33" s="307">
        <f>+VLOOKUP(A33,'10.3'!$G$24:$K$38,4,FALSE)</f>
        <v>-323.39283700000124</v>
      </c>
      <c r="D33" s="303">
        <f>+VLOOKUP(A33,'10.3'!$G$24:$K$38,5,FALSE)</f>
        <v>-5.6756525529673363E-2</v>
      </c>
    </row>
    <row r="34" spans="1:4">
      <c r="A34" s="301" t="s">
        <v>109</v>
      </c>
      <c r="B34" s="302">
        <f>+'5.2'!K19+'5.2'!L19+'5.2'!M19</f>
        <v>3230.8730180000011</v>
      </c>
      <c r="C34" s="307">
        <f>+VLOOKUP(A34,'10.3'!$G$24:$K$38,4,FALSE)</f>
        <v>-329.43596199999774</v>
      </c>
      <c r="D34" s="303">
        <f>+VLOOKUP(A34,'10.3'!$G$24:$K$38,5,FALSE)</f>
        <v>-9.2530160682851137E-2</v>
      </c>
    </row>
    <row r="35" spans="1:4" ht="7.5" customHeight="1"/>
    <row r="36" spans="1:4" ht="16.5">
      <c r="A36" s="308" t="s">
        <v>310</v>
      </c>
      <c r="B36" s="305">
        <f>+'6'!M6</f>
        <v>37741.654399999999</v>
      </c>
    </row>
    <row r="37" spans="1:4" ht="7.5" customHeight="1"/>
    <row r="38" spans="1:4" ht="15">
      <c r="A38" s="298" t="s">
        <v>311</v>
      </c>
    </row>
    <row r="39" spans="1:4">
      <c r="A39" s="301" t="s">
        <v>26</v>
      </c>
      <c r="B39" s="302">
        <f>+'10.4'!E9</f>
        <v>4779.1567840000007</v>
      </c>
      <c r="C39" s="302">
        <f>+'10.4'!E10</f>
        <v>-706.34253999999873</v>
      </c>
      <c r="D39" s="303">
        <f>+'10.4'!E11</f>
        <v>-0.12876540462043795</v>
      </c>
    </row>
    <row r="40" spans="1:4">
      <c r="A40" s="301" t="s">
        <v>25</v>
      </c>
      <c r="B40" s="302">
        <f>+'10.4'!E20</f>
        <v>10063.430315000001</v>
      </c>
      <c r="C40" s="302">
        <f>+'10.4'!E21</f>
        <v>-881.05961600000592</v>
      </c>
      <c r="D40" s="303">
        <f>+'10.4'!E22</f>
        <v>-8.0502574496818302E-2</v>
      </c>
    </row>
    <row r="41" spans="1:4">
      <c r="A41" s="301" t="s">
        <v>5</v>
      </c>
      <c r="B41" s="302">
        <f>+'10.4'!E31</f>
        <v>5173.1075519999986</v>
      </c>
      <c r="C41" s="302">
        <f>+'10.4'!E32</f>
        <v>-402.98585000000367</v>
      </c>
      <c r="D41" s="303">
        <f>+'10.4'!E33</f>
        <v>-7.2270283323350171E-2</v>
      </c>
    </row>
    <row r="42" spans="1:4" ht="7.5" customHeight="1"/>
    <row r="43" spans="1:4" ht="15">
      <c r="A43" s="298" t="s">
        <v>312</v>
      </c>
      <c r="B43" s="305">
        <f>+'10.5'!B4</f>
        <v>25405.366298000004</v>
      </c>
      <c r="C43" s="305">
        <f>+'10.5'!D4</f>
        <v>-1794.7646729999942</v>
      </c>
      <c r="D43" s="306">
        <f>+'10.5'!E4</f>
        <v>-6.5983677612196812E-2</v>
      </c>
    </row>
    <row r="44" spans="1:4" ht="7.5" customHeight="1"/>
    <row r="45" spans="1:4">
      <c r="A45" s="301" t="s">
        <v>306</v>
      </c>
    </row>
    <row r="46" spans="1:4">
      <c r="A46" s="301" t="s">
        <v>40</v>
      </c>
      <c r="B46" s="302">
        <f>+'9'!L6</f>
        <v>3761.5066630000001</v>
      </c>
      <c r="C46" s="302">
        <f>+VLOOKUP(A46,'10.5'!$A$4:$E$20,4,FALSE)</f>
        <v>-111.75670899999932</v>
      </c>
      <c r="D46" s="303">
        <f>+VLOOKUP(A46,'10.5'!$A$4:$E$20,5,FALSE)</f>
        <v>-2.8853372019030155E-2</v>
      </c>
    </row>
    <row r="47" spans="1:4">
      <c r="A47" s="301" t="s">
        <v>38</v>
      </c>
      <c r="B47" s="302">
        <f>+'9'!L8</f>
        <v>2695.1374829999995</v>
      </c>
      <c r="C47" s="302">
        <f>+VLOOKUP(A47,'10.5'!$A$4:$E$20,4,FALSE)</f>
        <v>-376.1178400000008</v>
      </c>
      <c r="D47" s="303">
        <f>+VLOOKUP(A47,'10.5'!$A$4:$E$20,5,FALSE)</f>
        <v>-0.12246387891730515</v>
      </c>
    </row>
    <row r="48" spans="1:4">
      <c r="A48" s="301" t="s">
        <v>37</v>
      </c>
      <c r="B48" s="302">
        <f>+'9'!L12</f>
        <v>12777.970481</v>
      </c>
      <c r="C48" s="302">
        <f>+VLOOKUP(A48,'10.5'!$A$4:$E$20,4,FALSE)</f>
        <v>-982.71048299999893</v>
      </c>
      <c r="D48" s="303">
        <f>+VLOOKUP(A48,'10.5'!$A$4:$E$20,5,FALSE)</f>
        <v>-7.1414378806609724E-2</v>
      </c>
    </row>
    <row r="49" spans="1:4">
      <c r="A49" s="301" t="s">
        <v>30</v>
      </c>
      <c r="B49" s="302">
        <f>+'9'!L21</f>
        <v>3602.6555320000016</v>
      </c>
      <c r="C49" s="302">
        <f>+VLOOKUP(A49,'10.5'!$A$4:$E$20,4,FALSE)</f>
        <v>-269.11212599999726</v>
      </c>
      <c r="D49" s="303">
        <f>+VLOOKUP(A49,'10.5'!$A$4:$E$20,5,FALSE)</f>
        <v>-6.9506269428111778E-2</v>
      </c>
    </row>
  </sheetData>
  <mergeCells count="1">
    <mergeCell ref="C2:D2"/>
  </mergeCells>
  <pageMargins left="0.31496062992125984" right="0.31496062992125984" top="0.35433070866141736" bottom="0.35433070866141736" header="0.31496062992125984" footer="0.31496062992125984"/>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FE83-9C4F-4A86-A6EA-ECEE6AD6380B}">
  <dimension ref="A25:F58"/>
  <sheetViews>
    <sheetView showGridLines="0" zoomScaleNormal="100" workbookViewId="0"/>
  </sheetViews>
  <sheetFormatPr defaultRowHeight="12.75"/>
  <sheetData>
    <row r="25" spans="6:6">
      <c r="F25" s="210"/>
    </row>
    <row r="26" spans="6:6">
      <c r="F26" s="210"/>
    </row>
    <row r="27" spans="6:6">
      <c r="F27" s="210"/>
    </row>
    <row r="28" spans="6:6">
      <c r="F28" s="210"/>
    </row>
    <row r="47" spans="1:6" ht="15">
      <c r="A47" s="330" t="s">
        <v>251</v>
      </c>
      <c r="B47" s="331"/>
      <c r="C47" s="331"/>
      <c r="D47" s="331"/>
      <c r="E47" s="331"/>
      <c r="F47" s="331"/>
    </row>
    <row r="48" spans="1:6" ht="14.25">
      <c r="A48" s="334" t="s">
        <v>330</v>
      </c>
      <c r="B48" s="332"/>
      <c r="C48" s="332"/>
      <c r="D48" s="331"/>
      <c r="E48" s="331"/>
      <c r="F48" s="331"/>
    </row>
    <row r="49" spans="1:6">
      <c r="A49" s="331"/>
      <c r="B49" s="331"/>
      <c r="C49" s="331"/>
      <c r="D49" s="331"/>
      <c r="E49" s="331"/>
      <c r="F49" s="331"/>
    </row>
    <row r="50" spans="1:6" ht="14.25">
      <c r="A50" s="333" t="s">
        <v>313</v>
      </c>
      <c r="B50" s="338" t="s">
        <v>329</v>
      </c>
      <c r="C50" s="331"/>
      <c r="D50" s="331"/>
      <c r="E50" s="331"/>
      <c r="F50" s="331"/>
    </row>
    <row r="51" spans="1:6">
      <c r="A51" s="331"/>
      <c r="B51" s="331"/>
      <c r="C51" s="331"/>
      <c r="D51" s="331"/>
      <c r="E51" s="331"/>
      <c r="F51" s="331"/>
    </row>
    <row r="52" spans="1:6">
      <c r="A52" s="331"/>
      <c r="B52" s="331"/>
      <c r="C52" s="331"/>
      <c r="D52" s="331"/>
      <c r="E52" s="331"/>
      <c r="F52" s="331"/>
    </row>
    <row r="53" spans="1:6">
      <c r="A53" s="331"/>
      <c r="B53" s="331"/>
      <c r="C53" s="331"/>
      <c r="D53" s="331"/>
      <c r="E53" s="331"/>
      <c r="F53" s="331"/>
    </row>
    <row r="54" spans="1:6">
      <c r="A54" s="331"/>
      <c r="B54" s="331"/>
      <c r="C54" s="331"/>
      <c r="D54" s="331"/>
      <c r="E54" s="331"/>
      <c r="F54" s="331"/>
    </row>
    <row r="55" spans="1:6">
      <c r="A55" s="331"/>
      <c r="B55" s="331"/>
      <c r="C55" s="331"/>
      <c r="D55" s="331"/>
      <c r="E55" s="331"/>
      <c r="F55" s="331"/>
    </row>
    <row r="56" spans="1:6">
      <c r="A56" s="331"/>
      <c r="B56" s="331"/>
      <c r="C56" s="331"/>
      <c r="D56" s="331"/>
      <c r="E56" s="331"/>
      <c r="F56" s="331"/>
    </row>
    <row r="57" spans="1:6">
      <c r="A57" s="331"/>
      <c r="B57" s="331"/>
      <c r="C57" s="331"/>
      <c r="D57" s="331"/>
      <c r="E57" s="331"/>
      <c r="F57" s="331"/>
    </row>
    <row r="58" spans="1:6">
      <c r="A58" s="331"/>
      <c r="B58" s="331"/>
      <c r="C58" s="331"/>
      <c r="D58" s="331"/>
      <c r="E58" s="331"/>
      <c r="F58" s="331"/>
    </row>
  </sheetData>
  <hyperlinks>
    <hyperlink ref="A48" r:id="rId1" xr:uid="{FE690EA6-EBE3-4DAD-9064-DA013DE09F7C}"/>
  </hyperlinks>
  <pageMargins left="0.7" right="0.7" top="0.78740157499999996" bottom="0.78740157499999996"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4"/>
  <dimension ref="A1:R44"/>
  <sheetViews>
    <sheetView showGridLines="0" zoomScaleNormal="100" zoomScaleSheetLayoutView="100" workbookViewId="0"/>
  </sheetViews>
  <sheetFormatPr defaultColWidth="9.140625" defaultRowHeight="12"/>
  <cols>
    <col min="1" max="1" width="31.140625" style="66" customWidth="1"/>
    <col min="2" max="13" width="8.5703125" style="66" customWidth="1"/>
    <col min="14" max="14" width="10.140625" style="66" customWidth="1"/>
    <col min="15" max="15" width="8.42578125" style="66" customWidth="1"/>
    <col min="16" max="16" width="11.42578125" style="66" bestFit="1" customWidth="1"/>
    <col min="17" max="17" width="9.5703125" style="66" bestFit="1" customWidth="1"/>
    <col min="18" max="16384" width="9.140625" style="66"/>
  </cols>
  <sheetData>
    <row r="1" spans="1:18" s="76" customFormat="1" ht="20.25">
      <c r="A1" s="174" t="s">
        <v>244</v>
      </c>
      <c r="B1" s="72"/>
      <c r="C1" s="72"/>
      <c r="D1" s="72"/>
      <c r="E1" s="72"/>
      <c r="F1" s="72"/>
      <c r="G1" s="72"/>
      <c r="H1" s="72"/>
      <c r="I1" s="72"/>
      <c r="J1" s="72"/>
      <c r="K1" s="72"/>
      <c r="L1" s="72"/>
      <c r="M1" s="72"/>
      <c r="N1" s="238" t="s">
        <v>325</v>
      </c>
    </row>
    <row r="2" spans="1:18" ht="6" customHeight="1">
      <c r="A2" s="7"/>
      <c r="B2" s="7"/>
      <c r="C2" s="7"/>
      <c r="D2" s="7"/>
      <c r="E2" s="7"/>
      <c r="F2" s="7"/>
      <c r="G2" s="7"/>
      <c r="H2" s="7"/>
      <c r="I2" s="7"/>
      <c r="J2" s="7"/>
      <c r="K2" s="7"/>
      <c r="L2" s="7"/>
      <c r="M2" s="7"/>
      <c r="N2" s="7"/>
    </row>
    <row r="3" spans="1:18">
      <c r="A3" s="362">
        <v>2023</v>
      </c>
      <c r="B3" s="363" t="s">
        <v>42</v>
      </c>
      <c r="C3" s="364"/>
      <c r="D3" s="365"/>
      <c r="E3" s="363" t="s">
        <v>43</v>
      </c>
      <c r="F3" s="364"/>
      <c r="G3" s="365"/>
      <c r="H3" s="364" t="s">
        <v>44</v>
      </c>
      <c r="I3" s="364"/>
      <c r="J3" s="364"/>
      <c r="K3" s="363" t="s">
        <v>45</v>
      </c>
      <c r="L3" s="364"/>
      <c r="M3" s="365"/>
      <c r="N3" s="366" t="s">
        <v>7</v>
      </c>
      <c r="Q3" s="125"/>
      <c r="R3" s="125"/>
    </row>
    <row r="4" spans="1:18">
      <c r="A4" s="362"/>
      <c r="B4" s="274" t="s">
        <v>8</v>
      </c>
      <c r="C4" s="264" t="s">
        <v>9</v>
      </c>
      <c r="D4" s="275" t="s">
        <v>10</v>
      </c>
      <c r="E4" s="274" t="s">
        <v>11</v>
      </c>
      <c r="F4" s="264" t="s">
        <v>12</v>
      </c>
      <c r="G4" s="275" t="s">
        <v>13</v>
      </c>
      <c r="H4" s="193" t="s">
        <v>14</v>
      </c>
      <c r="I4" s="193" t="s">
        <v>15</v>
      </c>
      <c r="J4" s="193" t="s">
        <v>16</v>
      </c>
      <c r="K4" s="274" t="s">
        <v>17</v>
      </c>
      <c r="L4" s="264" t="s">
        <v>18</v>
      </c>
      <c r="M4" s="275" t="s">
        <v>19</v>
      </c>
      <c r="N4" s="366"/>
    </row>
    <row r="5" spans="1:18" s="79" customFormat="1">
      <c r="A5" s="358" t="s">
        <v>59</v>
      </c>
      <c r="B5" s="359">
        <f>SUM(B6:D6)</f>
        <v>47766.687632209141</v>
      </c>
      <c r="C5" s="360"/>
      <c r="D5" s="361"/>
      <c r="E5" s="359">
        <f>SUM(E6:G6)</f>
        <v>29431.713291895619</v>
      </c>
      <c r="F5" s="360"/>
      <c r="G5" s="361"/>
      <c r="H5" s="360">
        <f>SUM(H6:J6)</f>
        <v>21398.772357999998</v>
      </c>
      <c r="I5" s="360"/>
      <c r="J5" s="360"/>
      <c r="K5" s="359">
        <f>SUM(K6:M6)</f>
        <v>41808.362478999996</v>
      </c>
      <c r="L5" s="360"/>
      <c r="M5" s="361"/>
      <c r="N5" s="357">
        <f>SUM(B6:M6)</f>
        <v>140405.53576110472</v>
      </c>
      <c r="Q5" s="123"/>
      <c r="R5" s="123"/>
    </row>
    <row r="6" spans="1:18" s="79" customFormat="1">
      <c r="A6" s="358"/>
      <c r="B6" s="276">
        <v>17169.364081492993</v>
      </c>
      <c r="C6" s="263">
        <v>15635.117988129892</v>
      </c>
      <c r="D6" s="277">
        <v>14962.205562586252</v>
      </c>
      <c r="E6" s="292">
        <v>12938.42176767085</v>
      </c>
      <c r="F6" s="290">
        <v>9385.068112483008</v>
      </c>
      <c r="G6" s="277">
        <v>7108.2234117417611</v>
      </c>
      <c r="H6" s="290">
        <v>7051.6292109999995</v>
      </c>
      <c r="I6" s="290">
        <v>7052.3502639999997</v>
      </c>
      <c r="J6" s="290">
        <v>7294.7928829999992</v>
      </c>
      <c r="K6" s="292">
        <v>10571.034315000001</v>
      </c>
      <c r="L6" s="290">
        <v>14145.456603999997</v>
      </c>
      <c r="M6" s="277">
        <v>17091.87156</v>
      </c>
      <c r="N6" s="357"/>
    </row>
    <row r="7" spans="1:18" ht="12.75" customHeight="1">
      <c r="A7" s="358" t="s">
        <v>71</v>
      </c>
      <c r="B7" s="359">
        <f>SUM(B8:D8)</f>
        <v>2326.0540230000006</v>
      </c>
      <c r="C7" s="360"/>
      <c r="D7" s="361"/>
      <c r="E7" s="359">
        <f>SUM(E8:G8)</f>
        <v>2053.5351190000006</v>
      </c>
      <c r="F7" s="360"/>
      <c r="G7" s="361"/>
      <c r="H7" s="360">
        <f>SUM(H8:J8)</f>
        <v>1841.8110049999998</v>
      </c>
      <c r="I7" s="360"/>
      <c r="J7" s="360"/>
      <c r="K7" s="359">
        <f>SUM(K8:M8)</f>
        <v>2269.3359099999998</v>
      </c>
      <c r="L7" s="360"/>
      <c r="M7" s="361"/>
      <c r="N7" s="357">
        <f>SUM(B8:M8)</f>
        <v>8490.7360570000001</v>
      </c>
      <c r="P7" s="157"/>
    </row>
    <row r="8" spans="1:18" s="79" customFormat="1" ht="12.75" customHeight="1">
      <c r="A8" s="358"/>
      <c r="B8" s="276">
        <v>825.45950100000005</v>
      </c>
      <c r="C8" s="263">
        <v>712.59015499999975</v>
      </c>
      <c r="D8" s="277">
        <v>788.0043670000008</v>
      </c>
      <c r="E8" s="292">
        <v>749.43518100000028</v>
      </c>
      <c r="F8" s="290">
        <v>676.51578499999994</v>
      </c>
      <c r="G8" s="277">
        <v>627.58415300000013</v>
      </c>
      <c r="H8" s="290">
        <v>601.69570399999975</v>
      </c>
      <c r="I8" s="290">
        <v>610.07317499999976</v>
      </c>
      <c r="J8" s="290">
        <v>630.04212600000028</v>
      </c>
      <c r="K8" s="292">
        <v>685.01670500000023</v>
      </c>
      <c r="L8" s="290">
        <v>726.62457999999958</v>
      </c>
      <c r="M8" s="277">
        <v>857.69462500000009</v>
      </c>
      <c r="N8" s="357"/>
      <c r="P8" s="158"/>
    </row>
    <row r="9" spans="1:18" s="110" customFormat="1" ht="12" customHeight="1">
      <c r="A9" s="358" t="s">
        <v>91</v>
      </c>
      <c r="B9" s="359">
        <f>SUM(B10:D10)</f>
        <v>3642.9122619640066</v>
      </c>
      <c r="C9" s="360"/>
      <c r="D9" s="361"/>
      <c r="E9" s="359">
        <f>SUM(E10:G10)</f>
        <v>2825.9726827147947</v>
      </c>
      <c r="F9" s="360"/>
      <c r="G9" s="361"/>
      <c r="H9" s="360">
        <f>SUM(H10:J10)</f>
        <v>2201.4515633399997</v>
      </c>
      <c r="I9" s="360"/>
      <c r="J9" s="360"/>
      <c r="K9" s="359">
        <f>SUM(K10:M10)</f>
        <v>3319.6499702843053</v>
      </c>
      <c r="L9" s="360"/>
      <c r="M9" s="361"/>
      <c r="N9" s="357">
        <f>SUM(B10:M10)</f>
        <v>11989.986478303106</v>
      </c>
      <c r="P9" s="157"/>
    </row>
    <row r="10" spans="1:18" s="110" customFormat="1" ht="12" customHeight="1">
      <c r="A10" s="358"/>
      <c r="B10" s="276">
        <v>1299.5078346115097</v>
      </c>
      <c r="C10" s="263">
        <v>1172.9135045900384</v>
      </c>
      <c r="D10" s="277">
        <v>1170.4909227624585</v>
      </c>
      <c r="E10" s="292">
        <v>1152.5103506566043</v>
      </c>
      <c r="F10" s="290">
        <v>941.29995635178307</v>
      </c>
      <c r="G10" s="277">
        <v>732.16237570640749</v>
      </c>
      <c r="H10" s="290">
        <v>721.42636731999994</v>
      </c>
      <c r="I10" s="290">
        <v>745.69050314000003</v>
      </c>
      <c r="J10" s="290">
        <v>734.33469287999947</v>
      </c>
      <c r="K10" s="292">
        <v>988.41339735032329</v>
      </c>
      <c r="L10" s="290">
        <v>1162.6426755866344</v>
      </c>
      <c r="M10" s="277">
        <v>1168.5938973473476</v>
      </c>
      <c r="N10" s="357"/>
      <c r="P10" s="158"/>
    </row>
    <row r="11" spans="1:18" s="7" customFormat="1" ht="12" customHeight="1">
      <c r="A11" s="358" t="s">
        <v>183</v>
      </c>
      <c r="B11" s="359">
        <f>SUM(B12:D12)</f>
        <v>12278.984562968846</v>
      </c>
      <c r="C11" s="360"/>
      <c r="D11" s="361"/>
      <c r="E11" s="359">
        <f>SUM(E12:G12)</f>
        <v>10142.641161034258</v>
      </c>
      <c r="F11" s="360"/>
      <c r="G11" s="361"/>
      <c r="H11" s="360">
        <f>SUM(H12:J12)</f>
        <v>9287.1943436600013</v>
      </c>
      <c r="I11" s="360"/>
      <c r="J11" s="360"/>
      <c r="K11" s="359">
        <f>SUM(K12:M12)</f>
        <v>12414.15101462</v>
      </c>
      <c r="L11" s="360"/>
      <c r="M11" s="361"/>
      <c r="N11" s="357">
        <f>SUM(B12:M12)</f>
        <v>44122.971082283104</v>
      </c>
      <c r="P11" s="157"/>
      <c r="Q11" s="124"/>
      <c r="R11" s="124"/>
    </row>
    <row r="12" spans="1:18" s="110" customFormat="1" ht="12" customHeight="1">
      <c r="A12" s="358"/>
      <c r="B12" s="276">
        <v>4548.0902326460091</v>
      </c>
      <c r="C12" s="263">
        <v>3744.7577601388052</v>
      </c>
      <c r="D12" s="277">
        <v>3986.1365701840305</v>
      </c>
      <c r="E12" s="292">
        <v>3714.4455768824314</v>
      </c>
      <c r="F12" s="290">
        <v>3482.5082099458878</v>
      </c>
      <c r="G12" s="277">
        <v>2945.6873742059388</v>
      </c>
      <c r="H12" s="290">
        <v>3134.2192776800002</v>
      </c>
      <c r="I12" s="290">
        <v>3025.8897978600016</v>
      </c>
      <c r="J12" s="290">
        <v>3127.0852681199985</v>
      </c>
      <c r="K12" s="292">
        <v>3875.1635157199985</v>
      </c>
      <c r="L12" s="290">
        <v>3845.1386291799986</v>
      </c>
      <c r="M12" s="277">
        <v>4693.8488697200028</v>
      </c>
      <c r="N12" s="357"/>
      <c r="P12" s="158"/>
    </row>
    <row r="13" spans="1:18" s="7" customFormat="1" ht="12" customHeight="1">
      <c r="A13" s="358" t="s">
        <v>116</v>
      </c>
      <c r="B13" s="359">
        <f>SUM(B14:D14)</f>
        <v>29457.640626276287</v>
      </c>
      <c r="C13" s="360"/>
      <c r="D13" s="361"/>
      <c r="E13" s="359">
        <f>SUM(E14:G14)</f>
        <v>14345.934982146558</v>
      </c>
      <c r="F13" s="360"/>
      <c r="G13" s="361"/>
      <c r="H13" s="360">
        <f>SUM(H14:J14)</f>
        <v>8012.300209</v>
      </c>
      <c r="I13" s="360"/>
      <c r="J13" s="360"/>
      <c r="K13" s="359">
        <f>SUM(K14:M14)</f>
        <v>23756.909341095688</v>
      </c>
      <c r="L13" s="360"/>
      <c r="M13" s="361"/>
      <c r="N13" s="357">
        <f>SUM(B14:M14)</f>
        <v>75572.785158518527</v>
      </c>
      <c r="P13" s="157"/>
      <c r="Q13" s="124"/>
      <c r="R13" s="124"/>
    </row>
    <row r="14" spans="1:18" s="110" customFormat="1" ht="12" customHeight="1">
      <c r="A14" s="358"/>
      <c r="B14" s="276">
        <v>10473.716400235477</v>
      </c>
      <c r="C14" s="263">
        <v>9983.1681854010458</v>
      </c>
      <c r="D14" s="277">
        <v>9000.7560406397643</v>
      </c>
      <c r="E14" s="292">
        <v>7301.3499461318133</v>
      </c>
      <c r="F14" s="290">
        <v>4263.6182931853355</v>
      </c>
      <c r="G14" s="277">
        <v>2780.9667428294097</v>
      </c>
      <c r="H14" s="290">
        <v>2573.7942719999996</v>
      </c>
      <c r="I14" s="290">
        <v>2652.4410400000002</v>
      </c>
      <c r="J14" s="290">
        <v>2786.0648970000002</v>
      </c>
      <c r="K14" s="292">
        <v>5007.4702799296765</v>
      </c>
      <c r="L14" s="290">
        <v>8400.6026582333616</v>
      </c>
      <c r="M14" s="277">
        <v>10348.836402932651</v>
      </c>
      <c r="N14" s="357"/>
      <c r="P14" s="129"/>
    </row>
    <row r="15" spans="1:18" s="110" customFormat="1" ht="12" customHeight="1">
      <c r="A15" s="358" t="s">
        <v>90</v>
      </c>
      <c r="B15" s="359">
        <f>SUM(B16:D16)</f>
        <v>61.096157999998468</v>
      </c>
      <c r="C15" s="360"/>
      <c r="D15" s="361"/>
      <c r="E15" s="359">
        <f>SUM(E16:G16)</f>
        <v>63.629347000007328</v>
      </c>
      <c r="F15" s="360"/>
      <c r="G15" s="361"/>
      <c r="H15" s="360">
        <f>SUM(H16:J16)</f>
        <v>56.015236999998706</v>
      </c>
      <c r="I15" s="360"/>
      <c r="J15" s="360"/>
      <c r="K15" s="359">
        <f>SUM(K16:M16)</f>
        <v>48.316243000003851</v>
      </c>
      <c r="L15" s="360"/>
      <c r="M15" s="361"/>
      <c r="N15" s="357">
        <f>SUM(B16:M16)</f>
        <v>229.05698500000835</v>
      </c>
      <c r="P15" s="121"/>
    </row>
    <row r="16" spans="1:18" s="110" customFormat="1" ht="12" customHeight="1">
      <c r="A16" s="358"/>
      <c r="B16" s="276">
        <v>22.590112999998382</v>
      </c>
      <c r="C16" s="263">
        <v>21.688383000002432</v>
      </c>
      <c r="D16" s="277">
        <v>16.817661999997654</v>
      </c>
      <c r="E16" s="292">
        <v>20.680712999999741</v>
      </c>
      <c r="F16" s="290">
        <v>21.125868000001901</v>
      </c>
      <c r="G16" s="277">
        <v>21.822766000005686</v>
      </c>
      <c r="H16" s="290">
        <v>20.493589999999585</v>
      </c>
      <c r="I16" s="290">
        <v>18.255747999998221</v>
      </c>
      <c r="J16" s="290">
        <v>17.2658990000009</v>
      </c>
      <c r="K16" s="292">
        <v>14.970417000003181</v>
      </c>
      <c r="L16" s="290">
        <v>10.448061000002781</v>
      </c>
      <c r="M16" s="277">
        <v>22.897764999997889</v>
      </c>
      <c r="N16" s="357"/>
      <c r="P16" s="129"/>
    </row>
    <row r="17" spans="1:14" s="77" customFormat="1" ht="11.25">
      <c r="A17" s="190"/>
      <c r="B17" s="4"/>
      <c r="C17" s="4"/>
      <c r="D17" s="4"/>
      <c r="E17" s="4"/>
      <c r="F17" s="4"/>
      <c r="G17" s="4"/>
      <c r="H17" s="4"/>
      <c r="I17" s="4"/>
      <c r="J17" s="4"/>
      <c r="K17" s="4"/>
      <c r="L17" s="4"/>
      <c r="M17" s="4"/>
      <c r="N17" s="3"/>
    </row>
    <row r="18" spans="1:14">
      <c r="A18" s="112" t="str">
        <f>A5</f>
        <v>Výroba tepla brutto</v>
      </c>
      <c r="B18" s="113">
        <f t="shared" ref="B18:M18" si="0">B6</f>
        <v>17169.364081492993</v>
      </c>
      <c r="C18" s="113">
        <f t="shared" si="0"/>
        <v>15635.117988129892</v>
      </c>
      <c r="D18" s="113">
        <f t="shared" si="0"/>
        <v>14962.205562586252</v>
      </c>
      <c r="E18" s="113">
        <f t="shared" si="0"/>
        <v>12938.42176767085</v>
      </c>
      <c r="F18" s="113">
        <f t="shared" si="0"/>
        <v>9385.068112483008</v>
      </c>
      <c r="G18" s="113">
        <f t="shared" si="0"/>
        <v>7108.2234117417611</v>
      </c>
      <c r="H18" s="113">
        <f t="shared" si="0"/>
        <v>7051.6292109999995</v>
      </c>
      <c r="I18" s="113">
        <f t="shared" si="0"/>
        <v>7052.3502639999997</v>
      </c>
      <c r="J18" s="113">
        <f t="shared" si="0"/>
        <v>7294.7928829999992</v>
      </c>
      <c r="K18" s="113">
        <f t="shared" si="0"/>
        <v>10571.034315000001</v>
      </c>
      <c r="L18" s="113">
        <f t="shared" si="0"/>
        <v>14145.456603999997</v>
      </c>
      <c r="M18" s="113">
        <f t="shared" si="0"/>
        <v>17091.87156</v>
      </c>
    </row>
    <row r="19" spans="1:14">
      <c r="A19" s="10" t="str">
        <f>A7</f>
        <v xml:space="preserve">Technologická vlastní spotřeba tepla </v>
      </c>
      <c r="B19" s="25">
        <f t="shared" ref="B19:M19" si="1">-B8</f>
        <v>-825.45950100000005</v>
      </c>
      <c r="C19" s="25">
        <f t="shared" si="1"/>
        <v>-712.59015499999975</v>
      </c>
      <c r="D19" s="25">
        <f t="shared" si="1"/>
        <v>-788.0043670000008</v>
      </c>
      <c r="E19" s="25">
        <f t="shared" si="1"/>
        <v>-749.43518100000028</v>
      </c>
      <c r="F19" s="25">
        <f t="shared" si="1"/>
        <v>-676.51578499999994</v>
      </c>
      <c r="G19" s="25">
        <f t="shared" si="1"/>
        <v>-627.58415300000013</v>
      </c>
      <c r="H19" s="25">
        <f t="shared" si="1"/>
        <v>-601.69570399999975</v>
      </c>
      <c r="I19" s="25">
        <f t="shared" si="1"/>
        <v>-610.07317499999976</v>
      </c>
      <c r="J19" s="25">
        <f t="shared" si="1"/>
        <v>-630.04212600000028</v>
      </c>
      <c r="K19" s="25">
        <f t="shared" si="1"/>
        <v>-685.01670500000023</v>
      </c>
      <c r="L19" s="25">
        <f t="shared" si="1"/>
        <v>-726.62457999999958</v>
      </c>
      <c r="M19" s="25">
        <f t="shared" si="1"/>
        <v>-857.69462500000009</v>
      </c>
    </row>
    <row r="20" spans="1:14">
      <c r="A20" s="10" t="str">
        <f>A9</f>
        <v>Ztráty</v>
      </c>
      <c r="B20" s="113">
        <f t="shared" ref="B20:M20" si="2">-B10</f>
        <v>-1299.5078346115097</v>
      </c>
      <c r="C20" s="113">
        <f t="shared" si="2"/>
        <v>-1172.9135045900384</v>
      </c>
      <c r="D20" s="113">
        <f t="shared" si="2"/>
        <v>-1170.4909227624585</v>
      </c>
      <c r="E20" s="113">
        <f t="shared" si="2"/>
        <v>-1152.5103506566043</v>
      </c>
      <c r="F20" s="113">
        <f t="shared" si="2"/>
        <v>-941.29995635178307</v>
      </c>
      <c r="G20" s="113">
        <f t="shared" si="2"/>
        <v>-732.16237570640749</v>
      </c>
      <c r="H20" s="113">
        <f t="shared" si="2"/>
        <v>-721.42636731999994</v>
      </c>
      <c r="I20" s="113">
        <f t="shared" si="2"/>
        <v>-745.69050314000003</v>
      </c>
      <c r="J20" s="113">
        <f t="shared" si="2"/>
        <v>-734.33469287999947</v>
      </c>
      <c r="K20" s="113">
        <f t="shared" si="2"/>
        <v>-988.41339735032329</v>
      </c>
      <c r="L20" s="113">
        <f t="shared" si="2"/>
        <v>-1162.6426755866344</v>
      </c>
      <c r="M20" s="113">
        <f t="shared" si="2"/>
        <v>-1168.5938973473476</v>
      </c>
      <c r="N20" s="78"/>
    </row>
    <row r="21" spans="1:14">
      <c r="A21" s="103" t="str">
        <f>A11</f>
        <v>Vlastní spotřeba tepla</v>
      </c>
      <c r="B21" s="93">
        <f>-B12</f>
        <v>-4548.0902326460091</v>
      </c>
      <c r="C21" s="93">
        <f t="shared" ref="C21:M21" si="3">-C12</f>
        <v>-3744.7577601388052</v>
      </c>
      <c r="D21" s="93">
        <f t="shared" si="3"/>
        <v>-3986.1365701840305</v>
      </c>
      <c r="E21" s="93">
        <f t="shared" si="3"/>
        <v>-3714.4455768824314</v>
      </c>
      <c r="F21" s="93">
        <f t="shared" si="3"/>
        <v>-3482.5082099458878</v>
      </c>
      <c r="G21" s="93">
        <f t="shared" si="3"/>
        <v>-2945.6873742059388</v>
      </c>
      <c r="H21" s="93">
        <f t="shared" si="3"/>
        <v>-3134.2192776800002</v>
      </c>
      <c r="I21" s="93">
        <f t="shared" si="3"/>
        <v>-3025.8897978600016</v>
      </c>
      <c r="J21" s="93">
        <f t="shared" si="3"/>
        <v>-3127.0852681199985</v>
      </c>
      <c r="K21" s="93">
        <f t="shared" si="3"/>
        <v>-3875.1635157199985</v>
      </c>
      <c r="L21" s="93">
        <f t="shared" si="3"/>
        <v>-3845.1386291799986</v>
      </c>
      <c r="M21" s="93">
        <f t="shared" si="3"/>
        <v>-4693.8488697200028</v>
      </c>
      <c r="N21" s="78"/>
    </row>
    <row r="22" spans="1:14">
      <c r="A22" s="103" t="str">
        <f>A13</f>
        <v>Dodávky tepla</v>
      </c>
      <c r="B22" s="93">
        <f t="shared" ref="B22:M22" si="4">-B14</f>
        <v>-10473.716400235477</v>
      </c>
      <c r="C22" s="93">
        <f t="shared" si="4"/>
        <v>-9983.1681854010458</v>
      </c>
      <c r="D22" s="93">
        <f t="shared" si="4"/>
        <v>-9000.7560406397643</v>
      </c>
      <c r="E22" s="93">
        <f t="shared" si="4"/>
        <v>-7301.3499461318133</v>
      </c>
      <c r="F22" s="93">
        <f t="shared" si="4"/>
        <v>-4263.6182931853355</v>
      </c>
      <c r="G22" s="93">
        <f t="shared" si="4"/>
        <v>-2780.9667428294097</v>
      </c>
      <c r="H22" s="93">
        <f t="shared" si="4"/>
        <v>-2573.7942719999996</v>
      </c>
      <c r="I22" s="93">
        <f t="shared" si="4"/>
        <v>-2652.4410400000002</v>
      </c>
      <c r="J22" s="93">
        <f t="shared" si="4"/>
        <v>-2786.0648970000002</v>
      </c>
      <c r="K22" s="93">
        <f t="shared" si="4"/>
        <v>-5007.4702799296765</v>
      </c>
      <c r="L22" s="93">
        <f t="shared" si="4"/>
        <v>-8400.6026582333616</v>
      </c>
      <c r="M22" s="93">
        <f t="shared" si="4"/>
        <v>-10348.836402932651</v>
      </c>
    </row>
    <row r="23" spans="1:14">
      <c r="A23" s="103" t="str">
        <f>A15</f>
        <v>Bilanční rozdíl</v>
      </c>
      <c r="B23" s="93">
        <f t="shared" ref="B23:M23" si="5">-B16</f>
        <v>-22.590112999998382</v>
      </c>
      <c r="C23" s="93">
        <f t="shared" si="5"/>
        <v>-21.688383000002432</v>
      </c>
      <c r="D23" s="93">
        <f t="shared" si="5"/>
        <v>-16.817661999997654</v>
      </c>
      <c r="E23" s="93">
        <f t="shared" si="5"/>
        <v>-20.680712999999741</v>
      </c>
      <c r="F23" s="93">
        <f t="shared" si="5"/>
        <v>-21.125868000001901</v>
      </c>
      <c r="G23" s="93">
        <f t="shared" si="5"/>
        <v>-21.822766000005686</v>
      </c>
      <c r="H23" s="93">
        <f t="shared" si="5"/>
        <v>-20.493589999999585</v>
      </c>
      <c r="I23" s="93">
        <f t="shared" si="5"/>
        <v>-18.255747999998221</v>
      </c>
      <c r="J23" s="93">
        <f t="shared" si="5"/>
        <v>-17.2658990000009</v>
      </c>
      <c r="K23" s="93">
        <f t="shared" si="5"/>
        <v>-14.970417000003181</v>
      </c>
      <c r="L23" s="93">
        <f t="shared" si="5"/>
        <v>-10.448061000002781</v>
      </c>
      <c r="M23" s="93">
        <f t="shared" si="5"/>
        <v>-22.897764999997889</v>
      </c>
    </row>
    <row r="42" spans="1:4">
      <c r="A42" s="117"/>
      <c r="B42" s="121"/>
      <c r="C42" s="118"/>
      <c r="D42" s="118"/>
    </row>
    <row r="43" spans="1:4">
      <c r="B43" s="118"/>
      <c r="C43" s="118"/>
      <c r="D43" s="118"/>
    </row>
    <row r="44" spans="1:4">
      <c r="B44" s="118"/>
      <c r="C44" s="118"/>
      <c r="D44" s="118"/>
    </row>
  </sheetData>
  <mergeCells count="42">
    <mergeCell ref="N15:N16"/>
    <mergeCell ref="A15:A16"/>
    <mergeCell ref="B15:D15"/>
    <mergeCell ref="E15:G15"/>
    <mergeCell ref="H15:J15"/>
    <mergeCell ref="K15:M15"/>
    <mergeCell ref="N9:N10"/>
    <mergeCell ref="N13:N14"/>
    <mergeCell ref="A11:A12"/>
    <mergeCell ref="B11:D11"/>
    <mergeCell ref="E11:G11"/>
    <mergeCell ref="H11:J11"/>
    <mergeCell ref="K11:M11"/>
    <mergeCell ref="H13:J13"/>
    <mergeCell ref="K13:M13"/>
    <mergeCell ref="N11:N12"/>
    <mergeCell ref="H7:J7"/>
    <mergeCell ref="K7:M7"/>
    <mergeCell ref="A13:A14"/>
    <mergeCell ref="B13:D13"/>
    <mergeCell ref="E13:G13"/>
    <mergeCell ref="E9:G9"/>
    <mergeCell ref="H9:J9"/>
    <mergeCell ref="K9:M9"/>
    <mergeCell ref="A9:A10"/>
    <mergeCell ref="B9:D9"/>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s>
  <phoneticPr fontId="9" type="noConversion"/>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4"/>
  <dimension ref="A1:U46"/>
  <sheetViews>
    <sheetView showGridLines="0" zoomScaleNormal="100" zoomScaleSheetLayoutView="100" workbookViewId="0"/>
  </sheetViews>
  <sheetFormatPr defaultColWidth="9.140625" defaultRowHeight="12"/>
  <cols>
    <col min="1" max="1" width="30.85546875" style="66" customWidth="1"/>
    <col min="2" max="13" width="8.5703125" style="66" customWidth="1"/>
    <col min="14" max="14" width="10.42578125" style="66" customWidth="1"/>
    <col min="15" max="15" width="8.42578125" style="66" customWidth="1"/>
    <col min="16" max="16" width="11.42578125" style="66" bestFit="1" customWidth="1"/>
    <col min="17" max="16384" width="9.140625" style="66"/>
  </cols>
  <sheetData>
    <row r="1" spans="1:21" s="131" customFormat="1" ht="20.25">
      <c r="A1" s="175" t="s">
        <v>245</v>
      </c>
      <c r="N1" s="238" t="str">
        <f>'3'!N1</f>
        <v>IV. čtvrtletí 2023</v>
      </c>
    </row>
    <row r="2" spans="1:21" s="76" customFormat="1" ht="18">
      <c r="A2" s="234" t="s">
        <v>246</v>
      </c>
      <c r="B2" s="72"/>
      <c r="C2" s="72"/>
      <c r="D2" s="72"/>
      <c r="E2" s="72"/>
      <c r="F2" s="72"/>
      <c r="G2" s="72"/>
      <c r="H2" s="72"/>
      <c r="I2" s="72"/>
      <c r="J2" s="72"/>
      <c r="K2" s="72"/>
      <c r="L2" s="72"/>
      <c r="M2" s="72"/>
    </row>
    <row r="3" spans="1:21" ht="6" customHeight="1">
      <c r="A3" s="7"/>
      <c r="B3" s="191"/>
      <c r="C3" s="191"/>
      <c r="D3" s="191"/>
      <c r="E3" s="191"/>
      <c r="F3" s="191"/>
      <c r="G3" s="191"/>
      <c r="H3" s="191"/>
      <c r="I3" s="191"/>
      <c r="J3" s="191"/>
      <c r="K3" s="191"/>
      <c r="L3" s="191"/>
      <c r="M3" s="191"/>
      <c r="N3" s="191"/>
    </row>
    <row r="4" spans="1:21">
      <c r="A4" s="362">
        <v>2023</v>
      </c>
      <c r="B4" s="363" t="s">
        <v>42</v>
      </c>
      <c r="C4" s="364"/>
      <c r="D4" s="365"/>
      <c r="E4" s="364" t="s">
        <v>43</v>
      </c>
      <c r="F4" s="364"/>
      <c r="G4" s="364"/>
      <c r="H4" s="363" t="s">
        <v>44</v>
      </c>
      <c r="I4" s="364"/>
      <c r="J4" s="365"/>
      <c r="K4" s="363" t="s">
        <v>45</v>
      </c>
      <c r="L4" s="364"/>
      <c r="M4" s="365"/>
      <c r="N4" s="209" t="s">
        <v>7</v>
      </c>
    </row>
    <row r="5" spans="1:21">
      <c r="A5" s="362"/>
      <c r="B5" s="274" t="s">
        <v>8</v>
      </c>
      <c r="C5" s="264" t="s">
        <v>9</v>
      </c>
      <c r="D5" s="275" t="s">
        <v>10</v>
      </c>
      <c r="E5" s="193" t="s">
        <v>11</v>
      </c>
      <c r="F5" s="193" t="s">
        <v>12</v>
      </c>
      <c r="G5" s="193" t="s">
        <v>13</v>
      </c>
      <c r="H5" s="274" t="s">
        <v>14</v>
      </c>
      <c r="I5" s="264" t="s">
        <v>15</v>
      </c>
      <c r="J5" s="275" t="s">
        <v>16</v>
      </c>
      <c r="K5" s="274" t="s">
        <v>17</v>
      </c>
      <c r="L5" s="264" t="s">
        <v>18</v>
      </c>
      <c r="M5" s="275" t="s">
        <v>19</v>
      </c>
      <c r="N5" s="194"/>
    </row>
    <row r="6" spans="1:21" s="79" customFormat="1">
      <c r="A6" s="367" t="s">
        <v>59</v>
      </c>
      <c r="B6" s="368">
        <f>SUM(B7:D7)</f>
        <v>47766.687632209141</v>
      </c>
      <c r="C6" s="369"/>
      <c r="D6" s="370"/>
      <c r="E6" s="369">
        <f>SUM(E7:G7)</f>
        <v>29431.713291895619</v>
      </c>
      <c r="F6" s="369"/>
      <c r="G6" s="369"/>
      <c r="H6" s="368">
        <f>SUM(H7:J7)</f>
        <v>21398.772357999998</v>
      </c>
      <c r="I6" s="369"/>
      <c r="J6" s="370"/>
      <c r="K6" s="368">
        <f>SUM(K7:M7)</f>
        <v>41808.362478999996</v>
      </c>
      <c r="L6" s="369"/>
      <c r="M6" s="370"/>
      <c r="N6" s="357">
        <f>SUM(N8:N23)</f>
        <v>140405.53576110475</v>
      </c>
    </row>
    <row r="7" spans="1:21" s="79" customFormat="1">
      <c r="A7" s="367"/>
      <c r="B7" s="278">
        <f t="shared" ref="B7:M7" si="0">SUM(B8:B23)</f>
        <v>17169.364081492993</v>
      </c>
      <c r="C7" s="262">
        <f t="shared" si="0"/>
        <v>15635.117988129892</v>
      </c>
      <c r="D7" s="279">
        <f t="shared" si="0"/>
        <v>14962.205562586252</v>
      </c>
      <c r="E7" s="336">
        <f t="shared" si="0"/>
        <v>12938.42176767085</v>
      </c>
      <c r="F7" s="336">
        <f t="shared" si="0"/>
        <v>9385.068112483008</v>
      </c>
      <c r="G7" s="336">
        <f t="shared" si="0"/>
        <v>7108.2234117417611</v>
      </c>
      <c r="H7" s="294">
        <f t="shared" si="0"/>
        <v>7051.6292109999995</v>
      </c>
      <c r="I7" s="343">
        <f t="shared" si="0"/>
        <v>7052.3502639999997</v>
      </c>
      <c r="J7" s="279">
        <f t="shared" si="0"/>
        <v>7294.7928829999992</v>
      </c>
      <c r="K7" s="294">
        <f t="shared" si="0"/>
        <v>10571.034315000001</v>
      </c>
      <c r="L7" s="348">
        <f t="shared" si="0"/>
        <v>14145.456603999997</v>
      </c>
      <c r="M7" s="279">
        <f t="shared" si="0"/>
        <v>17091.87156</v>
      </c>
      <c r="N7" s="357"/>
      <c r="Q7" s="133"/>
    </row>
    <row r="8" spans="1:21">
      <c r="A8" s="166" t="s">
        <v>40</v>
      </c>
      <c r="B8" s="276">
        <v>2161.9535040000001</v>
      </c>
      <c r="C8" s="263">
        <v>1928.3840819999998</v>
      </c>
      <c r="D8" s="277">
        <v>2303.6502359999999</v>
      </c>
      <c r="E8" s="290">
        <v>2130.9163849999995</v>
      </c>
      <c r="F8" s="290">
        <v>1692.2908299999999</v>
      </c>
      <c r="G8" s="290">
        <v>1392.615802</v>
      </c>
      <c r="H8" s="292">
        <v>1428.1651189999998</v>
      </c>
      <c r="I8" s="290">
        <v>1388.7943269999998</v>
      </c>
      <c r="J8" s="277">
        <v>1405.7300529999998</v>
      </c>
      <c r="K8" s="292">
        <v>1693.8973710000005</v>
      </c>
      <c r="L8" s="290">
        <v>1875.0871790000001</v>
      </c>
      <c r="M8" s="277">
        <v>2428.6822200000006</v>
      </c>
      <c r="N8" s="189">
        <f t="shared" ref="N8:N23" si="1">SUM(B8:M8)</f>
        <v>21830.167108000001</v>
      </c>
      <c r="P8" s="157"/>
      <c r="Q8" s="128"/>
      <c r="R8" s="128"/>
      <c r="S8" s="128"/>
      <c r="T8" s="128"/>
      <c r="U8" s="121"/>
    </row>
    <row r="9" spans="1:21">
      <c r="A9" s="166" t="s">
        <v>39</v>
      </c>
      <c r="B9" s="276">
        <v>409.57335599999982</v>
      </c>
      <c r="C9" s="263">
        <v>376.74537100000032</v>
      </c>
      <c r="D9" s="277">
        <v>392.1801309999999</v>
      </c>
      <c r="E9" s="290">
        <v>363.03044699999998</v>
      </c>
      <c r="F9" s="290">
        <v>330.54318799999993</v>
      </c>
      <c r="G9" s="290">
        <v>295.53253300000023</v>
      </c>
      <c r="H9" s="292">
        <v>291.05704599999979</v>
      </c>
      <c r="I9" s="290">
        <v>290.64667999999995</v>
      </c>
      <c r="J9" s="277">
        <v>286.05446699999987</v>
      </c>
      <c r="K9" s="292">
        <v>341.86496599999998</v>
      </c>
      <c r="L9" s="290">
        <v>382.58888700000006</v>
      </c>
      <c r="M9" s="277">
        <v>409.68208199999975</v>
      </c>
      <c r="N9" s="189">
        <f t="shared" si="1"/>
        <v>4169.4991539999992</v>
      </c>
      <c r="P9" s="157"/>
      <c r="Q9" s="128"/>
      <c r="R9" s="128"/>
      <c r="S9" s="128"/>
      <c r="T9" s="128"/>
      <c r="U9" s="121"/>
    </row>
    <row r="10" spans="1:21">
      <c r="A10" s="166" t="s">
        <v>38</v>
      </c>
      <c r="B10" s="276">
        <v>1565.3079129999999</v>
      </c>
      <c r="C10" s="263">
        <v>1391.2060910000002</v>
      </c>
      <c r="D10" s="277">
        <v>1234.2759160000003</v>
      </c>
      <c r="E10" s="290">
        <v>995.3799469999999</v>
      </c>
      <c r="F10" s="290">
        <v>583.50088999999991</v>
      </c>
      <c r="G10" s="290">
        <v>425.918679</v>
      </c>
      <c r="H10" s="292">
        <v>381.45676000000003</v>
      </c>
      <c r="I10" s="290">
        <v>332.70815099999999</v>
      </c>
      <c r="J10" s="277">
        <v>449.60452400000003</v>
      </c>
      <c r="K10" s="292">
        <v>754.95961099999988</v>
      </c>
      <c r="L10" s="290">
        <v>1219.5965019999999</v>
      </c>
      <c r="M10" s="277">
        <v>1456.0563540000001</v>
      </c>
      <c r="N10" s="189">
        <f t="shared" si="1"/>
        <v>10789.971338000001</v>
      </c>
      <c r="P10" s="157"/>
      <c r="Q10" s="128"/>
      <c r="R10" s="128"/>
      <c r="S10" s="128"/>
      <c r="T10" s="128"/>
      <c r="U10" s="121"/>
    </row>
    <row r="11" spans="1:21">
      <c r="A11" s="166" t="s">
        <v>60</v>
      </c>
      <c r="B11" s="276">
        <v>9.4939850000000003</v>
      </c>
      <c r="C11" s="263">
        <v>11.748927999999999</v>
      </c>
      <c r="D11" s="277">
        <v>15.689292000000002</v>
      </c>
      <c r="E11" s="290">
        <v>13.138714</v>
      </c>
      <c r="F11" s="290">
        <v>8.1699929999999998</v>
      </c>
      <c r="G11" s="290">
        <v>7.9648560000000002</v>
      </c>
      <c r="H11" s="292">
        <v>9.5755420000000004</v>
      </c>
      <c r="I11" s="290">
        <v>10.252600000000001</v>
      </c>
      <c r="J11" s="277">
        <v>7.6651010000000008</v>
      </c>
      <c r="K11" s="292">
        <v>8.9312729999999991</v>
      </c>
      <c r="L11" s="290">
        <v>6.5617280000000004</v>
      </c>
      <c r="M11" s="277">
        <v>10.913167999999999</v>
      </c>
      <c r="N11" s="189">
        <f t="shared" si="1"/>
        <v>120.10518000000002</v>
      </c>
      <c r="P11" s="157"/>
      <c r="Q11" s="128"/>
      <c r="R11" s="128"/>
      <c r="S11" s="128"/>
      <c r="T11" s="128"/>
      <c r="U11" s="121"/>
    </row>
    <row r="12" spans="1:21">
      <c r="A12" s="166" t="s">
        <v>61</v>
      </c>
      <c r="B12" s="276">
        <v>7.652082507171639</v>
      </c>
      <c r="C12" s="263">
        <v>7.0580816503211858</v>
      </c>
      <c r="D12" s="277">
        <v>6.8061097788386</v>
      </c>
      <c r="E12" s="290">
        <v>5.9776563412928772</v>
      </c>
      <c r="F12" s="290">
        <v>4.0363612549879884</v>
      </c>
      <c r="G12" s="290">
        <v>2.4946621924357317</v>
      </c>
      <c r="H12" s="292">
        <v>2.7830781971251763</v>
      </c>
      <c r="I12" s="290">
        <v>2.4833488028225434</v>
      </c>
      <c r="J12" s="277">
        <v>2.5897573145895967</v>
      </c>
      <c r="K12" s="292">
        <v>6.6373500865110007</v>
      </c>
      <c r="L12" s="290">
        <v>8.4570918029688542</v>
      </c>
      <c r="M12" s="277">
        <v>9.3547290709348072</v>
      </c>
      <c r="N12" s="189">
        <f t="shared" si="1"/>
        <v>66.330309</v>
      </c>
      <c r="P12" s="157"/>
      <c r="Q12" s="128"/>
      <c r="R12" s="128"/>
      <c r="S12" s="128"/>
      <c r="T12" s="128"/>
      <c r="U12" s="121"/>
    </row>
    <row r="13" spans="1:21">
      <c r="A13" s="166" t="s">
        <v>62</v>
      </c>
      <c r="B13" s="276">
        <v>7.8099999999999992E-3</v>
      </c>
      <c r="C13" s="263">
        <v>1.6640000000000002E-2</v>
      </c>
      <c r="D13" s="277">
        <v>3.1890000000000002E-2</v>
      </c>
      <c r="E13" s="290">
        <v>3.5709999999999999E-2</v>
      </c>
      <c r="F13" s="290">
        <v>6.1449999999999998E-2</v>
      </c>
      <c r="G13" s="290">
        <v>6.2570000000000001E-2</v>
      </c>
      <c r="H13" s="292">
        <v>8.3360000000000004E-2</v>
      </c>
      <c r="I13" s="290">
        <v>6.9099999999999995E-2</v>
      </c>
      <c r="J13" s="277">
        <v>7.4509999999999993E-2</v>
      </c>
      <c r="K13" s="292">
        <v>3.9190000000000003E-2</v>
      </c>
      <c r="L13" s="290">
        <v>1.4240000000000001E-2</v>
      </c>
      <c r="M13" s="277">
        <v>7.0400000000000003E-3</v>
      </c>
      <c r="N13" s="189">
        <f t="shared" si="1"/>
        <v>0.50351000000000001</v>
      </c>
      <c r="P13" s="157"/>
      <c r="Q13" s="128"/>
      <c r="R13" s="128"/>
      <c r="S13" s="128"/>
      <c r="T13" s="128"/>
      <c r="U13" s="121"/>
    </row>
    <row r="14" spans="1:21">
      <c r="A14" s="166" t="s">
        <v>37</v>
      </c>
      <c r="B14" s="276">
        <v>7216.812675000001</v>
      </c>
      <c r="C14" s="263">
        <v>6700.5752459999994</v>
      </c>
      <c r="D14" s="277">
        <v>6156.1688380000005</v>
      </c>
      <c r="E14" s="290">
        <v>5112.1709070000015</v>
      </c>
      <c r="F14" s="290">
        <v>3547.6606870000005</v>
      </c>
      <c r="G14" s="290">
        <v>2182.3037409999993</v>
      </c>
      <c r="H14" s="292">
        <v>2180.3813649999997</v>
      </c>
      <c r="I14" s="290">
        <v>2209.231061</v>
      </c>
      <c r="J14" s="277">
        <v>2450.1729349999996</v>
      </c>
      <c r="K14" s="292">
        <v>3969.0436450000002</v>
      </c>
      <c r="L14" s="290">
        <v>5549.6967489999997</v>
      </c>
      <c r="M14" s="277">
        <v>6905.8035749999999</v>
      </c>
      <c r="N14" s="189">
        <f t="shared" si="1"/>
        <v>54180.021424000006</v>
      </c>
      <c r="P14" s="157"/>
      <c r="Q14" s="128"/>
      <c r="R14" s="128"/>
      <c r="S14" s="128"/>
      <c r="T14" s="128"/>
      <c r="U14" s="121"/>
    </row>
    <row r="15" spans="1:21">
      <c r="A15" s="166" t="s">
        <v>72</v>
      </c>
      <c r="B15" s="276">
        <v>122.35899999999999</v>
      </c>
      <c r="C15" s="263">
        <v>115.55500000000001</v>
      </c>
      <c r="D15" s="277">
        <v>104.73</v>
      </c>
      <c r="E15" s="290">
        <v>86.588999999999999</v>
      </c>
      <c r="F15" s="290">
        <v>56.808999999999997</v>
      </c>
      <c r="G15" s="290">
        <v>21.175000000000001</v>
      </c>
      <c r="H15" s="292">
        <v>15.954000000000001</v>
      </c>
      <c r="I15" s="290">
        <v>17.736000000000001</v>
      </c>
      <c r="J15" s="277">
        <v>34.636000000000003</v>
      </c>
      <c r="K15" s="292">
        <v>113.459</v>
      </c>
      <c r="L15" s="290">
        <v>204.31200000000001</v>
      </c>
      <c r="M15" s="277">
        <v>232.91900000000001</v>
      </c>
      <c r="N15" s="189">
        <f t="shared" ref="N15" si="2">SUM(B15:M15)</f>
        <v>1126.2329999999999</v>
      </c>
      <c r="P15" s="157"/>
      <c r="Q15" s="128"/>
      <c r="R15" s="128"/>
      <c r="S15" s="128"/>
      <c r="T15" s="128"/>
      <c r="U15" s="121"/>
    </row>
    <row r="16" spans="1:21">
      <c r="A16" s="166" t="s">
        <v>36</v>
      </c>
      <c r="B16" s="276">
        <v>0</v>
      </c>
      <c r="C16" s="263">
        <v>0</v>
      </c>
      <c r="D16" s="277">
        <v>0</v>
      </c>
      <c r="E16" s="290">
        <v>0</v>
      </c>
      <c r="F16" s="290">
        <v>0</v>
      </c>
      <c r="G16" s="290">
        <v>0</v>
      </c>
      <c r="H16" s="292">
        <v>0</v>
      </c>
      <c r="I16" s="290">
        <v>0</v>
      </c>
      <c r="J16" s="277">
        <v>0</v>
      </c>
      <c r="K16" s="292">
        <v>0</v>
      </c>
      <c r="L16" s="290">
        <v>0</v>
      </c>
      <c r="M16" s="277">
        <v>0</v>
      </c>
      <c r="N16" s="189">
        <f t="shared" si="1"/>
        <v>0</v>
      </c>
      <c r="P16" s="157"/>
      <c r="Q16" s="128"/>
      <c r="R16" s="128"/>
      <c r="S16" s="128"/>
      <c r="T16" s="128"/>
      <c r="U16" s="121"/>
    </row>
    <row r="17" spans="1:21">
      <c r="A17" s="166" t="s">
        <v>35</v>
      </c>
      <c r="B17" s="276">
        <v>691.93184099999996</v>
      </c>
      <c r="C17" s="263">
        <v>635.21715399999994</v>
      </c>
      <c r="D17" s="277">
        <v>598.83880699999997</v>
      </c>
      <c r="E17" s="290">
        <v>694.21081000000004</v>
      </c>
      <c r="F17" s="290">
        <v>726.38062500000001</v>
      </c>
      <c r="G17" s="290">
        <v>710.10021299999983</v>
      </c>
      <c r="H17" s="292">
        <v>717.94979699999999</v>
      </c>
      <c r="I17" s="290">
        <v>678.44582100000002</v>
      </c>
      <c r="J17" s="277">
        <v>610.24685199999999</v>
      </c>
      <c r="K17" s="292">
        <v>697.49680799999999</v>
      </c>
      <c r="L17" s="290">
        <v>682.42648199999996</v>
      </c>
      <c r="M17" s="277">
        <v>721.1322439999999</v>
      </c>
      <c r="N17" s="189">
        <f t="shared" si="1"/>
        <v>8164.3774539999995</v>
      </c>
      <c r="P17" s="157"/>
      <c r="Q17" s="128"/>
      <c r="R17" s="128"/>
      <c r="S17" s="128"/>
      <c r="T17" s="128"/>
      <c r="U17" s="121"/>
    </row>
    <row r="18" spans="1:21">
      <c r="A18" s="166" t="s">
        <v>34</v>
      </c>
      <c r="B18" s="276">
        <v>76.553153999999992</v>
      </c>
      <c r="C18" s="263">
        <v>70.964450999999997</v>
      </c>
      <c r="D18" s="277">
        <v>52.370024999999998</v>
      </c>
      <c r="E18" s="290">
        <v>42.179070000000003</v>
      </c>
      <c r="F18" s="290">
        <v>40.706875999999994</v>
      </c>
      <c r="G18" s="290">
        <v>0.95279500000000006</v>
      </c>
      <c r="H18" s="292">
        <v>1.8155699999999999</v>
      </c>
      <c r="I18" s="290">
        <v>1.674596</v>
      </c>
      <c r="J18" s="277">
        <v>1.9087080000000001</v>
      </c>
      <c r="K18" s="292">
        <v>1.5282640000000001</v>
      </c>
      <c r="L18" s="290">
        <v>27.463552</v>
      </c>
      <c r="M18" s="277">
        <v>47.520482000000001</v>
      </c>
      <c r="N18" s="189">
        <f t="shared" si="1"/>
        <v>365.63754299999994</v>
      </c>
      <c r="P18" s="157"/>
      <c r="Q18" s="128"/>
      <c r="R18" s="128"/>
      <c r="S18" s="128"/>
      <c r="T18" s="128"/>
      <c r="U18" s="121"/>
    </row>
    <row r="19" spans="1:21">
      <c r="A19" s="166" t="s">
        <v>33</v>
      </c>
      <c r="B19" s="276">
        <v>409.06136700000002</v>
      </c>
      <c r="C19" s="263">
        <v>388.68445599999995</v>
      </c>
      <c r="D19" s="277">
        <v>374.59180900000007</v>
      </c>
      <c r="E19" s="290">
        <v>401.98245800000001</v>
      </c>
      <c r="F19" s="290">
        <v>337.62388606891102</v>
      </c>
      <c r="G19" s="290">
        <v>324.49639640773819</v>
      </c>
      <c r="H19" s="292">
        <v>311.12300679984946</v>
      </c>
      <c r="I19" s="290">
        <v>328.90194360517177</v>
      </c>
      <c r="J19" s="277">
        <v>303.07092006324712</v>
      </c>
      <c r="K19" s="292">
        <v>316.28505150564865</v>
      </c>
      <c r="L19" s="290">
        <v>430.86047625768759</v>
      </c>
      <c r="M19" s="277">
        <v>447.85212400000006</v>
      </c>
      <c r="N19" s="189">
        <f t="shared" si="1"/>
        <v>4374.5338947082546</v>
      </c>
      <c r="P19" s="157"/>
      <c r="Q19" s="128"/>
      <c r="R19" s="128"/>
      <c r="S19" s="128"/>
      <c r="T19" s="128"/>
      <c r="U19" s="121"/>
    </row>
    <row r="20" spans="1:21">
      <c r="A20" s="166" t="s">
        <v>32</v>
      </c>
      <c r="B20" s="276">
        <v>675.45770700000003</v>
      </c>
      <c r="C20" s="263">
        <v>606.47558100000003</v>
      </c>
      <c r="D20" s="277">
        <v>624.74609399999997</v>
      </c>
      <c r="E20" s="290">
        <v>670.84531399999992</v>
      </c>
      <c r="F20" s="290">
        <v>644.71156399999973</v>
      </c>
      <c r="G20" s="290">
        <v>566.74090300000012</v>
      </c>
      <c r="H20" s="292">
        <v>583.83371700000009</v>
      </c>
      <c r="I20" s="290">
        <v>638.75233300000014</v>
      </c>
      <c r="J20" s="277">
        <v>584.36399400000005</v>
      </c>
      <c r="K20" s="292">
        <v>617.98376599999983</v>
      </c>
      <c r="L20" s="290">
        <v>604.43140899999992</v>
      </c>
      <c r="M20" s="277">
        <v>552.73827300000005</v>
      </c>
      <c r="N20" s="189">
        <f t="shared" si="1"/>
        <v>7371.0806550000016</v>
      </c>
      <c r="P20" s="157"/>
      <c r="Q20" s="128"/>
      <c r="R20" s="128"/>
      <c r="S20" s="128"/>
      <c r="T20" s="128"/>
      <c r="U20" s="121"/>
    </row>
    <row r="21" spans="1:21">
      <c r="A21" s="166" t="s">
        <v>3</v>
      </c>
      <c r="B21" s="276">
        <v>0</v>
      </c>
      <c r="C21" s="263">
        <v>0</v>
      </c>
      <c r="D21" s="277">
        <v>0</v>
      </c>
      <c r="E21" s="290">
        <v>0</v>
      </c>
      <c r="F21" s="290">
        <v>0</v>
      </c>
      <c r="G21" s="290">
        <v>0</v>
      </c>
      <c r="H21" s="292">
        <v>0</v>
      </c>
      <c r="I21" s="290">
        <v>0</v>
      </c>
      <c r="J21" s="277">
        <v>0</v>
      </c>
      <c r="K21" s="292">
        <v>0</v>
      </c>
      <c r="L21" s="290">
        <v>0</v>
      </c>
      <c r="M21" s="277">
        <v>0</v>
      </c>
      <c r="N21" s="189">
        <f t="shared" si="1"/>
        <v>0</v>
      </c>
      <c r="P21" s="157"/>
      <c r="Q21" s="128"/>
      <c r="R21" s="128"/>
      <c r="S21" s="128"/>
      <c r="T21" s="128"/>
      <c r="U21" s="121"/>
    </row>
    <row r="22" spans="1:21">
      <c r="A22" s="166" t="s">
        <v>31</v>
      </c>
      <c r="B22" s="276">
        <v>143.06273100000007</v>
      </c>
      <c r="C22" s="263">
        <v>102.03283599999997</v>
      </c>
      <c r="D22" s="277">
        <v>76.520469999999975</v>
      </c>
      <c r="E22" s="290">
        <v>36.942911999999993</v>
      </c>
      <c r="F22" s="290">
        <v>19.147141999999995</v>
      </c>
      <c r="G22" s="290">
        <v>74.611406000000002</v>
      </c>
      <c r="H22" s="292">
        <v>30.70965</v>
      </c>
      <c r="I22" s="290">
        <v>22.654886999999988</v>
      </c>
      <c r="J22" s="277">
        <v>23.775117000000002</v>
      </c>
      <c r="K22" s="292">
        <v>27.685501999999993</v>
      </c>
      <c r="L22" s="290">
        <v>39.43113899999998</v>
      </c>
      <c r="M22" s="277">
        <v>55.242074000000002</v>
      </c>
      <c r="N22" s="189">
        <f t="shared" si="1"/>
        <v>651.81586600000003</v>
      </c>
      <c r="P22" s="157"/>
      <c r="Q22" s="128"/>
      <c r="R22" s="128"/>
      <c r="S22" s="128"/>
      <c r="T22" s="128"/>
      <c r="U22" s="121"/>
    </row>
    <row r="23" spans="1:21">
      <c r="A23" s="166" t="s">
        <v>30</v>
      </c>
      <c r="B23" s="276">
        <v>3680.1369559858226</v>
      </c>
      <c r="C23" s="263">
        <v>3300.4540704795695</v>
      </c>
      <c r="D23" s="277">
        <v>3021.6059448074147</v>
      </c>
      <c r="E23" s="290">
        <v>2385.022437329555</v>
      </c>
      <c r="F23" s="290">
        <v>1393.4256201591088</v>
      </c>
      <c r="G23" s="290">
        <v>1103.2538551415869</v>
      </c>
      <c r="H23" s="292">
        <v>1096.7412000030256</v>
      </c>
      <c r="I23" s="290">
        <v>1129.9994155920049</v>
      </c>
      <c r="J23" s="277">
        <v>1134.8999446221624</v>
      </c>
      <c r="K23" s="292">
        <v>2021.2225174078405</v>
      </c>
      <c r="L23" s="290">
        <v>3114.5291689393416</v>
      </c>
      <c r="M23" s="277">
        <v>3813.9681949290634</v>
      </c>
      <c r="N23" s="189">
        <f t="shared" si="1"/>
        <v>27195.259325396499</v>
      </c>
      <c r="P23" s="157"/>
      <c r="Q23" s="128"/>
      <c r="R23" s="128"/>
      <c r="S23" s="128"/>
      <c r="T23" s="128"/>
      <c r="U23" s="121"/>
    </row>
    <row r="24" spans="1:21" s="77" customFormat="1" ht="11.25">
      <c r="A24" s="190"/>
      <c r="B24" s="4"/>
      <c r="C24" s="4"/>
      <c r="D24" s="4"/>
      <c r="E24" s="4"/>
      <c r="F24" s="4"/>
      <c r="G24" s="4"/>
      <c r="H24" s="4"/>
      <c r="I24" s="4"/>
      <c r="J24" s="4"/>
      <c r="K24" s="4"/>
      <c r="L24" s="4"/>
      <c r="M24" s="4"/>
      <c r="N24" s="3"/>
      <c r="P24" s="137"/>
      <c r="Q24" s="137"/>
      <c r="R24" s="137"/>
      <c r="S24" s="137"/>
      <c r="T24" s="137"/>
      <c r="U24" s="140"/>
    </row>
    <row r="25" spans="1:21">
      <c r="A25" s="119" t="s">
        <v>40</v>
      </c>
      <c r="B25" s="25">
        <v>5997.6667700000016</v>
      </c>
      <c r="C25" s="130"/>
      <c r="D25" s="7"/>
      <c r="E25" s="7"/>
      <c r="F25" s="7"/>
      <c r="G25" s="7"/>
      <c r="H25" s="7"/>
      <c r="I25" s="7"/>
      <c r="J25" s="7"/>
      <c r="K25" s="7"/>
      <c r="L25" s="7"/>
      <c r="M25" s="7"/>
    </row>
    <row r="26" spans="1:21">
      <c r="A26" s="119" t="s">
        <v>39</v>
      </c>
      <c r="B26" s="25">
        <v>1134.1359349999998</v>
      </c>
      <c r="C26" s="131"/>
    </row>
    <row r="27" spans="1:21">
      <c r="A27" s="119" t="s">
        <v>38</v>
      </c>
      <c r="B27" s="25">
        <v>3430.6124669999999</v>
      </c>
      <c r="C27" s="78"/>
      <c r="D27" s="78"/>
      <c r="E27" s="78"/>
      <c r="F27" s="78"/>
      <c r="G27" s="78"/>
      <c r="H27" s="78"/>
      <c r="I27" s="78"/>
      <c r="J27" s="78"/>
      <c r="K27" s="78"/>
      <c r="L27" s="78"/>
      <c r="M27" s="78"/>
      <c r="N27" s="78"/>
    </row>
    <row r="28" spans="1:21">
      <c r="A28" s="119" t="s">
        <v>60</v>
      </c>
      <c r="B28" s="25">
        <v>26.406168999999998</v>
      </c>
      <c r="C28" s="78"/>
      <c r="D28" s="78"/>
      <c r="E28" s="78"/>
      <c r="F28" s="78"/>
      <c r="G28" s="78"/>
      <c r="H28" s="78"/>
      <c r="I28" s="78"/>
      <c r="J28" s="78"/>
      <c r="K28" s="78"/>
      <c r="L28" s="78"/>
      <c r="M28" s="78"/>
      <c r="N28" s="78"/>
    </row>
    <row r="29" spans="1:21">
      <c r="A29" s="119" t="s">
        <v>61</v>
      </c>
      <c r="B29" s="25">
        <v>24.449170960414662</v>
      </c>
      <c r="C29" s="131"/>
    </row>
    <row r="30" spans="1:21">
      <c r="A30" s="119" t="s">
        <v>62</v>
      </c>
      <c r="B30" s="25">
        <v>6.0470000000000003E-2</v>
      </c>
      <c r="C30" s="131"/>
    </row>
    <row r="31" spans="1:21">
      <c r="A31" s="119" t="s">
        <v>37</v>
      </c>
      <c r="B31" s="25">
        <v>16424.543968999998</v>
      </c>
      <c r="C31" s="131"/>
    </row>
    <row r="32" spans="1:21">
      <c r="A32" s="119" t="s">
        <v>72</v>
      </c>
      <c r="B32" s="25">
        <v>550.69000000000005</v>
      </c>
      <c r="C32" s="131"/>
    </row>
    <row r="33" spans="1:3">
      <c r="A33" s="119" t="s">
        <v>36</v>
      </c>
      <c r="B33" s="25">
        <v>0</v>
      </c>
      <c r="C33" s="131"/>
    </row>
    <row r="34" spans="1:3">
      <c r="A34" s="119" t="s">
        <v>35</v>
      </c>
      <c r="B34" s="25">
        <v>2101.0555340000001</v>
      </c>
      <c r="C34" s="131"/>
    </row>
    <row r="35" spans="1:3">
      <c r="A35" s="119" t="s">
        <v>34</v>
      </c>
      <c r="B35" s="25">
        <v>76.512298000000001</v>
      </c>
      <c r="C35" s="131"/>
    </row>
    <row r="36" spans="1:3">
      <c r="A36" s="119" t="s">
        <v>33</v>
      </c>
      <c r="B36" s="25">
        <v>1194.9976517633363</v>
      </c>
      <c r="C36" s="131"/>
    </row>
    <row r="37" spans="1:3">
      <c r="A37" s="119" t="s">
        <v>32</v>
      </c>
      <c r="B37" s="25">
        <v>1775.1534479999996</v>
      </c>
      <c r="C37" s="131"/>
    </row>
    <row r="38" spans="1:3">
      <c r="A38" s="119" t="s">
        <v>3</v>
      </c>
      <c r="B38" s="25">
        <v>0</v>
      </c>
      <c r="C38" s="131"/>
    </row>
    <row r="39" spans="1:3">
      <c r="A39" s="119" t="s">
        <v>31</v>
      </c>
      <c r="B39" s="25">
        <v>122.35871499999998</v>
      </c>
      <c r="C39" s="131"/>
    </row>
    <row r="40" spans="1:3">
      <c r="A40" s="119" t="s">
        <v>30</v>
      </c>
      <c r="B40" s="25">
        <v>8949.7198812762454</v>
      </c>
      <c r="C40" s="131"/>
    </row>
    <row r="41" spans="1:3">
      <c r="A41" s="131"/>
      <c r="B41" s="131"/>
      <c r="C41" s="131"/>
    </row>
    <row r="42" spans="1:3">
      <c r="A42" s="131"/>
      <c r="B42" s="131"/>
      <c r="C42" s="131"/>
    </row>
    <row r="43" spans="1:3">
      <c r="A43" s="131"/>
      <c r="B43" s="131"/>
      <c r="C43" s="131"/>
    </row>
    <row r="44" spans="1:3">
      <c r="A44" s="131"/>
      <c r="B44" s="131"/>
      <c r="C44" s="131"/>
    </row>
    <row r="45" spans="1:3">
      <c r="A45" s="131"/>
      <c r="B45" s="131"/>
      <c r="C45" s="131"/>
    </row>
    <row r="46" spans="1:3">
      <c r="A46" s="131"/>
      <c r="B46" s="131"/>
      <c r="C46" s="131"/>
    </row>
  </sheetData>
  <mergeCells count="11">
    <mergeCell ref="N6:N7"/>
    <mergeCell ref="A6:A7"/>
    <mergeCell ref="B6:D6"/>
    <mergeCell ref="E6:G6"/>
    <mergeCell ref="H6:J6"/>
    <mergeCell ref="K6:M6"/>
    <mergeCell ref="A4:A5"/>
    <mergeCell ref="B4:D4"/>
    <mergeCell ref="E4:G4"/>
    <mergeCell ref="H4:J4"/>
    <mergeCell ref="K4:M4"/>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5"/>
  <dimension ref="A1:U45"/>
  <sheetViews>
    <sheetView showGridLines="0" zoomScaleNormal="100" zoomScaleSheetLayoutView="100" workbookViewId="0"/>
  </sheetViews>
  <sheetFormatPr defaultColWidth="9.140625" defaultRowHeight="12"/>
  <cols>
    <col min="1" max="1" width="18.85546875" style="7" customWidth="1"/>
    <col min="2" max="13" width="9.5703125" style="7" customWidth="1"/>
    <col min="14" max="14" width="10.42578125" style="7" customWidth="1"/>
    <col min="15" max="16384" width="9.140625" style="7"/>
  </cols>
  <sheetData>
    <row r="1" spans="1:21" ht="18">
      <c r="A1" s="234" t="s">
        <v>247</v>
      </c>
      <c r="N1" s="238" t="str">
        <f>'3'!N1</f>
        <v>IV. čtvrtletí 2023</v>
      </c>
    </row>
    <row r="2" spans="1:21" ht="6" customHeight="1"/>
    <row r="3" spans="1:21">
      <c r="A3" s="362">
        <v>2023</v>
      </c>
      <c r="B3" s="363" t="s">
        <v>42</v>
      </c>
      <c r="C3" s="364"/>
      <c r="D3" s="365"/>
      <c r="E3" s="363" t="s">
        <v>43</v>
      </c>
      <c r="F3" s="364"/>
      <c r="G3" s="365"/>
      <c r="H3" s="363" t="s">
        <v>44</v>
      </c>
      <c r="I3" s="364"/>
      <c r="J3" s="365"/>
      <c r="K3" s="363" t="s">
        <v>45</v>
      </c>
      <c r="L3" s="364"/>
      <c r="M3" s="365"/>
      <c r="N3" s="209" t="s">
        <v>7</v>
      </c>
    </row>
    <row r="4" spans="1:21">
      <c r="A4" s="362"/>
      <c r="B4" s="274" t="s">
        <v>8</v>
      </c>
      <c r="C4" s="264" t="s">
        <v>9</v>
      </c>
      <c r="D4" s="275" t="s">
        <v>10</v>
      </c>
      <c r="E4" s="274" t="s">
        <v>11</v>
      </c>
      <c r="F4" s="264" t="s">
        <v>12</v>
      </c>
      <c r="G4" s="275" t="s">
        <v>13</v>
      </c>
      <c r="H4" s="274" t="s">
        <v>14</v>
      </c>
      <c r="I4" s="264" t="s">
        <v>15</v>
      </c>
      <c r="J4" s="275" t="s">
        <v>16</v>
      </c>
      <c r="K4" s="274" t="s">
        <v>17</v>
      </c>
      <c r="L4" s="264" t="s">
        <v>18</v>
      </c>
      <c r="M4" s="275" t="s">
        <v>19</v>
      </c>
      <c r="N4" s="194"/>
    </row>
    <row r="5" spans="1:21">
      <c r="A5" s="367" t="s">
        <v>59</v>
      </c>
      <c r="B5" s="368">
        <f>SUM(B6:D6)</f>
        <v>47766.687632209134</v>
      </c>
      <c r="C5" s="369"/>
      <c r="D5" s="370"/>
      <c r="E5" s="368">
        <f t="shared" ref="E5" si="0">SUM(E6:G6)</f>
        <v>29431.713291895619</v>
      </c>
      <c r="F5" s="369"/>
      <c r="G5" s="370"/>
      <c r="H5" s="368">
        <f t="shared" ref="H5" si="1">SUM(H6:J6)</f>
        <v>21398.772357999998</v>
      </c>
      <c r="I5" s="369"/>
      <c r="J5" s="370"/>
      <c r="K5" s="368">
        <f t="shared" ref="K5" si="2">SUM(K6:M6)</f>
        <v>41808.366312999991</v>
      </c>
      <c r="L5" s="369"/>
      <c r="M5" s="370"/>
      <c r="N5" s="357">
        <f>SUM(N7:N20)</f>
        <v>140405.53959510475</v>
      </c>
    </row>
    <row r="6" spans="1:21">
      <c r="A6" s="367"/>
      <c r="B6" s="278">
        <f>SUM(B7:B20)</f>
        <v>17169.364081492993</v>
      </c>
      <c r="C6" s="262">
        <f t="shared" ref="C6:M6" si="3">SUM(C7:C20)</f>
        <v>15635.117988129887</v>
      </c>
      <c r="D6" s="279">
        <f t="shared" si="3"/>
        <v>14962.205562586254</v>
      </c>
      <c r="E6" s="294">
        <f t="shared" si="3"/>
        <v>12938.421767670849</v>
      </c>
      <c r="F6" s="336">
        <f t="shared" si="3"/>
        <v>9385.068112483008</v>
      </c>
      <c r="G6" s="279">
        <f t="shared" si="3"/>
        <v>7108.223411741762</v>
      </c>
      <c r="H6" s="294">
        <f t="shared" si="3"/>
        <v>7051.6292110000004</v>
      </c>
      <c r="I6" s="343">
        <f t="shared" si="3"/>
        <v>7052.3502639999988</v>
      </c>
      <c r="J6" s="279">
        <f t="shared" si="3"/>
        <v>7294.7928829999992</v>
      </c>
      <c r="K6" s="294">
        <f t="shared" si="3"/>
        <v>10571.034314999999</v>
      </c>
      <c r="L6" s="348">
        <f t="shared" si="3"/>
        <v>14145.456603999999</v>
      </c>
      <c r="M6" s="279">
        <f t="shared" si="3"/>
        <v>17091.875393999999</v>
      </c>
      <c r="N6" s="357"/>
      <c r="P6" s="133"/>
      <c r="Q6" s="133"/>
      <c r="R6" s="133"/>
      <c r="S6" s="133"/>
      <c r="T6" s="133"/>
    </row>
    <row r="7" spans="1:21">
      <c r="A7" s="166" t="s">
        <v>129</v>
      </c>
      <c r="B7" s="276">
        <v>570.75276400000007</v>
      </c>
      <c r="C7" s="263">
        <v>538.32941400000016</v>
      </c>
      <c r="D7" s="277">
        <v>485.08343799999989</v>
      </c>
      <c r="E7" s="292">
        <v>398.34200599999991</v>
      </c>
      <c r="F7" s="290">
        <v>258.45760600000006</v>
      </c>
      <c r="G7" s="277">
        <v>187.91214000000002</v>
      </c>
      <c r="H7" s="292">
        <v>235.66811500000003</v>
      </c>
      <c r="I7" s="290">
        <v>185.16629900000001</v>
      </c>
      <c r="J7" s="277">
        <v>161.09305599999999</v>
      </c>
      <c r="K7" s="292">
        <v>294.81225200000011</v>
      </c>
      <c r="L7" s="290">
        <v>503.78446399999996</v>
      </c>
      <c r="M7" s="277">
        <v>604.5180949999999</v>
      </c>
      <c r="N7" s="189">
        <f>SUM(B7:M7)</f>
        <v>4423.9196489999995</v>
      </c>
      <c r="P7" s="41"/>
      <c r="Q7" s="128"/>
      <c r="R7" s="128"/>
      <c r="S7" s="128"/>
      <c r="T7" s="128"/>
      <c r="U7" s="121"/>
    </row>
    <row r="8" spans="1:21">
      <c r="A8" s="166" t="s">
        <v>99</v>
      </c>
      <c r="B8" s="276">
        <v>870.89495399999998</v>
      </c>
      <c r="C8" s="263">
        <v>811.37787399999979</v>
      </c>
      <c r="D8" s="277">
        <v>753.66810299999997</v>
      </c>
      <c r="E8" s="292">
        <v>655.53643500000101</v>
      </c>
      <c r="F8" s="290">
        <v>452.89562200000023</v>
      </c>
      <c r="G8" s="277">
        <v>319.3608339999999</v>
      </c>
      <c r="H8" s="292">
        <v>296.54719099999994</v>
      </c>
      <c r="I8" s="290">
        <v>276.71851199999992</v>
      </c>
      <c r="J8" s="277">
        <v>277.271931</v>
      </c>
      <c r="K8" s="292">
        <v>473.98489499999965</v>
      </c>
      <c r="L8" s="290">
        <v>713.58903699999973</v>
      </c>
      <c r="M8" s="277">
        <v>847.32730700000025</v>
      </c>
      <c r="N8" s="189">
        <f t="shared" ref="N8:N20" si="4">SUM(B8:M8)</f>
        <v>6749.1726950000011</v>
      </c>
      <c r="P8" s="41"/>
      <c r="Q8" s="128"/>
      <c r="R8" s="128"/>
      <c r="S8" s="128"/>
      <c r="T8" s="128"/>
      <c r="U8" s="121"/>
    </row>
    <row r="9" spans="1:21">
      <c r="A9" s="166" t="s">
        <v>100</v>
      </c>
      <c r="B9" s="276">
        <v>896.02679699999976</v>
      </c>
      <c r="C9" s="263">
        <v>830.02189700000031</v>
      </c>
      <c r="D9" s="277">
        <v>703.63540500000011</v>
      </c>
      <c r="E9" s="292">
        <v>598.55492000000015</v>
      </c>
      <c r="F9" s="290">
        <v>388.67165599999976</v>
      </c>
      <c r="G9" s="277">
        <v>279.60334700000004</v>
      </c>
      <c r="H9" s="292">
        <v>255.39920400000003</v>
      </c>
      <c r="I9" s="290">
        <v>263.12994600000007</v>
      </c>
      <c r="J9" s="277">
        <v>264.37311500000004</v>
      </c>
      <c r="K9" s="292">
        <v>488.64891600000016</v>
      </c>
      <c r="L9" s="290">
        <v>818.84723900000017</v>
      </c>
      <c r="M9" s="277">
        <v>1019.4902249999998</v>
      </c>
      <c r="N9" s="189">
        <f t="shared" si="4"/>
        <v>6806.4026670000003</v>
      </c>
      <c r="P9" s="41"/>
      <c r="Q9" s="128"/>
      <c r="R9" s="128"/>
      <c r="S9" s="128"/>
      <c r="T9" s="128"/>
      <c r="U9" s="121"/>
    </row>
    <row r="10" spans="1:21">
      <c r="A10" s="166" t="s">
        <v>101</v>
      </c>
      <c r="B10" s="276">
        <v>1049.652022</v>
      </c>
      <c r="C10" s="263">
        <v>1005.8287840000002</v>
      </c>
      <c r="D10" s="277">
        <v>1007.3501889999999</v>
      </c>
      <c r="E10" s="292">
        <v>896.94921999999997</v>
      </c>
      <c r="F10" s="290">
        <v>763.96610900000007</v>
      </c>
      <c r="G10" s="277">
        <v>413.32895000000002</v>
      </c>
      <c r="H10" s="292">
        <v>605.8940799999998</v>
      </c>
      <c r="I10" s="290">
        <v>462.00868300000013</v>
      </c>
      <c r="J10" s="277">
        <v>436.58745799999991</v>
      </c>
      <c r="K10" s="292">
        <v>803.33977000000016</v>
      </c>
      <c r="L10" s="290">
        <v>829.28138200000001</v>
      </c>
      <c r="M10" s="277">
        <v>1031.7038109999999</v>
      </c>
      <c r="N10" s="189">
        <f t="shared" si="4"/>
        <v>9305.8904579999999</v>
      </c>
      <c r="P10" s="41"/>
      <c r="Q10" s="128"/>
      <c r="R10" s="128"/>
      <c r="S10" s="128"/>
      <c r="T10" s="128"/>
      <c r="U10" s="121"/>
    </row>
    <row r="11" spans="1:21">
      <c r="A11" s="166" t="s">
        <v>128</v>
      </c>
      <c r="B11" s="276">
        <v>436.84331000000003</v>
      </c>
      <c r="C11" s="263">
        <v>405.16888400000011</v>
      </c>
      <c r="D11" s="277">
        <v>381.97293399999973</v>
      </c>
      <c r="E11" s="292">
        <v>324.07213999999993</v>
      </c>
      <c r="F11" s="290">
        <v>236.55050900000003</v>
      </c>
      <c r="G11" s="277">
        <v>177.79948100000004</v>
      </c>
      <c r="H11" s="292">
        <v>134.24542300000007</v>
      </c>
      <c r="I11" s="290">
        <v>182.20066200000005</v>
      </c>
      <c r="J11" s="277">
        <v>176.8838540000001</v>
      </c>
      <c r="K11" s="292">
        <v>250.85263100000003</v>
      </c>
      <c r="L11" s="290">
        <v>377.44550899999996</v>
      </c>
      <c r="M11" s="277">
        <v>429.30911499999996</v>
      </c>
      <c r="N11" s="189">
        <f t="shared" si="4"/>
        <v>3513.3444520000003</v>
      </c>
      <c r="P11" s="41"/>
      <c r="Q11" s="128"/>
      <c r="R11" s="128"/>
      <c r="S11" s="128"/>
      <c r="T11" s="128"/>
      <c r="U11" s="121"/>
    </row>
    <row r="12" spans="1:21">
      <c r="A12" s="166" t="s">
        <v>102</v>
      </c>
      <c r="B12" s="276">
        <v>565.03492700000004</v>
      </c>
      <c r="C12" s="263">
        <v>476.80048000000011</v>
      </c>
      <c r="D12" s="277">
        <v>405.16534300000001</v>
      </c>
      <c r="E12" s="292">
        <v>343.43174599999986</v>
      </c>
      <c r="F12" s="290">
        <v>248.98623499999999</v>
      </c>
      <c r="G12" s="277">
        <v>185.02527999999998</v>
      </c>
      <c r="H12" s="292">
        <v>155.72076300000001</v>
      </c>
      <c r="I12" s="290">
        <v>165.13293699999997</v>
      </c>
      <c r="J12" s="277">
        <v>221.94543800000008</v>
      </c>
      <c r="K12" s="292">
        <v>403.32637799999986</v>
      </c>
      <c r="L12" s="290">
        <v>503.71309700000006</v>
      </c>
      <c r="M12" s="277">
        <v>574.44619199999988</v>
      </c>
      <c r="N12" s="189">
        <f t="shared" si="4"/>
        <v>4248.7288159999989</v>
      </c>
      <c r="P12" s="41"/>
      <c r="Q12" s="128"/>
      <c r="R12" s="128"/>
      <c r="S12" s="128"/>
      <c r="T12" s="128"/>
      <c r="U12" s="121"/>
    </row>
    <row r="13" spans="1:21">
      <c r="A13" s="166" t="s">
        <v>103</v>
      </c>
      <c r="B13" s="276">
        <v>293.97977249299197</v>
      </c>
      <c r="C13" s="263">
        <v>280.34931430348803</v>
      </c>
      <c r="D13" s="277">
        <v>259.74384292243195</v>
      </c>
      <c r="E13" s="292">
        <v>211.32724467084796</v>
      </c>
      <c r="F13" s="290">
        <v>125.95540848300803</v>
      </c>
      <c r="G13" s="277">
        <v>95.548422741760021</v>
      </c>
      <c r="H13" s="292">
        <v>105.86511499999999</v>
      </c>
      <c r="I13" s="290">
        <v>107.620223</v>
      </c>
      <c r="J13" s="277">
        <v>106.69670300000001</v>
      </c>
      <c r="K13" s="292">
        <v>159.71172900000002</v>
      </c>
      <c r="L13" s="290">
        <v>242.54463900000002</v>
      </c>
      <c r="M13" s="277">
        <v>288.76368799999995</v>
      </c>
      <c r="N13" s="189">
        <f t="shared" si="4"/>
        <v>2278.106102614528</v>
      </c>
      <c r="P13" s="41"/>
      <c r="Q13" s="128"/>
      <c r="R13" s="128"/>
      <c r="S13" s="128"/>
      <c r="T13" s="128"/>
      <c r="U13" s="121"/>
    </row>
    <row r="14" spans="1:21">
      <c r="A14" s="166" t="s">
        <v>104</v>
      </c>
      <c r="B14" s="276">
        <v>3167.5536190000021</v>
      </c>
      <c r="C14" s="263">
        <v>2913.3922059999995</v>
      </c>
      <c r="D14" s="277">
        <v>2828.7859560000015</v>
      </c>
      <c r="E14" s="292">
        <v>2470.3135359999997</v>
      </c>
      <c r="F14" s="290">
        <v>1935.0031060000006</v>
      </c>
      <c r="G14" s="277">
        <v>1558.7635139999998</v>
      </c>
      <c r="H14" s="292">
        <v>1535.1111020000008</v>
      </c>
      <c r="I14" s="290">
        <v>1465.6605529999988</v>
      </c>
      <c r="J14" s="277">
        <v>1461.5274609999988</v>
      </c>
      <c r="K14" s="292">
        <v>1829.9357740000007</v>
      </c>
      <c r="L14" s="290">
        <v>2587.3153800000014</v>
      </c>
      <c r="M14" s="277">
        <v>3018.8701030000002</v>
      </c>
      <c r="N14" s="189">
        <f t="shared" si="4"/>
        <v>26772.232309999999</v>
      </c>
      <c r="P14" s="41"/>
      <c r="Q14" s="128"/>
      <c r="R14" s="128"/>
      <c r="S14" s="128"/>
      <c r="T14" s="128"/>
      <c r="U14" s="142"/>
    </row>
    <row r="15" spans="1:21">
      <c r="A15" s="166" t="s">
        <v>105</v>
      </c>
      <c r="B15" s="276">
        <v>765.55819400000007</v>
      </c>
      <c r="C15" s="263">
        <v>632.4857810000002</v>
      </c>
      <c r="D15" s="277">
        <v>590.5188159999999</v>
      </c>
      <c r="E15" s="292">
        <v>489.6708579999999</v>
      </c>
      <c r="F15" s="290">
        <v>359.89276199999989</v>
      </c>
      <c r="G15" s="277">
        <v>305.49685299999993</v>
      </c>
      <c r="H15" s="292">
        <v>256.03865400000001</v>
      </c>
      <c r="I15" s="290">
        <v>270.11906900000002</v>
      </c>
      <c r="J15" s="277">
        <v>323.61888299999993</v>
      </c>
      <c r="K15" s="292">
        <v>535.03046899999981</v>
      </c>
      <c r="L15" s="290">
        <v>701.5535299999998</v>
      </c>
      <c r="M15" s="277">
        <v>812.47751500000015</v>
      </c>
      <c r="N15" s="189">
        <f t="shared" si="4"/>
        <v>6042.4613840000011</v>
      </c>
      <c r="P15" s="41"/>
      <c r="Q15" s="128"/>
      <c r="R15" s="128"/>
      <c r="S15" s="128"/>
      <c r="T15" s="128"/>
      <c r="U15" s="121"/>
    </row>
    <row r="16" spans="1:21">
      <c r="A16" s="166" t="s">
        <v>106</v>
      </c>
      <c r="B16" s="276">
        <v>802.78956900000003</v>
      </c>
      <c r="C16" s="263">
        <v>777.16399800000011</v>
      </c>
      <c r="D16" s="277">
        <v>707.84643600000004</v>
      </c>
      <c r="E16" s="292">
        <v>571.72909300000003</v>
      </c>
      <c r="F16" s="290">
        <v>348.880516</v>
      </c>
      <c r="G16" s="277">
        <v>239.81506900000005</v>
      </c>
      <c r="H16" s="292">
        <v>219.35466099999999</v>
      </c>
      <c r="I16" s="290">
        <v>211.86660299999997</v>
      </c>
      <c r="J16" s="277">
        <v>236.06507400000001</v>
      </c>
      <c r="K16" s="292">
        <v>410.85095799999993</v>
      </c>
      <c r="L16" s="290">
        <v>663.90713700000015</v>
      </c>
      <c r="M16" s="277">
        <v>813.20149399999991</v>
      </c>
      <c r="N16" s="189">
        <f t="shared" si="4"/>
        <v>6003.4706080000005</v>
      </c>
      <c r="P16" s="41"/>
      <c r="Q16" s="128"/>
      <c r="R16" s="128"/>
      <c r="S16" s="128"/>
      <c r="T16" s="128"/>
      <c r="U16" s="121"/>
    </row>
    <row r="17" spans="1:21">
      <c r="A17" s="166" t="s">
        <v>107</v>
      </c>
      <c r="B17" s="276">
        <v>699.2664610000005</v>
      </c>
      <c r="C17" s="263">
        <v>662.57965699999988</v>
      </c>
      <c r="D17" s="277">
        <v>613.58374900000035</v>
      </c>
      <c r="E17" s="292">
        <v>505.70254599999998</v>
      </c>
      <c r="F17" s="290">
        <v>316.23830400000026</v>
      </c>
      <c r="G17" s="277">
        <v>233.50645</v>
      </c>
      <c r="H17" s="292">
        <v>218.50446499999995</v>
      </c>
      <c r="I17" s="290">
        <v>192.29670499999995</v>
      </c>
      <c r="J17" s="277">
        <v>218.902435</v>
      </c>
      <c r="K17" s="292">
        <v>375.37060100000002</v>
      </c>
      <c r="L17" s="290">
        <v>587.57982899999956</v>
      </c>
      <c r="M17" s="277">
        <v>711.11556900000028</v>
      </c>
      <c r="N17" s="189">
        <f t="shared" si="4"/>
        <v>5334.6467710000006</v>
      </c>
      <c r="P17" s="41"/>
      <c r="Q17" s="128"/>
      <c r="R17" s="128"/>
      <c r="S17" s="128"/>
      <c r="T17" s="128"/>
      <c r="U17" s="121"/>
    </row>
    <row r="18" spans="1:21">
      <c r="A18" s="166" t="s">
        <v>108</v>
      </c>
      <c r="B18" s="276">
        <v>3137.4342509999979</v>
      </c>
      <c r="C18" s="263">
        <v>2799.8990698263997</v>
      </c>
      <c r="D18" s="277">
        <v>2550.8600716638202</v>
      </c>
      <c r="E18" s="292">
        <v>2275.894867999999</v>
      </c>
      <c r="F18" s="290">
        <v>1392.5799519999994</v>
      </c>
      <c r="G18" s="277">
        <v>1095.4448350000005</v>
      </c>
      <c r="H18" s="292">
        <v>1063.9082130000002</v>
      </c>
      <c r="I18" s="290">
        <v>1148.5180620000008</v>
      </c>
      <c r="J18" s="277">
        <v>1238.8764200000001</v>
      </c>
      <c r="K18" s="292">
        <v>1892.5714770000002</v>
      </c>
      <c r="L18" s="290">
        <v>2626.340100999998</v>
      </c>
      <c r="M18" s="277">
        <v>3073.8336129999998</v>
      </c>
      <c r="N18" s="189">
        <f t="shared" si="4"/>
        <v>24296.160933490217</v>
      </c>
      <c r="P18" s="41"/>
      <c r="Q18" s="128"/>
      <c r="R18" s="128"/>
      <c r="S18" s="128"/>
      <c r="T18" s="128"/>
      <c r="U18" s="121"/>
    </row>
    <row r="19" spans="1:21">
      <c r="A19" s="166" t="s">
        <v>109</v>
      </c>
      <c r="B19" s="276">
        <v>3132.0151920000012</v>
      </c>
      <c r="C19" s="263">
        <v>2766.2162669999984</v>
      </c>
      <c r="D19" s="277">
        <v>2956.152783</v>
      </c>
      <c r="E19" s="292">
        <v>2586.0236270000009</v>
      </c>
      <c r="F19" s="290">
        <v>2043.5958909999999</v>
      </c>
      <c r="G19" s="277">
        <v>1631.2561140000005</v>
      </c>
      <c r="H19" s="292">
        <v>1681.1842299999998</v>
      </c>
      <c r="I19" s="290">
        <v>1752.2813959999999</v>
      </c>
      <c r="J19" s="277">
        <v>1775.5892369999997</v>
      </c>
      <c r="K19" s="292">
        <v>2188.6589229999981</v>
      </c>
      <c r="L19" s="290">
        <v>2324.0351069999992</v>
      </c>
      <c r="M19" s="277">
        <v>3092.1510599999997</v>
      </c>
      <c r="N19" s="189">
        <f t="shared" si="4"/>
        <v>27929.159826999996</v>
      </c>
      <c r="P19" s="41"/>
      <c r="Q19" s="128"/>
      <c r="R19" s="128"/>
      <c r="S19" s="128"/>
      <c r="T19" s="128"/>
      <c r="U19" s="142"/>
    </row>
    <row r="20" spans="1:21">
      <c r="A20" s="166" t="s">
        <v>110</v>
      </c>
      <c r="B20" s="276">
        <v>781.56224899999995</v>
      </c>
      <c r="C20" s="263">
        <v>735.50436200000001</v>
      </c>
      <c r="D20" s="277">
        <v>717.83849600000008</v>
      </c>
      <c r="E20" s="292">
        <v>610.87352799999996</v>
      </c>
      <c r="F20" s="290">
        <v>513.39443599999993</v>
      </c>
      <c r="G20" s="277">
        <v>385.36212200000011</v>
      </c>
      <c r="H20" s="292">
        <v>288.187995</v>
      </c>
      <c r="I20" s="290">
        <v>369.63061400000009</v>
      </c>
      <c r="J20" s="277">
        <v>395.36181800000003</v>
      </c>
      <c r="K20" s="292">
        <v>463.93954199999996</v>
      </c>
      <c r="L20" s="290">
        <v>665.52015300000005</v>
      </c>
      <c r="M20" s="277">
        <v>774.66760700000009</v>
      </c>
      <c r="N20" s="189">
        <f t="shared" si="4"/>
        <v>6701.8429220000007</v>
      </c>
      <c r="P20" s="41"/>
      <c r="Q20" s="128"/>
      <c r="R20" s="128"/>
      <c r="S20" s="128"/>
      <c r="T20" s="128"/>
      <c r="U20" s="121"/>
    </row>
    <row r="21" spans="1:21">
      <c r="A21" s="4"/>
      <c r="N21" s="3"/>
      <c r="P21" s="136"/>
      <c r="Q21" s="136"/>
      <c r="R21" s="136"/>
      <c r="S21" s="136"/>
      <c r="T21" s="136"/>
      <c r="U21" s="141"/>
    </row>
    <row r="22" spans="1:21">
      <c r="A22" s="10" t="s">
        <v>129</v>
      </c>
      <c r="B22" s="25">
        <v>1403.1148109999999</v>
      </c>
      <c r="C22" s="130"/>
      <c r="D22" s="130"/>
      <c r="Q22" s="128"/>
      <c r="R22" s="128"/>
      <c r="S22" s="128"/>
      <c r="U22" s="121"/>
    </row>
    <row r="23" spans="1:21">
      <c r="A23" s="10" t="s">
        <v>99</v>
      </c>
      <c r="B23" s="25">
        <v>2034.9012389999996</v>
      </c>
      <c r="C23" s="130"/>
      <c r="D23" s="130"/>
      <c r="U23" s="140"/>
    </row>
    <row r="24" spans="1:21">
      <c r="A24" s="10" t="s">
        <v>100</v>
      </c>
      <c r="B24" s="25">
        <v>2326.9863800000003</v>
      </c>
      <c r="C24" s="130"/>
      <c r="D24" s="130"/>
    </row>
    <row r="25" spans="1:21">
      <c r="A25" s="10" t="s">
        <v>101</v>
      </c>
      <c r="B25" s="25">
        <v>2664.324963</v>
      </c>
      <c r="C25" s="130"/>
      <c r="D25" s="130"/>
    </row>
    <row r="26" spans="1:21">
      <c r="A26" s="10" t="s">
        <v>128</v>
      </c>
      <c r="B26" s="25">
        <v>1057.6072549999999</v>
      </c>
      <c r="C26" s="130"/>
      <c r="D26" s="130"/>
    </row>
    <row r="27" spans="1:21">
      <c r="A27" s="10" t="s">
        <v>102</v>
      </c>
      <c r="B27" s="25">
        <v>1481.4856669999999</v>
      </c>
      <c r="C27" s="130"/>
      <c r="D27" s="130"/>
    </row>
    <row r="28" spans="1:21">
      <c r="A28" s="10" t="s">
        <v>103</v>
      </c>
      <c r="B28" s="25">
        <v>691.02005600000007</v>
      </c>
      <c r="C28" s="130"/>
      <c r="D28" s="130"/>
    </row>
    <row r="29" spans="1:21">
      <c r="A29" s="10" t="s">
        <v>104</v>
      </c>
      <c r="B29" s="25">
        <v>7436.1212570000025</v>
      </c>
      <c r="C29" s="130"/>
      <c r="D29" s="130"/>
    </row>
    <row r="30" spans="1:21">
      <c r="A30" s="10" t="s">
        <v>105</v>
      </c>
      <c r="B30" s="25">
        <v>2049.0615139999995</v>
      </c>
      <c r="C30" s="130"/>
      <c r="D30" s="130"/>
    </row>
    <row r="31" spans="1:21">
      <c r="A31" s="10" t="s">
        <v>106</v>
      </c>
      <c r="B31" s="25">
        <v>1887.9595890000001</v>
      </c>
      <c r="C31" s="130"/>
      <c r="D31" s="130"/>
    </row>
    <row r="32" spans="1:21">
      <c r="A32" s="10" t="s">
        <v>107</v>
      </c>
      <c r="B32" s="25">
        <v>1674.0659989999999</v>
      </c>
      <c r="C32" s="130"/>
      <c r="D32" s="130"/>
    </row>
    <row r="33" spans="1:4">
      <c r="A33" s="10" t="s">
        <v>108</v>
      </c>
      <c r="B33" s="25">
        <v>7592.7451909999982</v>
      </c>
      <c r="C33" s="130"/>
      <c r="D33" s="130"/>
    </row>
    <row r="34" spans="1:4">
      <c r="A34" s="10" t="s">
        <v>109</v>
      </c>
      <c r="B34" s="25">
        <v>7604.8450899999971</v>
      </c>
      <c r="C34" s="130"/>
      <c r="D34" s="130"/>
    </row>
    <row r="35" spans="1:4">
      <c r="A35" s="10" t="s">
        <v>110</v>
      </c>
      <c r="B35" s="25">
        <v>1904.1273020000001</v>
      </c>
      <c r="C35" s="130"/>
      <c r="D35" s="130"/>
    </row>
    <row r="36" spans="1:4">
      <c r="A36" s="130"/>
      <c r="B36" s="130"/>
      <c r="C36" s="130"/>
      <c r="D36" s="130"/>
    </row>
    <row r="37" spans="1:4">
      <c r="A37" s="130"/>
      <c r="B37" s="130"/>
      <c r="C37" s="130"/>
      <c r="D37" s="130"/>
    </row>
    <row r="38" spans="1:4">
      <c r="A38" s="130"/>
      <c r="B38" s="130"/>
      <c r="C38" s="130"/>
      <c r="D38" s="130"/>
    </row>
    <row r="39" spans="1:4">
      <c r="A39" s="130"/>
      <c r="B39" s="130"/>
      <c r="C39" s="130"/>
      <c r="D39" s="130"/>
    </row>
    <row r="40" spans="1:4">
      <c r="A40" s="130"/>
      <c r="B40" s="130"/>
      <c r="C40" s="130"/>
      <c r="D40" s="130"/>
    </row>
    <row r="41" spans="1:4">
      <c r="A41" s="130"/>
      <c r="B41" s="130"/>
      <c r="C41" s="130"/>
      <c r="D41" s="130"/>
    </row>
    <row r="42" spans="1:4">
      <c r="A42" s="130"/>
      <c r="B42" s="130"/>
      <c r="C42" s="130"/>
      <c r="D42" s="130"/>
    </row>
    <row r="43" spans="1:4">
      <c r="A43" s="130"/>
      <c r="B43" s="130"/>
      <c r="C43" s="130"/>
      <c r="D43" s="130"/>
    </row>
    <row r="44" spans="1:4">
      <c r="A44" s="130"/>
      <c r="B44" s="130"/>
      <c r="C44" s="130"/>
      <c r="D44" s="130"/>
    </row>
    <row r="45" spans="1:4">
      <c r="A45" s="130"/>
      <c r="B45" s="130"/>
      <c r="C45" s="130"/>
      <c r="D45" s="130"/>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4"/>
  <dimension ref="A1:U46"/>
  <sheetViews>
    <sheetView showGridLines="0" zoomScaleNormal="100" zoomScaleSheetLayoutView="85" workbookViewId="0"/>
  </sheetViews>
  <sheetFormatPr defaultColWidth="9.140625" defaultRowHeight="12.75"/>
  <cols>
    <col min="1" max="1" width="30.85546875" style="2" customWidth="1"/>
    <col min="2" max="15" width="7.42578125" style="2" customWidth="1"/>
    <col min="16" max="16" width="9.140625" style="2" customWidth="1"/>
    <col min="17" max="16384" width="9.140625" style="2"/>
  </cols>
  <sheetData>
    <row r="1" spans="1:21" s="66" customFormat="1" ht="18">
      <c r="A1" s="234" t="s">
        <v>326</v>
      </c>
      <c r="B1" s="23"/>
      <c r="C1" s="23"/>
      <c r="D1" s="23"/>
      <c r="E1" s="23"/>
      <c r="G1" s="23"/>
      <c r="H1" s="23"/>
      <c r="I1" s="23"/>
      <c r="J1" s="23"/>
      <c r="K1" s="23"/>
      <c r="L1" s="23"/>
      <c r="M1" s="23"/>
      <c r="N1" s="23"/>
      <c r="P1" s="238" t="str">
        <f>'3'!N1</f>
        <v>IV. čtvrtletí 2023</v>
      </c>
    </row>
    <row r="2" spans="1:21" s="7" customFormat="1" ht="6" customHeight="1">
      <c r="B2" s="115"/>
      <c r="C2" s="115"/>
      <c r="D2" s="115"/>
      <c r="E2" s="115"/>
      <c r="F2" s="115"/>
      <c r="G2" s="115"/>
      <c r="H2" s="115"/>
      <c r="I2" s="115"/>
      <c r="J2" s="115"/>
      <c r="K2" s="115"/>
      <c r="L2" s="115"/>
      <c r="M2" s="115"/>
      <c r="N2" s="115"/>
      <c r="O2" s="115"/>
    </row>
    <row r="3" spans="1:21" s="7" customFormat="1" ht="12" customHeight="1">
      <c r="A3" s="329">
        <v>2023</v>
      </c>
      <c r="B3" s="197" t="s">
        <v>85</v>
      </c>
      <c r="C3" s="197" t="s">
        <v>76</v>
      </c>
      <c r="D3" s="197" t="s">
        <v>77</v>
      </c>
      <c r="E3" s="197" t="s">
        <v>78</v>
      </c>
      <c r="F3" s="197" t="s">
        <v>88</v>
      </c>
      <c r="G3" s="197" t="s">
        <v>79</v>
      </c>
      <c r="H3" s="197" t="s">
        <v>80</v>
      </c>
      <c r="I3" s="197" t="s">
        <v>81</v>
      </c>
      <c r="J3" s="197" t="s">
        <v>82</v>
      </c>
      <c r="K3" s="197" t="s">
        <v>83</v>
      </c>
      <c r="L3" s="197" t="s">
        <v>84</v>
      </c>
      <c r="M3" s="197" t="s">
        <v>86</v>
      </c>
      <c r="N3" s="197" t="s">
        <v>87</v>
      </c>
      <c r="O3" s="197" t="s">
        <v>89</v>
      </c>
      <c r="P3" s="197" t="s">
        <v>7</v>
      </c>
    </row>
    <row r="4" spans="1:21" s="110" customFormat="1" ht="12" customHeight="1">
      <c r="A4" s="167" t="s">
        <v>59</v>
      </c>
      <c r="B4" s="195">
        <f>SUM(B5:B20)</f>
        <v>1403.1148109999999</v>
      </c>
      <c r="C4" s="195">
        <f>SUM(C5:C20)</f>
        <v>2034.9012390000005</v>
      </c>
      <c r="D4" s="195">
        <f t="shared" ref="D4:P4" si="0">SUM(D5:D20)</f>
        <v>2326.9863799999998</v>
      </c>
      <c r="E4" s="195">
        <f t="shared" si="0"/>
        <v>2664.324963</v>
      </c>
      <c r="F4" s="195">
        <f>SUM(F5:F20)</f>
        <v>1057.6072550000001</v>
      </c>
      <c r="G4" s="195">
        <f t="shared" si="0"/>
        <v>1481.4856669999999</v>
      </c>
      <c r="H4" s="195">
        <f t="shared" si="0"/>
        <v>691.02005599999995</v>
      </c>
      <c r="I4" s="195">
        <f t="shared" si="0"/>
        <v>7436.1212570000025</v>
      </c>
      <c r="J4" s="195">
        <f t="shared" si="0"/>
        <v>2049.061514</v>
      </c>
      <c r="K4" s="195">
        <f t="shared" si="0"/>
        <v>1887.9595890000001</v>
      </c>
      <c r="L4" s="195">
        <f t="shared" si="0"/>
        <v>1674.0659989999995</v>
      </c>
      <c r="M4" s="195">
        <f t="shared" si="0"/>
        <v>7592.7413569999999</v>
      </c>
      <c r="N4" s="195">
        <f t="shared" si="0"/>
        <v>7604.8450899999998</v>
      </c>
      <c r="O4" s="195">
        <f t="shared" si="0"/>
        <v>1904.1273019999999</v>
      </c>
      <c r="P4" s="195">
        <f t="shared" si="0"/>
        <v>41808.36247900001</v>
      </c>
    </row>
    <row r="5" spans="1:21" s="7" customFormat="1" ht="12" customHeight="1">
      <c r="A5" s="166" t="s">
        <v>40</v>
      </c>
      <c r="B5" s="196">
        <v>0</v>
      </c>
      <c r="C5" s="196">
        <v>614.92481700000019</v>
      </c>
      <c r="D5" s="196">
        <v>100.68457999999998</v>
      </c>
      <c r="E5" s="196">
        <v>152.89698300000001</v>
      </c>
      <c r="F5" s="196">
        <v>398.51196199999998</v>
      </c>
      <c r="G5" s="196">
        <v>139.60171000000003</v>
      </c>
      <c r="H5" s="196">
        <v>0</v>
      </c>
      <c r="I5" s="196">
        <v>1584.4659130000005</v>
      </c>
      <c r="J5" s="196">
        <v>68.818235000000016</v>
      </c>
      <c r="K5" s="196">
        <v>40.687948000000006</v>
      </c>
      <c r="L5" s="196">
        <v>434.58724899999993</v>
      </c>
      <c r="M5" s="196">
        <v>559.68799499999989</v>
      </c>
      <c r="N5" s="196">
        <v>1726.3981379999998</v>
      </c>
      <c r="O5" s="196">
        <v>176.40124</v>
      </c>
      <c r="P5" s="196">
        <f>SUM(B5:O5)</f>
        <v>5997.6667700000007</v>
      </c>
      <c r="R5" s="8"/>
      <c r="S5" s="124"/>
      <c r="T5" s="124"/>
    </row>
    <row r="6" spans="1:21" s="7" customFormat="1" ht="12" customHeight="1">
      <c r="A6" s="166" t="s">
        <v>39</v>
      </c>
      <c r="B6" s="196">
        <v>48.191000000000003</v>
      </c>
      <c r="C6" s="196">
        <v>116.11122099999996</v>
      </c>
      <c r="D6" s="196">
        <v>71.876752999999994</v>
      </c>
      <c r="E6" s="196">
        <v>19.153397000000002</v>
      </c>
      <c r="F6" s="196">
        <v>175.53026400000005</v>
      </c>
      <c r="G6" s="196">
        <v>107.52517200000001</v>
      </c>
      <c r="H6" s="196">
        <v>9.8638860000000008</v>
      </c>
      <c r="I6" s="196">
        <v>94.543149</v>
      </c>
      <c r="J6" s="196">
        <v>95.389323000000019</v>
      </c>
      <c r="K6" s="196">
        <v>107.48373999999998</v>
      </c>
      <c r="L6" s="196">
        <v>100.77639400000001</v>
      </c>
      <c r="M6" s="196">
        <v>126.45642800000003</v>
      </c>
      <c r="N6" s="196">
        <v>27.016984000000004</v>
      </c>
      <c r="O6" s="196">
        <v>34.218224000000006</v>
      </c>
      <c r="P6" s="196">
        <f t="shared" ref="P6:P20" si="1">SUM(B6:O6)</f>
        <v>1134.135935</v>
      </c>
      <c r="R6" s="8"/>
      <c r="S6" s="124"/>
      <c r="T6" s="124"/>
    </row>
    <row r="7" spans="1:21" s="7" customFormat="1" ht="12" customHeight="1">
      <c r="A7" s="166" t="s">
        <v>38</v>
      </c>
      <c r="B7" s="196">
        <v>0</v>
      </c>
      <c r="C7" s="196">
        <v>0</v>
      </c>
      <c r="D7" s="196">
        <v>0.50147000000000008</v>
      </c>
      <c r="E7" s="196">
        <v>0</v>
      </c>
      <c r="F7" s="196">
        <v>0</v>
      </c>
      <c r="G7" s="196">
        <v>1.2749999999999999E-2</v>
      </c>
      <c r="H7" s="196">
        <v>0</v>
      </c>
      <c r="I7" s="196">
        <v>3425.0876600000011</v>
      </c>
      <c r="J7" s="196">
        <v>3.509477</v>
      </c>
      <c r="K7" s="196">
        <v>0</v>
      </c>
      <c r="L7" s="196">
        <v>0</v>
      </c>
      <c r="M7" s="196">
        <v>0</v>
      </c>
      <c r="N7" s="196">
        <v>1.5011099999999999</v>
      </c>
      <c r="O7" s="196">
        <v>0</v>
      </c>
      <c r="P7" s="196">
        <f t="shared" si="1"/>
        <v>3430.6124670000013</v>
      </c>
      <c r="R7" s="8"/>
      <c r="S7" s="124"/>
      <c r="T7" s="124"/>
    </row>
    <row r="8" spans="1:21" s="7" customFormat="1" ht="12" customHeight="1">
      <c r="A8" s="166" t="s">
        <v>60</v>
      </c>
      <c r="B8" s="196">
        <v>0</v>
      </c>
      <c r="C8" s="196">
        <v>0</v>
      </c>
      <c r="D8" s="196">
        <v>1.042</v>
      </c>
      <c r="E8" s="196">
        <v>0</v>
      </c>
      <c r="F8" s="196">
        <v>0.01</v>
      </c>
      <c r="G8" s="196">
        <v>0</v>
      </c>
      <c r="H8" s="196">
        <v>0.57099999999999995</v>
      </c>
      <c r="I8" s="196">
        <v>5.875E-3</v>
      </c>
      <c r="J8" s="196">
        <v>7.6580000000000007E-3</v>
      </c>
      <c r="K8" s="196">
        <v>10.776529999999999</v>
      </c>
      <c r="L8" s="196">
        <v>0.97918000000000005</v>
      </c>
      <c r="M8" s="196">
        <v>12.009815999999999</v>
      </c>
      <c r="N8" s="196">
        <v>0.99680999999999997</v>
      </c>
      <c r="O8" s="196">
        <v>7.3000000000000001E-3</v>
      </c>
      <c r="P8" s="196">
        <f t="shared" si="1"/>
        <v>26.406168999999998</v>
      </c>
      <c r="T8" s="8"/>
    </row>
    <row r="9" spans="1:21" s="7" customFormat="1" ht="12" customHeight="1">
      <c r="A9" s="166" t="s">
        <v>61</v>
      </c>
      <c r="B9" s="196">
        <v>7.9058700000000002</v>
      </c>
      <c r="C9" s="196">
        <v>0</v>
      </c>
      <c r="D9" s="196">
        <v>8.6999999999999994E-2</v>
      </c>
      <c r="E9" s="196">
        <v>1.54762</v>
      </c>
      <c r="F9" s="196">
        <v>0</v>
      </c>
      <c r="G9" s="196">
        <v>0</v>
      </c>
      <c r="H9" s="196">
        <v>0.23400000000000001</v>
      </c>
      <c r="I9" s="196">
        <v>0</v>
      </c>
      <c r="J9" s="196">
        <v>0</v>
      </c>
      <c r="K9" s="196">
        <v>0</v>
      </c>
      <c r="L9" s="196">
        <v>0</v>
      </c>
      <c r="M9" s="196">
        <v>0</v>
      </c>
      <c r="N9" s="196">
        <v>14.640230960414662</v>
      </c>
      <c r="O9" s="196">
        <v>3.4450000000000001E-2</v>
      </c>
      <c r="P9" s="196">
        <f t="shared" si="1"/>
        <v>24.449170960414662</v>
      </c>
      <c r="T9" s="8"/>
    </row>
    <row r="10" spans="1:21" s="7" customFormat="1" ht="12" customHeight="1">
      <c r="A10" s="166" t="s">
        <v>62</v>
      </c>
      <c r="B10" s="196">
        <v>0</v>
      </c>
      <c r="C10" s="196">
        <v>0</v>
      </c>
      <c r="D10" s="196">
        <v>2.1999999999999999E-2</v>
      </c>
      <c r="E10" s="196">
        <v>1.6039999999999999E-2</v>
      </c>
      <c r="F10" s="196">
        <v>1.5700000000000002E-2</v>
      </c>
      <c r="G10" s="196">
        <v>7.2999999999999996E-4</v>
      </c>
      <c r="H10" s="196">
        <v>0</v>
      </c>
      <c r="I10" s="196">
        <v>0</v>
      </c>
      <c r="J10" s="196">
        <v>0</v>
      </c>
      <c r="K10" s="196">
        <v>0</v>
      </c>
      <c r="L10" s="196">
        <v>0</v>
      </c>
      <c r="M10" s="196">
        <v>0</v>
      </c>
      <c r="N10" s="196">
        <v>6.0000000000000001E-3</v>
      </c>
      <c r="O10" s="196">
        <v>0</v>
      </c>
      <c r="P10" s="196">
        <f t="shared" si="1"/>
        <v>6.0469999999999996E-2</v>
      </c>
      <c r="T10" s="8"/>
      <c r="U10" s="8"/>
    </row>
    <row r="11" spans="1:21" s="7" customFormat="1" ht="12" customHeight="1">
      <c r="A11" s="166" t="s">
        <v>37</v>
      </c>
      <c r="B11" s="196">
        <v>0</v>
      </c>
      <c r="C11" s="196">
        <v>564.07909100000006</v>
      </c>
      <c r="D11" s="196">
        <v>51.137790000000003</v>
      </c>
      <c r="E11" s="196">
        <v>2183.9531470000002</v>
      </c>
      <c r="F11" s="196">
        <v>113.47606900000001</v>
      </c>
      <c r="G11" s="196">
        <v>806.50965000000008</v>
      </c>
      <c r="H11" s="196">
        <v>3.3090000000000002</v>
      </c>
      <c r="I11" s="196">
        <v>166.79117400000001</v>
      </c>
      <c r="J11" s="196">
        <v>745.93705599999998</v>
      </c>
      <c r="K11" s="196">
        <v>1525.8405419999999</v>
      </c>
      <c r="L11" s="196">
        <v>810.53714099999991</v>
      </c>
      <c r="M11" s="196">
        <v>3848.9583469999998</v>
      </c>
      <c r="N11" s="196">
        <v>4871.5921609999996</v>
      </c>
      <c r="O11" s="196">
        <v>732.42280099999994</v>
      </c>
      <c r="P11" s="196">
        <f t="shared" si="1"/>
        <v>16424.543969000002</v>
      </c>
      <c r="R11" s="8"/>
      <c r="S11" s="124"/>
      <c r="T11" s="124"/>
    </row>
    <row r="12" spans="1:21" s="7" customFormat="1" ht="12" customHeight="1">
      <c r="A12" s="166" t="s">
        <v>72</v>
      </c>
      <c r="B12" s="196">
        <v>0</v>
      </c>
      <c r="C12" s="196">
        <v>431.726</v>
      </c>
      <c r="D12" s="196">
        <v>0</v>
      </c>
      <c r="E12" s="196">
        <v>0</v>
      </c>
      <c r="F12" s="196">
        <v>118.964</v>
      </c>
      <c r="G12" s="196">
        <v>0</v>
      </c>
      <c r="H12" s="196">
        <v>0</v>
      </c>
      <c r="I12" s="196">
        <v>0</v>
      </c>
      <c r="J12" s="196">
        <v>0</v>
      </c>
      <c r="K12" s="196">
        <v>0</v>
      </c>
      <c r="L12" s="196">
        <v>0</v>
      </c>
      <c r="M12" s="196">
        <v>0</v>
      </c>
      <c r="N12" s="196">
        <v>0</v>
      </c>
      <c r="O12" s="196">
        <v>0</v>
      </c>
      <c r="P12" s="196">
        <f t="shared" si="1"/>
        <v>550.69000000000005</v>
      </c>
      <c r="T12" s="8"/>
    </row>
    <row r="13" spans="1:21" s="7" customFormat="1" ht="12" customHeight="1">
      <c r="A13" s="166" t="s">
        <v>36</v>
      </c>
      <c r="B13" s="196">
        <v>0</v>
      </c>
      <c r="C13" s="196">
        <v>0</v>
      </c>
      <c r="D13" s="196">
        <v>0</v>
      </c>
      <c r="E13" s="196">
        <v>0</v>
      </c>
      <c r="F13" s="196">
        <v>0</v>
      </c>
      <c r="G13" s="196">
        <v>0</v>
      </c>
      <c r="H13" s="196">
        <v>0</v>
      </c>
      <c r="I13" s="196">
        <v>0</v>
      </c>
      <c r="J13" s="196">
        <v>0</v>
      </c>
      <c r="K13" s="196">
        <v>0</v>
      </c>
      <c r="L13" s="196">
        <v>0</v>
      </c>
      <c r="M13" s="196">
        <v>0</v>
      </c>
      <c r="N13" s="196">
        <v>0</v>
      </c>
      <c r="O13" s="196">
        <v>0</v>
      </c>
      <c r="P13" s="196">
        <f t="shared" si="1"/>
        <v>0</v>
      </c>
      <c r="T13" s="8"/>
    </row>
    <row r="14" spans="1:21" s="7" customFormat="1" ht="12" customHeight="1">
      <c r="A14" s="166" t="s">
        <v>35</v>
      </c>
      <c r="B14" s="196">
        <v>0</v>
      </c>
      <c r="C14" s="196">
        <v>0</v>
      </c>
      <c r="D14" s="196">
        <v>14.030060000000001</v>
      </c>
      <c r="E14" s="196">
        <v>3.1581000000000001</v>
      </c>
      <c r="F14" s="196">
        <v>7.242</v>
      </c>
      <c r="G14" s="196">
        <v>0</v>
      </c>
      <c r="H14" s="196">
        <v>2.5249000000000001</v>
      </c>
      <c r="I14" s="196">
        <v>405.99344000000002</v>
      </c>
      <c r="J14" s="196">
        <v>172.098614</v>
      </c>
      <c r="K14" s="196">
        <v>38.698</v>
      </c>
      <c r="L14" s="196">
        <v>0</v>
      </c>
      <c r="M14" s="196">
        <v>1000.0014200000001</v>
      </c>
      <c r="N14" s="196">
        <v>382.77300000000002</v>
      </c>
      <c r="O14" s="196">
        <v>74.536000000000001</v>
      </c>
      <c r="P14" s="196">
        <f t="shared" si="1"/>
        <v>2101.0555340000001</v>
      </c>
      <c r="T14" s="8"/>
    </row>
    <row r="15" spans="1:21" s="7" customFormat="1" ht="12" customHeight="1">
      <c r="A15" s="166" t="s">
        <v>34</v>
      </c>
      <c r="B15" s="196">
        <v>0</v>
      </c>
      <c r="C15" s="196">
        <v>0</v>
      </c>
      <c r="D15" s="196">
        <v>0</v>
      </c>
      <c r="E15" s="196">
        <v>0</v>
      </c>
      <c r="F15" s="196">
        <v>0</v>
      </c>
      <c r="G15" s="196">
        <v>0</v>
      </c>
      <c r="H15" s="196">
        <v>0</v>
      </c>
      <c r="I15" s="196">
        <v>0</v>
      </c>
      <c r="J15" s="196">
        <v>0</v>
      </c>
      <c r="K15" s="196">
        <v>0</v>
      </c>
      <c r="L15" s="196">
        <v>0</v>
      </c>
      <c r="M15" s="196">
        <v>5.862298</v>
      </c>
      <c r="N15" s="196">
        <v>0</v>
      </c>
      <c r="O15" s="196">
        <v>70.650000000000006</v>
      </c>
      <c r="P15" s="196">
        <f t="shared" si="1"/>
        <v>76.512298000000001</v>
      </c>
      <c r="T15" s="8"/>
    </row>
    <row r="16" spans="1:21" s="7" customFormat="1" ht="12" customHeight="1">
      <c r="A16" s="166" t="s">
        <v>33</v>
      </c>
      <c r="B16" s="196">
        <v>285.82528000000002</v>
      </c>
      <c r="C16" s="196">
        <v>1.7299</v>
      </c>
      <c r="D16" s="196">
        <v>434.27499999999998</v>
      </c>
      <c r="E16" s="196">
        <v>0</v>
      </c>
      <c r="F16" s="196">
        <v>3.1574800000000001</v>
      </c>
      <c r="G16" s="196">
        <v>0</v>
      </c>
      <c r="H16" s="196">
        <v>208.20500000000001</v>
      </c>
      <c r="I16" s="196">
        <v>11.38016</v>
      </c>
      <c r="J16" s="196">
        <v>106.549482</v>
      </c>
      <c r="K16" s="196">
        <v>0</v>
      </c>
      <c r="L16" s="196">
        <v>92.25867199999999</v>
      </c>
      <c r="M16" s="196">
        <v>16.127437763336189</v>
      </c>
      <c r="N16" s="196">
        <v>13.032439999999999</v>
      </c>
      <c r="O16" s="196">
        <v>22.456800000000001</v>
      </c>
      <c r="P16" s="196">
        <f t="shared" si="1"/>
        <v>1194.9976517633361</v>
      </c>
      <c r="T16" s="8"/>
    </row>
    <row r="17" spans="1:21" s="7" customFormat="1" ht="12" customHeight="1">
      <c r="A17" s="166" t="s">
        <v>32</v>
      </c>
      <c r="B17" s="196">
        <v>0</v>
      </c>
      <c r="C17" s="196">
        <v>0.242509</v>
      </c>
      <c r="D17" s="196">
        <v>0</v>
      </c>
      <c r="E17" s="196">
        <v>12.565379999999999</v>
      </c>
      <c r="F17" s="196">
        <v>0</v>
      </c>
      <c r="G17" s="196">
        <v>0</v>
      </c>
      <c r="H17" s="196">
        <v>0</v>
      </c>
      <c r="I17" s="196">
        <v>892.45153699999992</v>
      </c>
      <c r="J17" s="196">
        <v>0</v>
      </c>
      <c r="K17" s="196">
        <v>0</v>
      </c>
      <c r="L17" s="196">
        <v>0.13900000000000001</v>
      </c>
      <c r="M17" s="196">
        <v>258.45933000000002</v>
      </c>
      <c r="N17" s="196">
        <v>235.31299999999999</v>
      </c>
      <c r="O17" s="196">
        <v>375.98269199999987</v>
      </c>
      <c r="P17" s="196">
        <f t="shared" si="1"/>
        <v>1775.1534479999998</v>
      </c>
      <c r="T17" s="8"/>
      <c r="U17" s="8"/>
    </row>
    <row r="18" spans="1:21" s="7" customFormat="1" ht="12" customHeight="1">
      <c r="A18" s="166" t="s">
        <v>3</v>
      </c>
      <c r="B18" s="196">
        <v>0</v>
      </c>
      <c r="C18" s="196">
        <v>0</v>
      </c>
      <c r="D18" s="196">
        <v>0</v>
      </c>
      <c r="E18" s="196">
        <v>0</v>
      </c>
      <c r="F18" s="196">
        <v>0</v>
      </c>
      <c r="G18" s="196">
        <v>0</v>
      </c>
      <c r="H18" s="196">
        <v>0</v>
      </c>
      <c r="I18" s="196">
        <v>0</v>
      </c>
      <c r="J18" s="196">
        <v>0</v>
      </c>
      <c r="K18" s="196">
        <v>0</v>
      </c>
      <c r="L18" s="196">
        <v>0</v>
      </c>
      <c r="M18" s="196">
        <v>0</v>
      </c>
      <c r="N18" s="196">
        <v>0</v>
      </c>
      <c r="O18" s="196">
        <v>0</v>
      </c>
      <c r="P18" s="196">
        <f t="shared" si="1"/>
        <v>0</v>
      </c>
      <c r="T18" s="8"/>
    </row>
    <row r="19" spans="1:21" s="7" customFormat="1" ht="12" customHeight="1">
      <c r="A19" s="166" t="s">
        <v>31</v>
      </c>
      <c r="B19" s="196">
        <v>0</v>
      </c>
      <c r="C19" s="196">
        <v>34.339317999999999</v>
      </c>
      <c r="D19" s="196">
        <v>0.85654100000000011</v>
      </c>
      <c r="E19" s="196">
        <v>0.57941999999999994</v>
      </c>
      <c r="F19" s="196">
        <v>0.80763300000000005</v>
      </c>
      <c r="G19" s="196">
        <v>2.8431919999999997</v>
      </c>
      <c r="H19" s="196">
        <v>0.69890000000000008</v>
      </c>
      <c r="I19" s="196">
        <v>11.317831</v>
      </c>
      <c r="J19" s="196">
        <v>61.125870000000006</v>
      </c>
      <c r="K19" s="196">
        <v>0.70587100000000014</v>
      </c>
      <c r="L19" s="196">
        <v>1.663268</v>
      </c>
      <c r="M19" s="196">
        <v>5.4590709999999989</v>
      </c>
      <c r="N19" s="196">
        <v>1.4018600000000001</v>
      </c>
      <c r="O19" s="196">
        <v>0.55993999999999999</v>
      </c>
      <c r="P19" s="196">
        <f t="shared" si="1"/>
        <v>122.358715</v>
      </c>
      <c r="T19" s="8"/>
    </row>
    <row r="20" spans="1:21" s="7" customFormat="1" ht="12" customHeight="1">
      <c r="A20" s="166" t="s">
        <v>30</v>
      </c>
      <c r="B20" s="196">
        <v>1061.1926609999998</v>
      </c>
      <c r="C20" s="196">
        <v>271.74838300000005</v>
      </c>
      <c r="D20" s="196">
        <v>1652.4731859999999</v>
      </c>
      <c r="E20" s="196">
        <v>290.45487600000001</v>
      </c>
      <c r="F20" s="196">
        <v>239.89214699999994</v>
      </c>
      <c r="G20" s="196">
        <v>424.99246299999993</v>
      </c>
      <c r="H20" s="196">
        <v>465.61336999999997</v>
      </c>
      <c r="I20" s="196">
        <v>844.08451800000012</v>
      </c>
      <c r="J20" s="196">
        <v>795.62579900000014</v>
      </c>
      <c r="K20" s="196">
        <v>163.76695800000005</v>
      </c>
      <c r="L20" s="196">
        <v>233.12509499999993</v>
      </c>
      <c r="M20" s="196">
        <v>1759.7192142366639</v>
      </c>
      <c r="N20" s="196">
        <v>330.17335603958543</v>
      </c>
      <c r="O20" s="196">
        <v>416.85785499999992</v>
      </c>
      <c r="P20" s="196">
        <f t="shared" si="1"/>
        <v>8949.7198812762508</v>
      </c>
      <c r="R20" s="8"/>
      <c r="S20" s="124"/>
      <c r="T20" s="124"/>
    </row>
    <row r="21" spans="1:21" s="4" customFormat="1" ht="12">
      <c r="A21" s="199"/>
      <c r="P21" s="3"/>
      <c r="T21" s="124"/>
    </row>
    <row r="22" spans="1:21" s="7" customFormat="1">
      <c r="A22" s="67"/>
      <c r="B22" s="68"/>
      <c r="C22" s="68"/>
      <c r="D22" s="68"/>
      <c r="E22" s="68"/>
      <c r="F22" s="68"/>
      <c r="G22" s="68"/>
      <c r="H22" s="68"/>
      <c r="I22" s="68"/>
      <c r="J22" s="68"/>
      <c r="K22" s="68"/>
      <c r="L22" s="68"/>
      <c r="M22" s="68"/>
      <c r="N22" s="68"/>
      <c r="O22" s="68"/>
      <c r="P22" s="67"/>
    </row>
    <row r="23" spans="1:21" s="7" customFormat="1">
      <c r="A23" s="67"/>
      <c r="B23" s="68"/>
      <c r="C23" s="68"/>
      <c r="D23" s="68"/>
      <c r="E23" s="68"/>
      <c r="F23" s="68"/>
      <c r="G23" s="68"/>
      <c r="H23" s="68"/>
      <c r="I23" s="68"/>
      <c r="J23" s="68"/>
      <c r="K23" s="68"/>
      <c r="L23" s="68"/>
      <c r="M23" s="68"/>
      <c r="N23" s="68"/>
      <c r="O23" s="68"/>
      <c r="P23" s="68"/>
    </row>
    <row r="24" spans="1:21" s="7" customFormat="1">
      <c r="A24" s="67"/>
      <c r="B24" s="68"/>
      <c r="C24" s="68"/>
      <c r="D24" s="68"/>
      <c r="E24" s="68"/>
      <c r="F24" s="68"/>
      <c r="G24" s="68"/>
      <c r="H24" s="68"/>
      <c r="I24" s="68"/>
      <c r="J24" s="68"/>
      <c r="K24" s="68"/>
      <c r="L24" s="68"/>
      <c r="M24" s="68"/>
      <c r="N24" s="68"/>
      <c r="O24" s="68"/>
      <c r="P24" s="68"/>
      <c r="Q24" s="69"/>
    </row>
    <row r="25" spans="1:21" s="7" customFormat="1">
      <c r="A25" s="67"/>
      <c r="B25" s="68"/>
      <c r="C25" s="68"/>
      <c r="D25" s="68"/>
      <c r="E25" s="68"/>
      <c r="F25" s="68"/>
      <c r="G25" s="68"/>
      <c r="H25" s="68"/>
      <c r="I25" s="68"/>
      <c r="J25" s="68"/>
      <c r="K25" s="68"/>
      <c r="L25" s="68"/>
      <c r="M25" s="68"/>
      <c r="N25" s="68"/>
      <c r="O25" s="68"/>
      <c r="P25" s="68"/>
      <c r="Q25" s="69"/>
    </row>
    <row r="26" spans="1:21" s="7" customFormat="1">
      <c r="A26" s="67"/>
      <c r="B26" s="68"/>
      <c r="C26" s="68"/>
      <c r="D26" s="68"/>
      <c r="E26" s="68"/>
      <c r="F26" s="68"/>
      <c r="G26" s="68"/>
      <c r="H26" s="68"/>
      <c r="I26" s="68"/>
      <c r="J26" s="68"/>
      <c r="K26" s="68"/>
      <c r="L26" s="68"/>
      <c r="M26" s="68"/>
      <c r="N26" s="68"/>
      <c r="O26" s="68"/>
      <c r="P26" s="68"/>
      <c r="S26" s="8"/>
    </row>
    <row r="27" spans="1:21" s="7" customFormat="1">
      <c r="A27" s="67"/>
      <c r="B27" s="68"/>
      <c r="C27" s="68"/>
      <c r="D27" s="68"/>
      <c r="E27" s="68"/>
      <c r="F27" s="68"/>
      <c r="G27" s="68"/>
      <c r="H27" s="68"/>
      <c r="I27" s="68"/>
      <c r="J27" s="68"/>
      <c r="K27" s="68"/>
      <c r="L27" s="68"/>
      <c r="M27" s="68"/>
      <c r="N27" s="68"/>
      <c r="O27" s="68"/>
      <c r="P27" s="68"/>
    </row>
    <row r="28" spans="1:21" s="7" customFormat="1">
      <c r="A28" s="67"/>
      <c r="B28" s="68"/>
      <c r="C28" s="68"/>
      <c r="D28" s="68"/>
      <c r="E28" s="68"/>
      <c r="F28" s="68"/>
      <c r="G28" s="68"/>
      <c r="H28" s="68"/>
      <c r="I28" s="68"/>
      <c r="J28" s="68"/>
      <c r="K28" s="68"/>
      <c r="L28" s="68"/>
      <c r="M28" s="68"/>
      <c r="N28" s="68"/>
      <c r="O28" s="68"/>
      <c r="P28" s="68"/>
    </row>
    <row r="29" spans="1:21" s="7" customFormat="1">
      <c r="A29" s="67"/>
      <c r="B29" s="68"/>
      <c r="C29" s="68"/>
      <c r="D29" s="68"/>
      <c r="E29" s="68"/>
      <c r="F29" s="68"/>
      <c r="G29" s="68"/>
      <c r="H29" s="68"/>
      <c r="I29" s="68"/>
      <c r="J29" s="68"/>
      <c r="K29" s="68"/>
      <c r="L29" s="68"/>
      <c r="M29" s="68"/>
      <c r="N29" s="68"/>
      <c r="O29" s="68"/>
      <c r="P29" s="68"/>
    </row>
    <row r="30" spans="1:21" s="7" customFormat="1">
      <c r="A30" s="67"/>
      <c r="B30" s="68"/>
      <c r="C30" s="68"/>
      <c r="D30" s="68"/>
      <c r="E30" s="68"/>
      <c r="F30" s="68"/>
      <c r="G30" s="68"/>
      <c r="H30" s="68"/>
      <c r="I30" s="68"/>
      <c r="J30" s="68"/>
      <c r="K30" s="68"/>
      <c r="L30" s="68"/>
      <c r="M30" s="68"/>
      <c r="N30" s="68"/>
      <c r="O30" s="68"/>
      <c r="P30" s="68"/>
    </row>
    <row r="31" spans="1:21" s="7" customFormat="1">
      <c r="A31" s="67"/>
      <c r="B31" s="68"/>
      <c r="C31" s="68"/>
      <c r="D31" s="68"/>
      <c r="E31" s="68"/>
      <c r="F31" s="68"/>
      <c r="G31" s="68"/>
      <c r="H31" s="68"/>
      <c r="I31" s="68"/>
      <c r="J31" s="68"/>
      <c r="K31" s="68"/>
      <c r="L31" s="68"/>
      <c r="M31" s="68"/>
      <c r="N31" s="68"/>
      <c r="O31" s="68"/>
      <c r="P31" s="68"/>
    </row>
    <row r="32" spans="1:21" s="7" customFormat="1">
      <c r="A32" s="67"/>
      <c r="B32" s="68"/>
      <c r="C32" s="68"/>
      <c r="D32" s="68"/>
      <c r="E32" s="68"/>
      <c r="F32" s="68"/>
      <c r="G32" s="68"/>
      <c r="H32" s="68"/>
      <c r="I32" s="68"/>
      <c r="J32" s="68"/>
      <c r="K32" s="68"/>
      <c r="L32" s="68"/>
      <c r="M32" s="68"/>
      <c r="N32" s="68"/>
      <c r="O32" s="68"/>
      <c r="P32" s="68"/>
    </row>
    <row r="33" spans="1:16" s="7" customFormat="1">
      <c r="A33" s="67"/>
      <c r="B33" s="68"/>
      <c r="C33" s="68"/>
      <c r="D33" s="68"/>
      <c r="E33" s="68"/>
      <c r="F33" s="68"/>
      <c r="G33" s="68"/>
      <c r="H33" s="68"/>
      <c r="I33" s="68"/>
      <c r="J33" s="68"/>
      <c r="K33" s="68"/>
      <c r="L33" s="68"/>
      <c r="M33" s="68"/>
      <c r="N33" s="68"/>
      <c r="O33" s="68"/>
      <c r="P33" s="68"/>
    </row>
    <row r="34" spans="1:16" s="7" customFormat="1">
      <c r="A34" s="67"/>
      <c r="B34" s="68"/>
      <c r="C34" s="68"/>
      <c r="D34" s="68"/>
      <c r="E34" s="68"/>
      <c r="F34" s="68"/>
      <c r="G34" s="68"/>
      <c r="H34" s="68"/>
      <c r="I34" s="68"/>
      <c r="J34" s="68"/>
      <c r="K34" s="68"/>
      <c r="L34" s="68"/>
      <c r="M34" s="68"/>
      <c r="N34" s="68"/>
      <c r="O34" s="68"/>
      <c r="P34" s="68"/>
    </row>
    <row r="35" spans="1:16" s="7" customFormat="1">
      <c r="A35" s="67"/>
      <c r="B35" s="68"/>
      <c r="C35" s="68"/>
      <c r="D35" s="68"/>
      <c r="E35" s="68"/>
      <c r="F35" s="68"/>
      <c r="G35" s="68"/>
      <c r="H35" s="68"/>
      <c r="I35" s="68"/>
      <c r="J35" s="68"/>
      <c r="K35" s="68"/>
      <c r="L35" s="68"/>
      <c r="M35" s="68"/>
      <c r="N35" s="68"/>
      <c r="O35" s="68"/>
      <c r="P35" s="68"/>
    </row>
    <row r="36" spans="1:16" s="7" customFormat="1">
      <c r="A36" s="67"/>
      <c r="B36" s="68"/>
      <c r="C36" s="68"/>
      <c r="D36" s="68"/>
      <c r="E36" s="68"/>
      <c r="F36" s="68"/>
      <c r="G36" s="68"/>
      <c r="H36" s="68"/>
      <c r="I36" s="68"/>
      <c r="J36" s="68"/>
      <c r="K36" s="68"/>
      <c r="L36" s="68"/>
      <c r="M36" s="68"/>
      <c r="N36" s="68"/>
      <c r="O36" s="68"/>
      <c r="P36" s="68"/>
    </row>
    <row r="37" spans="1:16" s="7" customFormat="1">
      <c r="A37" s="67"/>
      <c r="B37" s="68"/>
      <c r="C37" s="68"/>
      <c r="D37" s="68"/>
      <c r="E37" s="68"/>
      <c r="F37" s="68"/>
      <c r="G37" s="68"/>
      <c r="H37" s="68"/>
      <c r="I37" s="68"/>
      <c r="J37" s="68"/>
      <c r="K37" s="68"/>
      <c r="L37" s="68"/>
      <c r="M37" s="68"/>
      <c r="N37" s="68"/>
      <c r="O37" s="68"/>
      <c r="P37" s="68"/>
    </row>
    <row r="38" spans="1:16" s="7" customFormat="1">
      <c r="A38" s="67"/>
      <c r="B38" s="68"/>
      <c r="C38" s="68"/>
      <c r="D38" s="68"/>
      <c r="E38" s="68"/>
      <c r="F38" s="68"/>
      <c r="G38" s="68"/>
      <c r="H38" s="68"/>
      <c r="I38" s="68"/>
      <c r="J38" s="68"/>
      <c r="K38" s="68"/>
      <c r="L38" s="68"/>
      <c r="M38" s="68"/>
      <c r="N38" s="68"/>
      <c r="O38" s="68"/>
      <c r="P38" s="68"/>
    </row>
    <row r="39" spans="1:16" s="7" customFormat="1">
      <c r="A39" s="67"/>
      <c r="B39" s="68"/>
      <c r="C39" s="68"/>
      <c r="D39" s="68"/>
      <c r="E39" s="68"/>
      <c r="F39" s="68"/>
      <c r="G39" s="68"/>
      <c r="H39" s="68"/>
      <c r="I39" s="68"/>
      <c r="J39" s="68"/>
      <c r="K39" s="68"/>
      <c r="L39" s="68"/>
      <c r="M39" s="68"/>
      <c r="N39" s="68"/>
      <c r="O39" s="68"/>
      <c r="P39" s="68"/>
    </row>
    <row r="40" spans="1:16" s="7" customFormat="1">
      <c r="A40" s="67"/>
      <c r="B40" s="68"/>
      <c r="C40" s="68"/>
      <c r="D40" s="68"/>
      <c r="E40" s="68"/>
      <c r="F40" s="68"/>
      <c r="G40" s="68"/>
      <c r="H40" s="68"/>
      <c r="I40" s="68"/>
      <c r="J40" s="68"/>
      <c r="K40" s="68"/>
      <c r="L40" s="68"/>
      <c r="M40" s="68"/>
      <c r="N40" s="68"/>
      <c r="O40" s="68"/>
      <c r="P40" s="68"/>
    </row>
    <row r="41" spans="1:16" s="7" customFormat="1">
      <c r="A41" s="67"/>
      <c r="B41" s="68"/>
      <c r="C41" s="68"/>
      <c r="D41" s="68"/>
      <c r="E41" s="68"/>
      <c r="F41" s="68"/>
      <c r="G41" s="68"/>
      <c r="H41" s="68"/>
      <c r="I41" s="68"/>
      <c r="J41" s="68"/>
      <c r="K41" s="68"/>
      <c r="L41" s="68"/>
      <c r="M41" s="68"/>
      <c r="N41" s="68"/>
      <c r="O41" s="68"/>
      <c r="P41" s="68"/>
    </row>
    <row r="42" spans="1:16" s="7" customFormat="1">
      <c r="A42" s="2"/>
      <c r="B42" s="2"/>
      <c r="C42" s="2"/>
      <c r="D42" s="2"/>
      <c r="E42" s="2"/>
      <c r="F42" s="2"/>
      <c r="G42" s="2"/>
      <c r="H42" s="2"/>
      <c r="I42" s="2"/>
      <c r="J42" s="2"/>
      <c r="K42" s="2"/>
      <c r="L42" s="2"/>
      <c r="M42" s="2"/>
      <c r="N42" s="2"/>
      <c r="O42" s="2"/>
      <c r="P42" s="2"/>
    </row>
    <row r="44" spans="1:16">
      <c r="C44" s="70"/>
    </row>
    <row r="45" spans="1:16">
      <c r="C45" s="70"/>
    </row>
    <row r="46" spans="1:16">
      <c r="C46" s="70"/>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dc2d1e-e557-46df-b43d-86cdda3daf6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E30910C169A742B2EA2F6857C7D85D" ma:contentTypeVersion="13" ma:contentTypeDescription="Create a new document." ma:contentTypeScope="" ma:versionID="348c13282ee6afdfb781e834b7895c38">
  <xsd:schema xmlns:xsd="http://www.w3.org/2001/XMLSchema" xmlns:xs="http://www.w3.org/2001/XMLSchema" xmlns:p="http://schemas.microsoft.com/office/2006/metadata/properties" xmlns:ns2="14dc2d1e-e557-46df-b43d-86cdda3daf61" xmlns:ns3="5bf3f6dc-e993-4359-8647-cf971b7e723e" targetNamespace="http://schemas.microsoft.com/office/2006/metadata/properties" ma:root="true" ma:fieldsID="13208d426c497f9b3965c1401757bb05" ns2:_="" ns3:_="">
    <xsd:import namespace="14dc2d1e-e557-46df-b43d-86cdda3daf61"/>
    <xsd:import namespace="5bf3f6dc-e993-4359-8647-cf971b7e72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c2d1e-e557-46df-b43d-86cdda3d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33881d7-4c0e-47fb-8323-9fb0d5f480f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f3f6dc-e993-4359-8647-cf971b7e72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2DD05D-22E0-4019-BE77-DF1C16FC999B}">
  <ds:schemaRefs>
    <ds:schemaRef ds:uri="http://schemas.microsoft.com/sharepoint/v3/contenttype/forms"/>
  </ds:schemaRefs>
</ds:datastoreItem>
</file>

<file path=customXml/itemProps2.xml><?xml version="1.0" encoding="utf-8"?>
<ds:datastoreItem xmlns:ds="http://schemas.openxmlformats.org/officeDocument/2006/customXml" ds:itemID="{58C148F3-6171-44C0-BAD6-807D14DBBAAE}">
  <ds:schemaRefs>
    <ds:schemaRef ds:uri="http://schemas.microsoft.com/office/2006/documentManagement/types"/>
    <ds:schemaRef ds:uri="14dc2d1e-e557-46df-b43d-86cdda3daf61"/>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5bf3f6dc-e993-4359-8647-cf971b7e723e"/>
    <ds:schemaRef ds:uri="http://www.w3.org/XML/1998/namespace"/>
    <ds:schemaRef ds:uri="http://purl.org/dc/dcmitype/"/>
  </ds:schemaRefs>
</ds:datastoreItem>
</file>

<file path=customXml/itemProps3.xml><?xml version="1.0" encoding="utf-8"?>
<ds:datastoreItem xmlns:ds="http://schemas.openxmlformats.org/officeDocument/2006/customXml" ds:itemID="{C40EE897-94AE-4486-8AC8-0ABA38AD1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c2d1e-e557-46df-b43d-86cdda3daf61"/>
    <ds:schemaRef ds:uri="5bf3f6dc-e993-4359-8647-cf971b7e7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50</vt:i4>
      </vt:variant>
      <vt:variant>
        <vt:lpstr>Pojmenované oblasti</vt:lpstr>
      </vt:variant>
      <vt:variant>
        <vt:i4>1</vt:i4>
      </vt:variant>
    </vt:vector>
  </HeadingPairs>
  <TitlesOfParts>
    <vt:vector size="51" baseType="lpstr">
      <vt:lpstr>Titulní</vt:lpstr>
      <vt:lpstr>Obsah</vt:lpstr>
      <vt:lpstr>Úvod</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10.1</vt:lpstr>
      <vt:lpstr>10.2</vt:lpstr>
      <vt:lpstr>10.3</vt:lpstr>
      <vt:lpstr>10.4</vt:lpstr>
      <vt:lpstr>10.5</vt:lpstr>
      <vt:lpstr>Obálka</vt:lpstr>
      <vt:lpstr>Titulní!Oblast_tisku</vt:lpstr>
    </vt:vector>
  </TitlesOfParts>
  <Company>Energetický regulační úřad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daniel.rosecky@eru.cz</dc:creator>
  <cp:lastModifiedBy>Liška Jan Ing.</cp:lastModifiedBy>
  <cp:lastPrinted>2024-04-08T08:56:01Z</cp:lastPrinted>
  <dcterms:created xsi:type="dcterms:W3CDTF">2006-03-02T11:20:40Z</dcterms:created>
  <dcterms:modified xsi:type="dcterms:W3CDTF">2024-04-08T09:14:58Z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0x01010016E30910C169A742B2EA2F6857C7D85D</vt:lpwstr>
  </property>
</Properties>
</file>