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1.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2.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13.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4.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15.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1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7.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18.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drawings/drawing1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drawings/drawing20.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drawings/drawing21.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drawings/drawing22.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drawings/drawing23.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24.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25.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drawings/drawing26.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drawings/drawing27.xml" ContentType="application/vnd.openxmlformats-officedocument.drawing+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drawings/drawing28.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theme/themeOverride2.xml" ContentType="application/vnd.openxmlformats-officedocument.themeOverride+xml"/>
  <Override PartName="/xl/charts/chart114.xml" ContentType="application/vnd.openxmlformats-officedocument.drawingml.chart+xml"/>
  <Override PartName="/xl/charts/chart115.xml" ContentType="application/vnd.openxmlformats-officedocument.drawingml.chart+xml"/>
  <Override PartName="/xl/drawings/drawing29.xml" ContentType="application/vnd.openxmlformats-officedocument.drawing+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theme/themeOverride3.xml" ContentType="application/vnd.openxmlformats-officedocument.themeOverride+xml"/>
  <Override PartName="/xl/charts/chart119.xml" ContentType="application/vnd.openxmlformats-officedocument.drawingml.chart+xml"/>
  <Override PartName="/xl/charts/chart120.xml" ContentType="application/vnd.openxmlformats-officedocument.drawingml.chart+xml"/>
  <Override PartName="/xl/drawings/drawing30.xml" ContentType="application/vnd.openxmlformats-officedocument.drawing+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theme/themeOverride4.xml" ContentType="application/vnd.openxmlformats-officedocument.themeOverride+xml"/>
  <Override PartName="/xl/charts/chart124.xml" ContentType="application/vnd.openxmlformats-officedocument.drawingml.chart+xml"/>
  <Override PartName="/xl/charts/chart125.xml" ContentType="application/vnd.openxmlformats-officedocument.drawingml.chart+xml"/>
  <Override PartName="/xl/drawings/drawing31.xml" ContentType="application/vnd.openxmlformats-officedocument.drawing+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theme/themeOverride5.xml" ContentType="application/vnd.openxmlformats-officedocument.themeOverride+xml"/>
  <Override PartName="/xl/charts/chart129.xml" ContentType="application/vnd.openxmlformats-officedocument.drawingml.chart+xml"/>
  <Override PartName="/xl/charts/chart130.xml" ContentType="application/vnd.openxmlformats-officedocument.drawingml.chart+xml"/>
  <Override PartName="/xl/drawings/drawing32.xml" ContentType="application/vnd.openxmlformats-officedocument.drawing+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theme/themeOverride6.xml" ContentType="application/vnd.openxmlformats-officedocument.themeOverride+xml"/>
  <Override PartName="/xl/charts/chart134.xml" ContentType="application/vnd.openxmlformats-officedocument.drawingml.chart+xml"/>
  <Override PartName="/xl/charts/chart135.xml" ContentType="application/vnd.openxmlformats-officedocument.drawingml.chart+xml"/>
  <Override PartName="/xl/drawings/drawing33.xml" ContentType="application/vnd.openxmlformats-officedocument.drawing+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theme/themeOverride7.xml" ContentType="application/vnd.openxmlformats-officedocument.themeOverride+xml"/>
  <Override PartName="/xl/charts/chart139.xml" ContentType="application/vnd.openxmlformats-officedocument.drawingml.chart+xml"/>
  <Override PartName="/xl/charts/chart140.xml" ContentType="application/vnd.openxmlformats-officedocument.drawingml.chart+xml"/>
  <Override PartName="/xl/drawings/drawing34.xml" ContentType="application/vnd.openxmlformats-officedocument.drawing+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theme/themeOverride8.xml" ContentType="application/vnd.openxmlformats-officedocument.themeOverride+xml"/>
  <Override PartName="/xl/charts/chart144.xml" ContentType="application/vnd.openxmlformats-officedocument.drawingml.chart+xml"/>
  <Override PartName="/xl/charts/chart145.xml" ContentType="application/vnd.openxmlformats-officedocument.drawingml.chart+xml"/>
  <Override PartName="/xl/drawings/drawing35.xml" ContentType="application/vnd.openxmlformats-officedocument.drawing+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theme/themeOverride9.xml" ContentType="application/vnd.openxmlformats-officedocument.themeOverride+xml"/>
  <Override PartName="/xl/charts/chart149.xml" ContentType="application/vnd.openxmlformats-officedocument.drawingml.chart+xml"/>
  <Override PartName="/xl/charts/chart150.xml" ContentType="application/vnd.openxmlformats-officedocument.drawingml.chart+xml"/>
  <Override PartName="/xl/drawings/drawing36.xml" ContentType="application/vnd.openxmlformats-officedocument.drawing+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theme/themeOverride10.xml" ContentType="application/vnd.openxmlformats-officedocument.themeOverride+xml"/>
  <Override PartName="/xl/charts/chart154.xml" ContentType="application/vnd.openxmlformats-officedocument.drawingml.chart+xml"/>
  <Override PartName="/xl/charts/chart155.xml" ContentType="application/vnd.openxmlformats-officedocument.drawingml.chart+xml"/>
  <Override PartName="/xl/drawings/drawing37.xml" ContentType="application/vnd.openxmlformats-officedocument.drawing+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theme/themeOverride11.xml" ContentType="application/vnd.openxmlformats-officedocument.themeOverride+xml"/>
  <Override PartName="/xl/charts/chart159.xml" ContentType="application/vnd.openxmlformats-officedocument.drawingml.chart+xml"/>
  <Override PartName="/xl/charts/chart160.xml" ContentType="application/vnd.openxmlformats-officedocument.drawingml.chart+xml"/>
  <Override PartName="/xl/drawings/drawing38.xml" ContentType="application/vnd.openxmlformats-officedocument.drawing+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theme/themeOverride12.xml" ContentType="application/vnd.openxmlformats-officedocument.themeOverride+xml"/>
  <Override PartName="/xl/charts/chart164.xml" ContentType="application/vnd.openxmlformats-officedocument.drawingml.chart+xml"/>
  <Override PartName="/xl/charts/chart165.xml" ContentType="application/vnd.openxmlformats-officedocument.drawingml.chart+xml"/>
  <Override PartName="/xl/drawings/drawing39.xml" ContentType="application/vnd.openxmlformats-officedocument.drawing+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theme/themeOverride13.xml" ContentType="application/vnd.openxmlformats-officedocument.themeOverride+xml"/>
  <Override PartName="/xl/charts/chart169.xml" ContentType="application/vnd.openxmlformats-officedocument.drawingml.chart+xml"/>
  <Override PartName="/xl/charts/chart170.xml" ContentType="application/vnd.openxmlformats-officedocument.drawingml.chart+xml"/>
  <Override PartName="/xl/drawings/drawing40.xml" ContentType="application/vnd.openxmlformats-officedocument.drawing+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drawings/drawing41.xml" ContentType="application/vnd.openxmlformats-officedocument.drawing+xml"/>
  <Override PartName="/xl/charts/chart174.xml" ContentType="application/vnd.openxmlformats-officedocument.drawingml.chart+xml"/>
  <Override PartName="/xl/charts/chart175.xml" ContentType="application/vnd.openxmlformats-officedocument.drawingml.chart+xml"/>
  <Override PartName="/xl/drawings/drawing42.xml" ContentType="application/vnd.openxmlformats-officedocument.drawing+xml"/>
  <Override PartName="/xl/charts/chart176.xml" ContentType="application/vnd.openxmlformats-officedocument.drawingml.chart+xml"/>
  <Override PartName="/xl/charts/chart177.xml" ContentType="application/vnd.openxmlformats-officedocument.drawingml.chart+xml"/>
  <Override PartName="/xl/charts/style1.xml" ContentType="application/vnd.ms-office.chartstyle+xml"/>
  <Override PartName="/xl/charts/colors1.xml" ContentType="application/vnd.ms-office.chartcolorstyle+xml"/>
  <Override PartName="/xl/charts/chart17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3.xml" ContentType="application/vnd.openxmlformats-officedocument.drawing+xml"/>
  <Override PartName="/xl/charts/chart179.xml" ContentType="application/vnd.openxmlformats-officedocument.drawingml.chart+xml"/>
  <Override PartName="/xl/charts/chart180.xml" ContentType="application/vnd.openxmlformats-officedocument.drawingml.chart+xml"/>
  <Override PartName="/xl/charts/chart181.xml" ContentType="application/vnd.openxmlformats-officedocument.drawingml.chart+xml"/>
  <Override PartName="/xl/drawings/drawing44.xml" ContentType="application/vnd.openxmlformats-officedocument.drawing+xml"/>
  <Override PartName="/xl/charts/chart182.xml" ContentType="application/vnd.openxmlformats-officedocument.drawingml.chart+xml"/>
  <Override PartName="/xl/drawings/drawing4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S:\NOVÁ STATISTIKA\Zprávy TEPLO\Čtvrtletní zprávy TEPLO\2022\IV._čtvrtletí_2022_teplo\v3\"/>
    </mc:Choice>
  </mc:AlternateContent>
  <xr:revisionPtr revIDLastSave="0" documentId="13_ncr:1_{CDFB3F57-AAF5-44AA-8885-9B46617C77E0}" xr6:coauthVersionLast="36" xr6:coauthVersionMax="47" xr10:uidLastSave="{00000000-0000-0000-0000-000000000000}"/>
  <bookViews>
    <workbookView xWindow="0" yWindow="0" windowWidth="28800" windowHeight="11925" tabRatio="955" xr2:uid="{00000000-000D-0000-FFFF-FFFF00000000}"/>
  </bookViews>
  <sheets>
    <sheet name="Titulní" sheetId="180" r:id="rId1"/>
    <sheet name="Obsah" sheetId="27" r:id="rId2"/>
    <sheet name="Úvod" sheetId="170" r:id="rId3"/>
    <sheet name="1" sheetId="51" r:id="rId4"/>
    <sheet name="2" sheetId="181"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48" r:id="rId18"/>
    <sheet name="14.2" sheetId="118" state="hidden" r:id="rId19"/>
    <sheet name="14.3" sheetId="112" state="hidden" r:id="rId20"/>
    <sheet name="14.4" sheetId="119" state="hidden" r:id="rId21"/>
    <sheet name="14.5" sheetId="113" state="hidden" r:id="rId22"/>
    <sheet name="14.6" sheetId="120" state="hidden" r:id="rId23"/>
    <sheet name="14.7" sheetId="114" state="hidden" r:id="rId24"/>
    <sheet name="14.8" sheetId="121" state="hidden" r:id="rId25"/>
    <sheet name="14.9" sheetId="115" state="hidden" r:id="rId26"/>
    <sheet name="14.10" sheetId="122" state="hidden" r:id="rId27"/>
    <sheet name="14.11" sheetId="116" state="hidden" r:id="rId28"/>
    <sheet name="14.12" sheetId="123" state="hidden" r:id="rId29"/>
    <sheet name="14.13" sheetId="117" state="hidden" r:id="rId30"/>
    <sheet name="14.14" sheetId="124" state="hidden" r:id="rId31"/>
    <sheet name="8.3" sheetId="149" r:id="rId32"/>
    <sheet name="8.4" sheetId="150" r:id="rId33"/>
    <sheet name="8.5" sheetId="151" r:id="rId34"/>
    <sheet name="8.6" sheetId="152" r:id="rId35"/>
    <sheet name="8.7" sheetId="153" r:id="rId36"/>
    <sheet name="8.8" sheetId="154" r:id="rId37"/>
    <sheet name="8.9" sheetId="155" r:id="rId38"/>
    <sheet name="8.10" sheetId="156" r:id="rId39"/>
    <sheet name="8.11" sheetId="157" r:id="rId40"/>
    <sheet name="8.12" sheetId="158" r:id="rId41"/>
    <sheet name="8.13" sheetId="159" r:id="rId42"/>
    <sheet name="8.14" sheetId="160" r:id="rId43"/>
    <sheet name="9" sheetId="161" r:id="rId44"/>
    <sheet name="10.1" sheetId="162" r:id="rId45"/>
    <sheet name="10.2" sheetId="166" r:id="rId46"/>
    <sheet name="10.3" sheetId="163" r:id="rId47"/>
    <sheet name="10.4" sheetId="171" r:id="rId48"/>
    <sheet name="10.5" sheetId="167" r:id="rId49"/>
    <sheet name="Obálka" sheetId="178" r:id="rId50"/>
  </sheets>
  <definedNames>
    <definedName name="Datum_OTE">"2. 5. 2017"</definedName>
    <definedName name="_xlnm.Print_Area" localSheetId="0">Titulní!$A$1:$B$2</definedName>
  </definedNames>
  <calcPr calcId="191029"/>
</workbook>
</file>

<file path=xl/calcChain.xml><?xml version="1.0" encoding="utf-8"?>
<calcChain xmlns="http://schemas.openxmlformats.org/spreadsheetml/2006/main">
  <c r="B50" i="178" l="1"/>
  <c r="F31" i="171" l="1"/>
  <c r="F30" i="171"/>
  <c r="F29" i="171"/>
  <c r="F6" i="171"/>
  <c r="F5" i="171"/>
  <c r="F18" i="171"/>
  <c r="F17" i="171"/>
  <c r="F19" i="171"/>
  <c r="F7" i="171"/>
  <c r="C35" i="166"/>
  <c r="D35" i="166"/>
  <c r="E35" i="166"/>
  <c r="F35" i="166"/>
  <c r="G35" i="166"/>
  <c r="H35" i="166"/>
  <c r="I35" i="166"/>
  <c r="J35" i="166"/>
  <c r="K35" i="166"/>
  <c r="L35" i="166"/>
  <c r="M35" i="166"/>
  <c r="B35" i="166"/>
  <c r="B34" i="166"/>
  <c r="C33" i="166"/>
  <c r="D33" i="166"/>
  <c r="E33" i="166"/>
  <c r="F33" i="166"/>
  <c r="G33" i="166"/>
  <c r="H33" i="166"/>
  <c r="I33" i="166"/>
  <c r="J33" i="166"/>
  <c r="K33" i="166"/>
  <c r="K34" i="166" s="1"/>
  <c r="L33" i="166"/>
  <c r="M33" i="166"/>
  <c r="B33" i="166"/>
  <c r="C32" i="166"/>
  <c r="D32" i="166"/>
  <c r="E32" i="166"/>
  <c r="F32" i="166"/>
  <c r="F34" i="166" s="1"/>
  <c r="G32" i="166"/>
  <c r="G34" i="166" s="1"/>
  <c r="H32" i="166"/>
  <c r="I32" i="166"/>
  <c r="J32" i="166"/>
  <c r="K32" i="166"/>
  <c r="L32" i="166"/>
  <c r="L34" i="166" s="1"/>
  <c r="M32" i="166"/>
  <c r="M34" i="166" s="1"/>
  <c r="B32" i="166"/>
  <c r="C28" i="166"/>
  <c r="D28" i="166"/>
  <c r="E28" i="166"/>
  <c r="F28" i="166"/>
  <c r="G28" i="166"/>
  <c r="H28" i="166"/>
  <c r="I28" i="166"/>
  <c r="J28" i="166"/>
  <c r="K28" i="166"/>
  <c r="L28" i="166"/>
  <c r="M28" i="166"/>
  <c r="B28" i="166"/>
  <c r="B27" i="166"/>
  <c r="C26" i="166"/>
  <c r="D26" i="166"/>
  <c r="E26" i="166"/>
  <c r="F26" i="166"/>
  <c r="G26" i="166"/>
  <c r="H26" i="166"/>
  <c r="I26" i="166"/>
  <c r="J26" i="166"/>
  <c r="K26" i="166"/>
  <c r="K27" i="166" s="1"/>
  <c r="L26" i="166"/>
  <c r="M26" i="166"/>
  <c r="B26" i="166"/>
  <c r="C25" i="166"/>
  <c r="D25" i="166"/>
  <c r="E25" i="166"/>
  <c r="F25" i="166"/>
  <c r="F27" i="166" s="1"/>
  <c r="G25" i="166"/>
  <c r="G27" i="166" s="1"/>
  <c r="H25" i="166"/>
  <c r="H27" i="166" s="1"/>
  <c r="I25" i="166"/>
  <c r="J25" i="166"/>
  <c r="K25" i="166"/>
  <c r="L25" i="166"/>
  <c r="M25" i="166"/>
  <c r="M27" i="166" s="1"/>
  <c r="B25" i="166"/>
  <c r="J34" i="166"/>
  <c r="I34" i="166"/>
  <c r="H34" i="166"/>
  <c r="E34" i="166"/>
  <c r="D34" i="166"/>
  <c r="C34" i="166"/>
  <c r="J27" i="166"/>
  <c r="I27" i="166"/>
  <c r="E27" i="166"/>
  <c r="D27" i="166"/>
  <c r="C27" i="166"/>
  <c r="I24" i="163" l="1"/>
  <c r="I4" i="163"/>
  <c r="L27" i="166"/>
  <c r="G26" i="161" l="1"/>
  <c r="F26" i="161"/>
  <c r="E26" i="161"/>
  <c r="D26" i="161"/>
  <c r="C26" i="161"/>
  <c r="B26" i="161"/>
  <c r="N8" i="166" l="1"/>
  <c r="F17" i="162"/>
  <c r="F9" i="162"/>
  <c r="N16" i="166"/>
  <c r="K1" i="171" l="1"/>
  <c r="F13" i="162" l="1"/>
  <c r="F5" i="162"/>
  <c r="F15" i="162" l="1"/>
  <c r="C4" i="167" l="1"/>
  <c r="I1" i="167" l="1"/>
  <c r="K1" i="163"/>
  <c r="N1" i="166"/>
  <c r="L1" i="162"/>
  <c r="M1" i="161"/>
  <c r="I1" i="160"/>
  <c r="I1" i="159"/>
  <c r="I1" i="158"/>
  <c r="I1" i="157"/>
  <c r="I1" i="156"/>
  <c r="I1" i="155"/>
  <c r="I1" i="154"/>
  <c r="I1" i="153"/>
  <c r="I1" i="152"/>
  <c r="I1" i="151"/>
  <c r="I1" i="150"/>
  <c r="I1" i="149"/>
  <c r="I1" i="148"/>
  <c r="I1" i="146"/>
  <c r="J1" i="57"/>
  <c r="N1" i="129"/>
  <c r="M1" i="77"/>
  <c r="P1" i="130"/>
  <c r="N1" i="131"/>
  <c r="N1" i="53"/>
  <c r="P1" i="132"/>
  <c r="N1" i="127"/>
  <c r="N1" i="128"/>
  <c r="H6" i="162" l="1"/>
  <c r="H7" i="162" s="1"/>
  <c r="F14" i="162"/>
  <c r="F6" i="162"/>
  <c r="F7" i="162" l="1"/>
  <c r="N13" i="166" l="1"/>
  <c r="N5" i="166" l="1"/>
  <c r="N12" i="166" l="1"/>
  <c r="N4" i="166"/>
  <c r="A23" i="7" l="1"/>
  <c r="A21" i="7" l="1"/>
  <c r="A20" i="7"/>
  <c r="A18" i="7" l="1"/>
  <c r="A22" i="7" l="1"/>
  <c r="A19" i="7" l="1"/>
  <c r="M1" i="113" l="1"/>
  <c r="M1" i="117"/>
  <c r="M1" i="123"/>
  <c r="M1" i="121"/>
  <c r="M1" i="114"/>
  <c r="M1" i="120"/>
  <c r="M1" i="119"/>
  <c r="M1" i="115"/>
  <c r="M1" i="124"/>
  <c r="M1" i="122"/>
  <c r="M1" i="112"/>
  <c r="M1" i="116"/>
  <c r="M1" i="118"/>
  <c r="N6" i="166" l="1"/>
  <c r="N14" i="166" l="1"/>
  <c r="C4" i="163" l="1"/>
  <c r="C24" i="163" l="1"/>
  <c r="N7" i="166" l="1"/>
  <c r="F8" i="162"/>
  <c r="N15" i="166" l="1"/>
  <c r="F16" i="162"/>
  <c r="B19" i="167" l="1"/>
  <c r="B18" i="167"/>
  <c r="D18" i="167" s="1"/>
  <c r="B17" i="167"/>
  <c r="B16" i="167"/>
  <c r="B15" i="167"/>
  <c r="B14" i="167"/>
  <c r="B13" i="167"/>
  <c r="D13" i="167" s="1"/>
  <c r="B12" i="167"/>
  <c r="D12" i="167" s="1"/>
  <c r="B10" i="167"/>
  <c r="D10" i="167" s="1"/>
  <c r="B9" i="167"/>
  <c r="D9" i="167" s="1"/>
  <c r="B8" i="167"/>
  <c r="D8" i="167" s="1"/>
  <c r="B6" i="167"/>
  <c r="E17" i="167" l="1"/>
  <c r="D17" i="167"/>
  <c r="E14" i="167"/>
  <c r="D14" i="167"/>
  <c r="B5" i="167"/>
  <c r="B46" i="181"/>
  <c r="D6" i="167"/>
  <c r="E6" i="167"/>
  <c r="B7" i="167"/>
  <c r="B47" i="181"/>
  <c r="B11" i="167"/>
  <c r="B48" i="181"/>
  <c r="E15" i="167"/>
  <c r="D15" i="167"/>
  <c r="E19" i="167"/>
  <c r="D19" i="167"/>
  <c r="E16" i="167"/>
  <c r="D16" i="167"/>
  <c r="B20" i="167"/>
  <c r="B49" i="181"/>
  <c r="E20" i="167" l="1"/>
  <c r="D49" i="181" s="1"/>
  <c r="D20" i="167"/>
  <c r="C49" i="181" s="1"/>
  <c r="E11" i="167"/>
  <c r="D48" i="181" s="1"/>
  <c r="D11" i="167"/>
  <c r="C48" i="181" s="1"/>
  <c r="E7" i="167"/>
  <c r="D47" i="181" s="1"/>
  <c r="D7" i="167"/>
  <c r="C47" i="181" s="1"/>
  <c r="B4" i="167"/>
  <c r="E5" i="167"/>
  <c r="D46" i="181" s="1"/>
  <c r="D5" i="167"/>
  <c r="C46" i="181" s="1"/>
  <c r="B43" i="181" l="1"/>
  <c r="E4" i="167"/>
  <c r="D43" i="181" s="1"/>
  <c r="D4" i="167"/>
  <c r="C43" i="181" s="1"/>
  <c r="E32" i="171" l="1"/>
  <c r="B41" i="181" s="1"/>
  <c r="E8" i="171"/>
  <c r="B39" i="181" s="1"/>
  <c r="D32" i="171"/>
  <c r="D34" i="171" s="1"/>
  <c r="E20" i="171"/>
  <c r="B40" i="181" s="1"/>
  <c r="E34" i="171"/>
  <c r="D41" i="181" s="1"/>
  <c r="E22" i="171"/>
  <c r="D40" i="181" s="1"/>
  <c r="D7" i="129"/>
  <c r="M7" i="129"/>
  <c r="K7" i="129"/>
  <c r="N11" i="129"/>
  <c r="N15" i="129"/>
  <c r="D8" i="171"/>
  <c r="H7" i="129"/>
  <c r="N12" i="129"/>
  <c r="C7" i="129"/>
  <c r="J7" i="129"/>
  <c r="C20" i="171"/>
  <c r="B8" i="171"/>
  <c r="D33" i="171"/>
  <c r="N9" i="129"/>
  <c r="B20" i="171"/>
  <c r="N13" i="129"/>
  <c r="G7" i="129"/>
  <c r="C32" i="171"/>
  <c r="C8" i="171"/>
  <c r="E7" i="129"/>
  <c r="N8" i="129"/>
  <c r="I7" i="129"/>
  <c r="N10" i="129"/>
  <c r="B32" i="171"/>
  <c r="N14" i="129"/>
  <c r="D20" i="171"/>
  <c r="L7" i="129"/>
  <c r="F7" i="129"/>
  <c r="B7" i="129"/>
  <c r="E9" i="171" l="1"/>
  <c r="C39" i="181" s="1"/>
  <c r="E33" i="171"/>
  <c r="C41" i="181" s="1"/>
  <c r="E10" i="171"/>
  <c r="D39" i="181" s="1"/>
  <c r="F32" i="171"/>
  <c r="F33" i="171" s="1"/>
  <c r="E21" i="171"/>
  <c r="C40" i="181" s="1"/>
  <c r="K6" i="129"/>
  <c r="F20" i="171"/>
  <c r="F22" i="171" s="1"/>
  <c r="F8" i="171"/>
  <c r="F10" i="171" s="1"/>
  <c r="B33" i="171"/>
  <c r="B34" i="171"/>
  <c r="C21" i="171"/>
  <c r="C22" i="171"/>
  <c r="H6" i="129"/>
  <c r="E6" i="129"/>
  <c r="D10" i="171"/>
  <c r="D9" i="171"/>
  <c r="D21" i="171"/>
  <c r="D22" i="171"/>
  <c r="C10" i="171"/>
  <c r="C9" i="171"/>
  <c r="B22" i="171"/>
  <c r="B21" i="171"/>
  <c r="B6" i="129"/>
  <c r="N6" i="129"/>
  <c r="C33" i="171"/>
  <c r="C34" i="171"/>
  <c r="B10" i="171"/>
  <c r="B9" i="171"/>
  <c r="F34" i="171" l="1"/>
  <c r="F9" i="171"/>
  <c r="F21" i="171"/>
  <c r="M20" i="7" l="1"/>
  <c r="D21" i="7"/>
  <c r="C20" i="7"/>
  <c r="F19" i="7"/>
  <c r="M19" i="7"/>
  <c r="F20" i="7"/>
  <c r="J20" i="7"/>
  <c r="I19" i="7"/>
  <c r="L21" i="7"/>
  <c r="G20" i="7"/>
  <c r="D19" i="7"/>
  <c r="L20" i="7"/>
  <c r="J21" i="7"/>
  <c r="I20" i="7"/>
  <c r="D20" i="7"/>
  <c r="C21" i="7"/>
  <c r="L19" i="7"/>
  <c r="M21" i="7"/>
  <c r="G19" i="7"/>
  <c r="I21" i="7"/>
  <c r="J19" i="7"/>
  <c r="C19" i="7"/>
  <c r="G21" i="7"/>
  <c r="F21" i="7"/>
  <c r="H28" i="163" l="1"/>
  <c r="B9" i="163"/>
  <c r="B18" i="163"/>
  <c r="F7" i="53"/>
  <c r="H8" i="163"/>
  <c r="H27" i="163"/>
  <c r="B8" i="163"/>
  <c r="B13" i="163"/>
  <c r="B30" i="163"/>
  <c r="H19" i="163"/>
  <c r="C35" i="147"/>
  <c r="D21" i="147"/>
  <c r="D7" i="53"/>
  <c r="B15" i="163"/>
  <c r="E15" i="163" s="1"/>
  <c r="B10" i="163"/>
  <c r="B12" i="163"/>
  <c r="H35" i="163"/>
  <c r="H14" i="163"/>
  <c r="H15" i="163"/>
  <c r="H10" i="163"/>
  <c r="H13" i="163"/>
  <c r="B33" i="163"/>
  <c r="D33" i="163" s="1"/>
  <c r="B25" i="163"/>
  <c r="H34" i="163"/>
  <c r="B17" i="163"/>
  <c r="D17" i="163" s="1"/>
  <c r="B27" i="181"/>
  <c r="H7" i="163"/>
  <c r="B29" i="163"/>
  <c r="B26" i="163"/>
  <c r="H6" i="163"/>
  <c r="J6" i="163" s="1"/>
  <c r="H25" i="163"/>
  <c r="B34" i="181"/>
  <c r="H37" i="163"/>
  <c r="B35" i="163"/>
  <c r="E35" i="163" s="1"/>
  <c r="B16" i="163"/>
  <c r="B6" i="163"/>
  <c r="B11" i="181"/>
  <c r="B11" i="163"/>
  <c r="B16" i="181"/>
  <c r="B36" i="163"/>
  <c r="B32" i="181"/>
  <c r="H32" i="163"/>
  <c r="B15" i="181"/>
  <c r="B32" i="163"/>
  <c r="H38" i="163"/>
  <c r="H26" i="163"/>
  <c r="B12" i="181"/>
  <c r="B20" i="163"/>
  <c r="B10" i="181"/>
  <c r="B7" i="163"/>
  <c r="B33" i="181"/>
  <c r="H36" i="163"/>
  <c r="H9" i="163"/>
  <c r="B34" i="163"/>
  <c r="E34" i="163" s="1"/>
  <c r="B17" i="181"/>
  <c r="B37" i="163"/>
  <c r="H18" i="163"/>
  <c r="J18" i="163" s="1"/>
  <c r="H16" i="163"/>
  <c r="B27" i="163"/>
  <c r="E27" i="163" s="1"/>
  <c r="B14" i="163"/>
  <c r="B29" i="181"/>
  <c r="H20" i="163"/>
  <c r="B28" i="181"/>
  <c r="H11" i="163"/>
  <c r="H33" i="163"/>
  <c r="H29" i="163"/>
  <c r="B9" i="181"/>
  <c r="B5" i="163"/>
  <c r="B19" i="163"/>
  <c r="H17" i="163"/>
  <c r="J17" i="163" s="1"/>
  <c r="B26" i="181"/>
  <c r="H5" i="163"/>
  <c r="H31" i="163"/>
  <c r="H12" i="163"/>
  <c r="B31" i="163"/>
  <c r="D31" i="163" s="1"/>
  <c r="B38" i="163"/>
  <c r="H30" i="163"/>
  <c r="B28" i="163"/>
  <c r="J13" i="57"/>
  <c r="C6" i="147"/>
  <c r="J17" i="57"/>
  <c r="J14" i="57"/>
  <c r="E9" i="163"/>
  <c r="J9" i="57"/>
  <c r="J18" i="57"/>
  <c r="N9" i="128"/>
  <c r="N21" i="128"/>
  <c r="B35" i="147"/>
  <c r="N17" i="128"/>
  <c r="E17" i="163"/>
  <c r="D6" i="147"/>
  <c r="C21" i="147"/>
  <c r="N15" i="128"/>
  <c r="N10" i="128"/>
  <c r="H7" i="128"/>
  <c r="D18" i="163"/>
  <c r="B6" i="147"/>
  <c r="P20" i="132"/>
  <c r="P11" i="132"/>
  <c r="J27" i="163"/>
  <c r="K27" i="163"/>
  <c r="K4" i="130"/>
  <c r="P8" i="132"/>
  <c r="H9" i="7"/>
  <c r="H20" i="7"/>
  <c r="J6" i="127"/>
  <c r="P11" i="130"/>
  <c r="G4" i="130"/>
  <c r="L7" i="53"/>
  <c r="N9" i="127"/>
  <c r="D6" i="77"/>
  <c r="B5" i="77" s="1"/>
  <c r="G6" i="127"/>
  <c r="E6" i="77"/>
  <c r="P10" i="130"/>
  <c r="G4" i="132"/>
  <c r="P12" i="132"/>
  <c r="P10" i="132"/>
  <c r="M4" i="132"/>
  <c r="J6" i="131"/>
  <c r="E4" i="130"/>
  <c r="L4" i="132"/>
  <c r="J4" i="132"/>
  <c r="J6" i="77"/>
  <c r="H5" i="77" s="1"/>
  <c r="N20" i="127"/>
  <c r="H4" i="130"/>
  <c r="F4" i="130"/>
  <c r="N16" i="53"/>
  <c r="K7" i="7"/>
  <c r="K19" i="7"/>
  <c r="D4" i="130"/>
  <c r="L6" i="131"/>
  <c r="J13" i="163"/>
  <c r="E6" i="131"/>
  <c r="H6" i="77"/>
  <c r="D30" i="163"/>
  <c r="E30" i="163"/>
  <c r="N16" i="131"/>
  <c r="N20" i="131"/>
  <c r="N8" i="131"/>
  <c r="N13" i="131"/>
  <c r="N17" i="131"/>
  <c r="C6" i="131"/>
  <c r="F4" i="132"/>
  <c r="J16" i="57"/>
  <c r="J11" i="57"/>
  <c r="E4" i="57"/>
  <c r="G4" i="57"/>
  <c r="H4" i="57"/>
  <c r="D6" i="163"/>
  <c r="E6" i="163"/>
  <c r="N13" i="128"/>
  <c r="E10" i="163"/>
  <c r="D10" i="163"/>
  <c r="B7" i="128"/>
  <c r="N8" i="128"/>
  <c r="E7" i="128"/>
  <c r="N14" i="128"/>
  <c r="N11" i="128"/>
  <c r="C7" i="128"/>
  <c r="D13" i="163"/>
  <c r="G7" i="128"/>
  <c r="N20" i="128"/>
  <c r="N18" i="128"/>
  <c r="P8" i="130"/>
  <c r="E4" i="132"/>
  <c r="J7" i="53"/>
  <c r="N8" i="53"/>
  <c r="B7" i="53"/>
  <c r="N14" i="53"/>
  <c r="P14" i="130"/>
  <c r="H11" i="7"/>
  <c r="H21" i="7"/>
  <c r="N13" i="53"/>
  <c r="P16" i="130"/>
  <c r="I4" i="132"/>
  <c r="P15" i="132"/>
  <c r="O4" i="132"/>
  <c r="M6" i="77"/>
  <c r="K5" i="77" s="1"/>
  <c r="B36" i="181" s="1"/>
  <c r="C4" i="132"/>
  <c r="N21" i="53"/>
  <c r="E20" i="7"/>
  <c r="E9" i="7"/>
  <c r="J31" i="163"/>
  <c r="K31" i="163"/>
  <c r="N13" i="127"/>
  <c r="B6" i="77"/>
  <c r="N11" i="53"/>
  <c r="E6" i="127"/>
  <c r="C6" i="127"/>
  <c r="M4" i="130"/>
  <c r="B7" i="7"/>
  <c r="N7" i="7"/>
  <c r="B19" i="7"/>
  <c r="N12" i="127"/>
  <c r="K6" i="131"/>
  <c r="N15" i="131"/>
  <c r="N12" i="131"/>
  <c r="N18" i="127"/>
  <c r="M6" i="127"/>
  <c r="H6" i="127"/>
  <c r="N10" i="127"/>
  <c r="M6" i="131"/>
  <c r="K6" i="127"/>
  <c r="N9" i="131"/>
  <c r="N15" i="127"/>
  <c r="N19" i="127"/>
  <c r="J6" i="57"/>
  <c r="I4" i="57"/>
  <c r="J12" i="57"/>
  <c r="J7" i="57"/>
  <c r="C4" i="57"/>
  <c r="M7" i="128"/>
  <c r="D9" i="163"/>
  <c r="I7" i="128"/>
  <c r="J7" i="128"/>
  <c r="N19" i="128"/>
  <c r="K7" i="128"/>
  <c r="D35" i="147"/>
  <c r="N16" i="128"/>
  <c r="N23" i="128"/>
  <c r="C7" i="53"/>
  <c r="P12" i="130"/>
  <c r="P9" i="130"/>
  <c r="E7" i="53"/>
  <c r="G7" i="53"/>
  <c r="P20" i="130"/>
  <c r="N4" i="130"/>
  <c r="J35" i="163"/>
  <c r="K35" i="163"/>
  <c r="P7" i="130"/>
  <c r="P18" i="132"/>
  <c r="N10" i="53"/>
  <c r="H7" i="53"/>
  <c r="P17" i="132"/>
  <c r="P19" i="130"/>
  <c r="E19" i="7"/>
  <c r="E7" i="7"/>
  <c r="H7" i="7"/>
  <c r="H19" i="7"/>
  <c r="N22" i="53"/>
  <c r="B21" i="7"/>
  <c r="B11" i="7"/>
  <c r="N11" i="7"/>
  <c r="H4" i="132"/>
  <c r="N18" i="53"/>
  <c r="N10" i="131"/>
  <c r="P15" i="130"/>
  <c r="I7" i="53"/>
  <c r="O4" i="130"/>
  <c r="P9" i="132"/>
  <c r="I6" i="131"/>
  <c r="F6" i="77"/>
  <c r="P13" i="132"/>
  <c r="P17" i="130"/>
  <c r="N4" i="132"/>
  <c r="I6" i="77"/>
  <c r="B6" i="131"/>
  <c r="N7" i="131"/>
  <c r="P6" i="130"/>
  <c r="P19" i="132"/>
  <c r="N15" i="53"/>
  <c r="I6" i="127"/>
  <c r="D6" i="131"/>
  <c r="N14" i="127"/>
  <c r="D6" i="127"/>
  <c r="N7" i="127"/>
  <c r="B6" i="127"/>
  <c r="J8" i="57"/>
  <c r="D4" i="57"/>
  <c r="N22" i="128"/>
  <c r="D7" i="128"/>
  <c r="N12" i="128"/>
  <c r="L7" i="128"/>
  <c r="F7" i="128"/>
  <c r="B21" i="147"/>
  <c r="P14" i="132"/>
  <c r="P18" i="130"/>
  <c r="N19" i="53"/>
  <c r="N23" i="53"/>
  <c r="K21" i="7"/>
  <c r="K11" i="7"/>
  <c r="N16" i="127"/>
  <c r="D4" i="132"/>
  <c r="J15" i="163"/>
  <c r="K15" i="163"/>
  <c r="C4" i="130"/>
  <c r="J4" i="130"/>
  <c r="K6" i="77"/>
  <c r="L4" i="130"/>
  <c r="L6" i="77"/>
  <c r="H6" i="131"/>
  <c r="N20" i="53"/>
  <c r="N8" i="127"/>
  <c r="P6" i="132"/>
  <c r="F6" i="127"/>
  <c r="N12" i="53"/>
  <c r="N17" i="127"/>
  <c r="P5" i="130"/>
  <c r="B4" i="130"/>
  <c r="K7" i="53"/>
  <c r="I4" i="130"/>
  <c r="E21" i="7"/>
  <c r="E11" i="7"/>
  <c r="N18" i="131"/>
  <c r="P16" i="132"/>
  <c r="M7" i="53"/>
  <c r="C6" i="77"/>
  <c r="N17" i="53"/>
  <c r="N9" i="7"/>
  <c r="B20" i="7"/>
  <c r="B9" i="7"/>
  <c r="F6" i="131"/>
  <c r="K9" i="7"/>
  <c r="K20" i="7"/>
  <c r="N9" i="53"/>
  <c r="N14" i="131"/>
  <c r="K4" i="132"/>
  <c r="P13" i="130"/>
  <c r="P5" i="132"/>
  <c r="B4" i="132"/>
  <c r="P7" i="132"/>
  <c r="G6" i="77"/>
  <c r="E5" i="77" s="1"/>
  <c r="N11" i="131"/>
  <c r="N19" i="131"/>
  <c r="G6" i="131"/>
  <c r="L6" i="127"/>
  <c r="N11" i="127"/>
  <c r="J10" i="57"/>
  <c r="J15" i="57"/>
  <c r="B4" i="57"/>
  <c r="J5" i="57"/>
  <c r="F4" i="57"/>
  <c r="D27" i="163" l="1"/>
  <c r="E31" i="163"/>
  <c r="K17" i="163"/>
  <c r="D35" i="163"/>
  <c r="K6" i="163"/>
  <c r="E33" i="163"/>
  <c r="D15" i="163"/>
  <c r="D34" i="163"/>
  <c r="M22" i="7"/>
  <c r="M17" i="166"/>
  <c r="L22" i="7"/>
  <c r="L17" i="166"/>
  <c r="L18" i="7"/>
  <c r="L9" i="166"/>
  <c r="M18" i="7"/>
  <c r="M9" i="166"/>
  <c r="B5" i="147"/>
  <c r="E14" i="147" s="1"/>
  <c r="H5" i="131"/>
  <c r="H6" i="53"/>
  <c r="B5" i="127"/>
  <c r="J4" i="57"/>
  <c r="B20" i="147"/>
  <c r="E26" i="147" s="1"/>
  <c r="K26" i="163"/>
  <c r="J26" i="163"/>
  <c r="K33" i="163"/>
  <c r="J33" i="163"/>
  <c r="D38" i="163"/>
  <c r="E38" i="163"/>
  <c r="K8" i="163"/>
  <c r="J8" i="163"/>
  <c r="K20" i="163"/>
  <c r="D29" i="181" s="1"/>
  <c r="J20" i="163"/>
  <c r="C29" i="181" s="1"/>
  <c r="A5" i="181"/>
  <c r="B5" i="181" s="1"/>
  <c r="A22" i="181"/>
  <c r="J34" i="163"/>
  <c r="K34" i="163"/>
  <c r="J32" i="163"/>
  <c r="C32" i="181" s="1"/>
  <c r="K32" i="163"/>
  <c r="D32" i="181" s="1"/>
  <c r="D8" i="163"/>
  <c r="E8" i="163"/>
  <c r="H5" i="127"/>
  <c r="K5" i="131"/>
  <c r="N6" i="53"/>
  <c r="B6" i="53"/>
  <c r="E20" i="163"/>
  <c r="D12" i="181" s="1"/>
  <c r="D20" i="163"/>
  <c r="C12" i="181" s="1"/>
  <c r="A6" i="181"/>
  <c r="B6" i="181" s="1"/>
  <c r="A23" i="181"/>
  <c r="E32" i="163"/>
  <c r="D15" i="181" s="1"/>
  <c r="D32" i="163"/>
  <c r="C15" i="181" s="1"/>
  <c r="E5" i="131"/>
  <c r="I22" i="7"/>
  <c r="I17" i="166"/>
  <c r="I36" i="166" s="1"/>
  <c r="J17" i="166"/>
  <c r="J36" i="166" s="1"/>
  <c r="J22" i="7"/>
  <c r="J18" i="7"/>
  <c r="J9" i="166"/>
  <c r="J29" i="166" s="1"/>
  <c r="G18" i="7"/>
  <c r="G9" i="166"/>
  <c r="K6" i="53"/>
  <c r="K25" i="163"/>
  <c r="J25" i="163"/>
  <c r="H24" i="163"/>
  <c r="D14" i="163"/>
  <c r="E14" i="163"/>
  <c r="J37" i="163"/>
  <c r="C34" i="181" s="1"/>
  <c r="K37" i="163"/>
  <c r="D34" i="181" s="1"/>
  <c r="N5" i="131"/>
  <c r="J28" i="163"/>
  <c r="K28" i="163"/>
  <c r="D36" i="163"/>
  <c r="C16" i="181" s="1"/>
  <c r="E36" i="163"/>
  <c r="D16" i="181" s="1"/>
  <c r="J36" i="163"/>
  <c r="C33" i="181" s="1"/>
  <c r="K36" i="163"/>
  <c r="D33" i="181" s="1"/>
  <c r="E25" i="163"/>
  <c r="B24" i="163"/>
  <c r="D25" i="163"/>
  <c r="J38" i="163"/>
  <c r="K38" i="163"/>
  <c r="E5" i="127"/>
  <c r="K19" i="163"/>
  <c r="J19" i="163"/>
  <c r="K14" i="163"/>
  <c r="J14" i="163"/>
  <c r="E29" i="163"/>
  <c r="D29" i="163"/>
  <c r="A4" i="181"/>
  <c r="A21" i="181"/>
  <c r="D18" i="7"/>
  <c r="D9" i="166"/>
  <c r="I18" i="7"/>
  <c r="I9" i="166"/>
  <c r="I29" i="166" s="1"/>
  <c r="C18" i="7"/>
  <c r="C9" i="166"/>
  <c r="F17" i="166"/>
  <c r="F22" i="7"/>
  <c r="C22" i="7"/>
  <c r="C17" i="166"/>
  <c r="J30" i="163"/>
  <c r="K30" i="163"/>
  <c r="K16" i="163"/>
  <c r="J16" i="163"/>
  <c r="P4" i="132"/>
  <c r="K12" i="163"/>
  <c r="J12" i="163"/>
  <c r="N5" i="127"/>
  <c r="B5" i="131"/>
  <c r="J5" i="163"/>
  <c r="C26" i="181" s="1"/>
  <c r="K5" i="163"/>
  <c r="D26" i="181" s="1"/>
  <c r="H4" i="163"/>
  <c r="J11" i="163"/>
  <c r="C28" i="181" s="1"/>
  <c r="K11" i="163"/>
  <c r="D28" i="181" s="1"/>
  <c r="E6" i="53"/>
  <c r="D19" i="163"/>
  <c r="E19" i="163"/>
  <c r="K6" i="128"/>
  <c r="K7" i="163"/>
  <c r="D27" i="181" s="1"/>
  <c r="J7" i="163"/>
  <c r="C27" i="181" s="1"/>
  <c r="N6" i="128"/>
  <c r="H6" i="128"/>
  <c r="B34" i="147"/>
  <c r="E7" i="163"/>
  <c r="D10" i="181" s="1"/>
  <c r="D7" i="163"/>
  <c r="C10" i="181" s="1"/>
  <c r="F18" i="7"/>
  <c r="F9" i="166"/>
  <c r="G17" i="166"/>
  <c r="G22" i="7"/>
  <c r="D22" i="7"/>
  <c r="D17" i="166"/>
  <c r="K29" i="163"/>
  <c r="J29" i="163"/>
  <c r="P4" i="130"/>
  <c r="E28" i="147"/>
  <c r="E24" i="147"/>
  <c r="J9" i="163"/>
  <c r="K9" i="163"/>
  <c r="E12" i="163"/>
  <c r="D12" i="163"/>
  <c r="D11" i="163"/>
  <c r="C11" i="181" s="1"/>
  <c r="E11" i="163"/>
  <c r="D11" i="181" s="1"/>
  <c r="E16" i="163"/>
  <c r="D16" i="163"/>
  <c r="K5" i="127"/>
  <c r="E28" i="163"/>
  <c r="D28" i="163"/>
  <c r="E26" i="163"/>
  <c r="D26" i="163"/>
  <c r="D37" i="163"/>
  <c r="C17" i="181" s="1"/>
  <c r="E37" i="163"/>
  <c r="D17" i="181" s="1"/>
  <c r="E6" i="128"/>
  <c r="B6" i="128"/>
  <c r="J10" i="163"/>
  <c r="K10" i="163"/>
  <c r="E5" i="163"/>
  <c r="D9" i="181" s="1"/>
  <c r="B4" i="163"/>
  <c r="D5" i="163"/>
  <c r="C9" i="181" s="1"/>
  <c r="D23" i="7"/>
  <c r="F23" i="7"/>
  <c r="M23" i="7"/>
  <c r="L23" i="7"/>
  <c r="I23" i="7"/>
  <c r="C23" i="7"/>
  <c r="G23" i="7"/>
  <c r="K17" i="166"/>
  <c r="K9" i="166"/>
  <c r="J23" i="7"/>
  <c r="E25" i="147" l="1"/>
  <c r="E22" i="147"/>
  <c r="E27" i="147"/>
  <c r="E23" i="147"/>
  <c r="E7" i="147"/>
  <c r="E9" i="147"/>
  <c r="E11" i="147"/>
  <c r="L10" i="166"/>
  <c r="C5" i="181" s="1"/>
  <c r="L29" i="166"/>
  <c r="L11" i="166"/>
  <c r="D5" i="181" s="1"/>
  <c r="K19" i="166"/>
  <c r="D21" i="181" s="1"/>
  <c r="B21" i="181"/>
  <c r="K18" i="166"/>
  <c r="C21" i="181" s="1"/>
  <c r="K36" i="166"/>
  <c r="E13" i="147"/>
  <c r="L19" i="166"/>
  <c r="D22" i="181" s="1"/>
  <c r="B22" i="181"/>
  <c r="L36" i="166"/>
  <c r="L18" i="166"/>
  <c r="C22" i="181" s="1"/>
  <c r="E8" i="147"/>
  <c r="E12" i="147"/>
  <c r="M11" i="166"/>
  <c r="D6" i="181" s="1"/>
  <c r="M10" i="166"/>
  <c r="C6" i="181" s="1"/>
  <c r="M29" i="166"/>
  <c r="M18" i="166"/>
  <c r="C23" i="181" s="1"/>
  <c r="B23" i="181"/>
  <c r="M36" i="166"/>
  <c r="M19" i="166"/>
  <c r="D23" i="181" s="1"/>
  <c r="K29" i="166"/>
  <c r="K11" i="166"/>
  <c r="D4" i="181" s="1"/>
  <c r="K10" i="166"/>
  <c r="C4" i="181" s="1"/>
  <c r="E10" i="147"/>
  <c r="E18" i="7"/>
  <c r="E5" i="7"/>
  <c r="C10" i="162" s="1"/>
  <c r="E9" i="166"/>
  <c r="G18" i="166"/>
  <c r="G19" i="166"/>
  <c r="G36" i="166"/>
  <c r="J4" i="163"/>
  <c r="K4" i="163"/>
  <c r="C36" i="166"/>
  <c r="C18" i="166"/>
  <c r="C19" i="166"/>
  <c r="C11" i="166"/>
  <c r="C29" i="166"/>
  <c r="C10" i="166"/>
  <c r="D10" i="166"/>
  <c r="D29" i="166"/>
  <c r="D11" i="166"/>
  <c r="J18" i="166"/>
  <c r="J19" i="166"/>
  <c r="E13" i="7"/>
  <c r="C18" i="162" s="1"/>
  <c r="E22" i="7"/>
  <c r="E17" i="166"/>
  <c r="N13" i="7"/>
  <c r="B22" i="7"/>
  <c r="B17" i="166"/>
  <c r="B13" i="7"/>
  <c r="B18" i="162" s="1"/>
  <c r="K18" i="7"/>
  <c r="K5" i="7"/>
  <c r="E10" i="162" s="1"/>
  <c r="H5" i="7"/>
  <c r="D10" i="162" s="1"/>
  <c r="H9" i="166"/>
  <c r="H29" i="166" s="1"/>
  <c r="H18" i="7"/>
  <c r="N5" i="7"/>
  <c r="B5" i="7"/>
  <c r="B10" i="162" s="1"/>
  <c r="B18" i="7"/>
  <c r="B9" i="166"/>
  <c r="K13" i="7"/>
  <c r="E18" i="162" s="1"/>
  <c r="K22" i="7"/>
  <c r="D18" i="166"/>
  <c r="D36" i="166"/>
  <c r="D19" i="166"/>
  <c r="F10" i="166"/>
  <c r="F11" i="166"/>
  <c r="F29" i="166"/>
  <c r="E36" i="147"/>
  <c r="E38" i="147"/>
  <c r="E37" i="147"/>
  <c r="J11" i="166"/>
  <c r="J10" i="166"/>
  <c r="I19" i="166"/>
  <c r="I18" i="166"/>
  <c r="H13" i="7"/>
  <c r="D18" i="162" s="1"/>
  <c r="H22" i="7"/>
  <c r="H17" i="166"/>
  <c r="H36" i="166" s="1"/>
  <c r="D4" i="163"/>
  <c r="E4" i="163"/>
  <c r="I10" i="166"/>
  <c r="I11" i="166"/>
  <c r="E24" i="163"/>
  <c r="D24" i="163"/>
  <c r="F19" i="166"/>
  <c r="F18" i="166"/>
  <c r="F36" i="166"/>
  <c r="B4" i="181"/>
  <c r="J24" i="163"/>
  <c r="K24" i="163"/>
  <c r="G29" i="166"/>
  <c r="G11" i="166"/>
  <c r="G10" i="166"/>
  <c r="B39" i="151"/>
  <c r="B40" i="151"/>
  <c r="B38" i="157"/>
  <c r="B38" i="159"/>
  <c r="B40" i="156"/>
  <c r="B39" i="159"/>
  <c r="B40" i="155"/>
  <c r="B39" i="148"/>
  <c r="B39" i="150"/>
  <c r="B39" i="152"/>
  <c r="B39" i="154"/>
  <c r="B38" i="152"/>
  <c r="B40" i="148"/>
  <c r="B40" i="154"/>
  <c r="B39" i="156"/>
  <c r="B40" i="157"/>
  <c r="B40" i="150"/>
  <c r="B40" i="152"/>
  <c r="B39" i="155"/>
  <c r="B39" i="157"/>
  <c r="B40" i="159"/>
  <c r="B38" i="151"/>
  <c r="B38" i="156"/>
  <c r="B38" i="150"/>
  <c r="B38" i="155"/>
  <c r="B38" i="154"/>
  <c r="B38" i="148"/>
  <c r="F10" i="162" l="1"/>
  <c r="E12" i="162"/>
  <c r="D3" i="181" s="1"/>
  <c r="B3" i="181"/>
  <c r="E11" i="162"/>
  <c r="C3" i="181" s="1"/>
  <c r="F12" i="162"/>
  <c r="F11" i="162"/>
  <c r="F18" i="162"/>
  <c r="N17" i="166"/>
  <c r="E19" i="162"/>
  <c r="C20" i="181" s="1"/>
  <c r="B20" i="181"/>
  <c r="E20" i="162"/>
  <c r="D20" i="181" s="1"/>
  <c r="N9" i="166"/>
  <c r="K15" i="7"/>
  <c r="K23" i="7"/>
  <c r="D38" i="149"/>
  <c r="D38" i="150"/>
  <c r="D38" i="156"/>
  <c r="D38" i="148"/>
  <c r="D38" i="153"/>
  <c r="D38" i="159"/>
  <c r="D38" i="146"/>
  <c r="D38" i="160"/>
  <c r="D38" i="157"/>
  <c r="D38" i="154"/>
  <c r="D38" i="158"/>
  <c r="D38" i="151"/>
  <c r="D38" i="155"/>
  <c r="D38" i="152"/>
  <c r="H39" i="153"/>
  <c r="B38" i="153"/>
  <c r="H41" i="146"/>
  <c r="B39" i="146"/>
  <c r="H41" i="149"/>
  <c r="B40" i="149"/>
  <c r="B39" i="160"/>
  <c r="H40" i="160"/>
  <c r="B40" i="146"/>
  <c r="H42" i="146"/>
  <c r="B11" i="166"/>
  <c r="B29" i="166"/>
  <c r="B10" i="166"/>
  <c r="E38" i="150"/>
  <c r="E38" i="158"/>
  <c r="E38" i="153"/>
  <c r="E38" i="157"/>
  <c r="E38" i="148"/>
  <c r="E38" i="154"/>
  <c r="E38" i="151"/>
  <c r="E38" i="152"/>
  <c r="E38" i="155"/>
  <c r="E38" i="160"/>
  <c r="E38" i="146"/>
  <c r="E38" i="159"/>
  <c r="E38" i="149"/>
  <c r="E38" i="156"/>
  <c r="H41" i="160"/>
  <c r="B40" i="160"/>
  <c r="H41" i="153"/>
  <c r="B40" i="153"/>
  <c r="B38" i="158"/>
  <c r="H40" i="158"/>
  <c r="H39" i="149"/>
  <c r="B38" i="149"/>
  <c r="H18" i="166"/>
  <c r="H19" i="166"/>
  <c r="H10" i="166"/>
  <c r="H11" i="166"/>
  <c r="B20" i="162"/>
  <c r="B19" i="162"/>
  <c r="E19" i="166"/>
  <c r="E18" i="166"/>
  <c r="E36" i="166"/>
  <c r="E29" i="166"/>
  <c r="E11" i="166"/>
  <c r="E10" i="166"/>
  <c r="H23" i="7"/>
  <c r="H15" i="7"/>
  <c r="B15" i="7"/>
  <c r="B23" i="7"/>
  <c r="N15" i="7"/>
  <c r="C38" i="155"/>
  <c r="C38" i="146"/>
  <c r="C38" i="156"/>
  <c r="C38" i="151"/>
  <c r="C38" i="158"/>
  <c r="C38" i="150"/>
  <c r="C38" i="152"/>
  <c r="C38" i="159"/>
  <c r="C38" i="157"/>
  <c r="C38" i="160"/>
  <c r="C38" i="149"/>
  <c r="C38" i="153"/>
  <c r="C38" i="148"/>
  <c r="C38" i="154"/>
  <c r="H41" i="158"/>
  <c r="B39" i="158"/>
  <c r="B39" i="149"/>
  <c r="H40" i="149"/>
  <c r="B12" i="162"/>
  <c r="B11" i="162"/>
  <c r="D12" i="162"/>
  <c r="D11" i="162"/>
  <c r="B19" i="166"/>
  <c r="B36" i="166"/>
  <c r="B18" i="166"/>
  <c r="C11" i="162"/>
  <c r="C12" i="162"/>
  <c r="E23" i="7"/>
  <c r="E15" i="7"/>
  <c r="H40" i="146"/>
  <c r="B38" i="146"/>
  <c r="H39" i="160"/>
  <c r="B38" i="160"/>
  <c r="B39" i="153"/>
  <c r="H40" i="153"/>
  <c r="H42" i="158"/>
  <c r="B40" i="158"/>
  <c r="D20" i="162"/>
  <c r="D19" i="162"/>
  <c r="C20" i="162"/>
  <c r="C19" i="162"/>
  <c r="D25" i="161"/>
  <c r="F25" i="161"/>
  <c r="B25" i="161"/>
  <c r="F20" i="162" l="1"/>
  <c r="F19" i="162"/>
  <c r="N11" i="166"/>
  <c r="N10" i="166"/>
  <c r="N19" i="166"/>
  <c r="N18" i="166"/>
</calcChain>
</file>

<file path=xl/sharedStrings.xml><?xml version="1.0" encoding="utf-8"?>
<sst xmlns="http://schemas.openxmlformats.org/spreadsheetml/2006/main" count="1495" uniqueCount="336">
  <si>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</si>
  <si>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</si>
  <si>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</si>
  <si>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</si>
  <si>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</si>
  <si>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</si>
  <si>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</si>
  <si>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</si>
  <si>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</si>
  <si>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</si>
  <si>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</si>
  <si>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</si>
  <si>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</si>
  <si>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</si>
  <si>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</si>
  <si>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</si>
  <si>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</si>
  <si>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</si>
  <si>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</si>
  <si>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</si>
  <si>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</si>
  <si>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</si>
  <si>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</si>
  <si>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</si>
  <si>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</si>
  <si>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Domácnosti</t>
  </si>
  <si>
    <t>Průmysl</t>
  </si>
  <si>
    <t>Skládkový plyn</t>
  </si>
  <si>
    <t>Kalový plyn (ČOV)</t>
  </si>
  <si>
    <t>Ostatní bioplyn</t>
  </si>
  <si>
    <t>Zemní plyn</t>
  </si>
  <si>
    <t>Topné oleje</t>
  </si>
  <si>
    <t>Ostatní plyny</t>
  </si>
  <si>
    <t>Ostatní pevná paliva</t>
  </si>
  <si>
    <t>Ostatní kapalná paliva</t>
  </si>
  <si>
    <t>Odpadní teplo</t>
  </si>
  <si>
    <t>Koks</t>
  </si>
  <si>
    <t>Hnědé uhlí</t>
  </si>
  <si>
    <t>Černé uhlí</t>
  </si>
  <si>
    <t>Bioplyn</t>
  </si>
  <si>
    <t>Biomasa</t>
  </si>
  <si>
    <t>Celulózové výluhy</t>
  </si>
  <si>
    <t>I. čtvrtletí</t>
  </si>
  <si>
    <t>II. čtvrtletí</t>
  </si>
  <si>
    <t>III. čtvrtletí</t>
  </si>
  <si>
    <t>IV. čtvrtletí</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</si>
  <si>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</si>
  <si>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</si>
  <si>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</si>
  <si>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</si>
  <si>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</si>
  <si>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</si>
  <si>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</si>
  <si>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</si>
  <si>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</si>
  <si>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</si>
  <si>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</si>
  <si>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</si>
  <si>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</si>
  <si>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</si>
  <si>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</si>
  <si>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</si>
  <si>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</si>
  <si>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</si>
  <si>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</si>
  <si>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</si>
  <si>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</si>
  <si>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</si>
  <si>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</si>
  <si>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</si>
  <si>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</si>
  <si>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 xml:space="preserve">Technologická vlastní spotřeba tepla </t>
  </si>
  <si>
    <t>Jaderné palivo</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</si>
  <si>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</si>
  <si>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</si>
  <si>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</si>
  <si>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</si>
  <si>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</si>
  <si>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</si>
  <si>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</si>
  <si>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</si>
  <si>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</si>
  <si>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</si>
  <si>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</si>
  <si>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</si>
  <si>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</si>
  <si>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</si>
  <si>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</si>
  <si>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</si>
  <si>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</si>
  <si>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</si>
  <si>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</si>
  <si>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</si>
  <si>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</si>
  <si>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</si>
  <si>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</si>
  <si>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</si>
  <si>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Technologická vlastní spotřeba tepla =</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</si>
  <si>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</si>
  <si>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</si>
  <si>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</si>
  <si>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</si>
  <si>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</si>
  <si>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</si>
  <si>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</si>
  <si>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</si>
  <si>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</si>
  <si>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</si>
  <si>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</si>
  <si>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</si>
  <si>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</si>
  <si>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Výroba tepla brutto v krajích ČR</t>
  </si>
  <si>
    <t>Výroba tepla brutto podle paliv</t>
  </si>
  <si>
    <t>CZ-NACE</t>
  </si>
  <si>
    <t>Klasifikace ekonomických činností CZ-NACE dle Českého statistického úřadu</t>
  </si>
  <si>
    <t>Rostlinné materiály neaglomerované</t>
  </si>
  <si>
    <t>Dodávky tepla</t>
  </si>
  <si>
    <t>Spotřeba tepla podle sektorů národního hospodářství</t>
  </si>
  <si>
    <t>Spotřeba tepla podle sektorů národního hospodářství v krajích ČR</t>
  </si>
  <si>
    <t>Dodávky tepla podle paliv</t>
  </si>
  <si>
    <t>Dodávky tepla v krajích ČR</t>
  </si>
  <si>
    <t>Spotřeba tepla =</t>
  </si>
  <si>
    <t>Konečná spotřeba tepla v jednotlivých sektorech národního hospodářství.</t>
  </si>
  <si>
    <t>Dodávky tepla z uhlí, biomasy a bioplynu</t>
  </si>
  <si>
    <t>KVET</t>
  </si>
  <si>
    <t>Kombinovaná výroba elektřiny a tepla</t>
  </si>
  <si>
    <t>Hlavní město Praha (PHA)</t>
  </si>
  <si>
    <t>Kraj Vysočina (VYS)</t>
  </si>
  <si>
    <t>Kraj Vysočina</t>
  </si>
  <si>
    <t>Hlavní město Praha</t>
  </si>
  <si>
    <t>Výroba, dodávky a spotřeba tepla: Jihomoravský kraj</t>
  </si>
  <si>
    <t>Výroba, dodávky a spotřeba tepla: Karlovarský kraj</t>
  </si>
  <si>
    <t>Výroba, dodávky a spotřeba tepla: Královéhradecký kraj</t>
  </si>
  <si>
    <t>Výroba, dodávky a spotřeba tepla: Liberecký kraj</t>
  </si>
  <si>
    <t>Výroba, dodávky a spotřeba tepla: Moravskoslezský kraj</t>
  </si>
  <si>
    <t>Výroba, dodávky a spotřeba tepla: Olomoucký kraj</t>
  </si>
  <si>
    <t>Výroba, dodávky a spotřeba tepla: Pardubický kraj</t>
  </si>
  <si>
    <t>Výroba, dodávky a spotřeba tepla: Plzeňský kraj</t>
  </si>
  <si>
    <t>Výroba, dodávky a spotřeba tepla: Středočeský kraj</t>
  </si>
  <si>
    <t>Výroba, dodávky a spotřeba tepla: Ústecký kraj</t>
  </si>
  <si>
    <t>Výroba, dodávky a spotřeba tepla: Kraj Vysočina</t>
  </si>
  <si>
    <t>Výroba, dodávky a spotřeba tepla: Zlínský kraj</t>
  </si>
  <si>
    <t>Výroba, dodávky a spotřeba tepla: Hlavní město Praha</t>
  </si>
  <si>
    <t>Výroba, dodávky a spotřeba tepla: Jihočeský kraj</t>
  </si>
  <si>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</si>
  <si>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</si>
  <si>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</si>
  <si>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</si>
  <si>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</si>
  <si>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</si>
  <si>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</si>
  <si>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</si>
  <si>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</si>
  <si>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</si>
  <si>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</si>
  <si>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</si>
  <si>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</si>
  <si>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</si>
  <si>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</si>
  <si>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</si>
  <si>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Spotřeba tepla pro vlastní potřebu výrobce (bez technologické vlastní spotřeby tepla).</t>
  </si>
  <si>
    <t>Výroba tepla netto</t>
  </si>
  <si>
    <r>
      <t>Q</t>
    </r>
    <r>
      <rPr>
        <b/>
        <vertAlign val="subscript"/>
        <sz val="9"/>
        <rFont val="Arial"/>
        <family val="2"/>
        <charset val="238"/>
        <scheme val="minor"/>
      </rPr>
      <t>netto</t>
    </r>
  </si>
  <si>
    <t>Dodávka užitečného tepla z KVET</t>
  </si>
  <si>
    <t>Instalovaný výkon</t>
  </si>
  <si>
    <r>
      <t>Q</t>
    </r>
    <r>
      <rPr>
        <b/>
        <vertAlign val="subscript"/>
        <sz val="9"/>
        <rFont val="Arial"/>
        <family val="2"/>
        <charset val="238"/>
        <scheme val="minor"/>
      </rPr>
      <t>KVET</t>
    </r>
  </si>
  <si>
    <t>Výroba tepla brutto bez technologické vlastní spotřeby tepla.</t>
  </si>
  <si>
    <t>* Nezahrnuje část nezjištěného rozvodu tepla</t>
  </si>
  <si>
    <t>* Rozdíl mezi dodávkou a spotřebou jsou ztráty z nakoupeného tepla a část nezjištěného rozvodu tepla.</t>
  </si>
  <si>
    <t>* Rozdíl mezi dodávkou a spotřebou jsou ztráty z nakoupeného tepla, část nezjištěného rozvodu tepla a část tepla dodaná do SZT Hradec Králové.</t>
  </si>
  <si>
    <r>
      <t>Q</t>
    </r>
    <r>
      <rPr>
        <b/>
        <vertAlign val="subscript"/>
        <sz val="9"/>
        <rFont val="Arial"/>
        <family val="2"/>
        <charset val="238"/>
        <scheme val="minor"/>
      </rPr>
      <t xml:space="preserve">KVET/ </t>
    </r>
    <r>
      <rPr>
        <b/>
        <sz val="9"/>
        <rFont val="Arial"/>
        <family val="2"/>
        <charset val="238"/>
        <scheme val="minor"/>
      </rPr>
      <t>Q</t>
    </r>
    <r>
      <rPr>
        <b/>
        <vertAlign val="subscript"/>
        <sz val="9"/>
        <rFont val="Arial"/>
        <family val="2"/>
        <charset val="238"/>
        <scheme val="minor"/>
      </rPr>
      <t>netto</t>
    </r>
  </si>
  <si>
    <t>Výroba tepla netto =</t>
  </si>
  <si>
    <t>Meziroční změna</t>
  </si>
  <si>
    <t>Meziroční změna-výroba tepla brutto</t>
  </si>
  <si>
    <t>Výroba tepla brutto 2017</t>
  </si>
  <si>
    <t>Výroba tepla brutto 2018</t>
  </si>
  <si>
    <t>Meziroční změna-dodávky tepla</t>
  </si>
  <si>
    <t>Dodávky tepla 2017</t>
  </si>
  <si>
    <t>Dodávky tepla 2018</t>
  </si>
  <si>
    <t xml:space="preserve">Vývoj výroby tepla z KVET </t>
  </si>
  <si>
    <t>Množství tepelné energie dodané do soustav zásobování teplem.</t>
  </si>
  <si>
    <t>Dodávky tepla =</t>
  </si>
  <si>
    <t>Vlastní spotřeba tepla =</t>
  </si>
  <si>
    <t>Vlastní spotřeba tepla</t>
  </si>
  <si>
    <t>* Rozdíl mezi dodávkou a spotřebou jsou ztráty z nakoupeného tepla a část nezjištěného rozvodu tepla</t>
  </si>
  <si>
    <t>* Rozdíl mezi dodávkou a spotřebou jsou ztráty z nakoupeného tepla, část nezjištěného rozvodu tepla.</t>
  </si>
  <si>
    <t>Výroba tepla brutto 2019</t>
  </si>
  <si>
    <t>Dodávky tepla 2019</t>
  </si>
  <si>
    <t>Výroba tepla</t>
  </si>
  <si>
    <r>
      <t>Q</t>
    </r>
    <r>
      <rPr>
        <b/>
        <vertAlign val="subscript"/>
        <sz val="11"/>
        <rFont val="Arial"/>
        <family val="2"/>
        <charset val="238"/>
        <scheme val="minor"/>
      </rPr>
      <t>netto</t>
    </r>
  </si>
  <si>
    <r>
      <t>Q</t>
    </r>
    <r>
      <rPr>
        <b/>
        <vertAlign val="subscript"/>
        <sz val="11"/>
        <rFont val="Arial"/>
        <family val="2"/>
        <charset val="238"/>
        <scheme val="minor"/>
      </rPr>
      <t>KVET</t>
    </r>
  </si>
  <si>
    <t>Výroba tepla brutto 2020</t>
  </si>
  <si>
    <t>Dodávky tepla 2020</t>
  </si>
  <si>
    <t>Energie prostředí (TČ)</t>
  </si>
  <si>
    <t>Energie Slunce (SK)</t>
  </si>
  <si>
    <t>Vývoj spotřeby tepla</t>
  </si>
  <si>
    <r>
      <t>Celkový instalovaný výkon [MW</t>
    </r>
    <r>
      <rPr>
        <b/>
        <vertAlign val="subscript"/>
        <sz val="9"/>
        <rFont val="Arial"/>
        <family val="2"/>
        <charset val="238"/>
        <scheme val="minor"/>
      </rPr>
      <t>t</t>
    </r>
    <r>
      <rPr>
        <b/>
        <sz val="9"/>
        <rFont val="Arial"/>
        <family val="2"/>
        <charset val="238"/>
        <scheme val="minor"/>
      </rPr>
      <t>]</t>
    </r>
  </si>
  <si>
    <t>Vývoj bilance tepla: čtvrtletní porovnání</t>
  </si>
  <si>
    <t>Vývoj bilance tepla: měsíční porovnání</t>
  </si>
  <si>
    <t>Výroba tepla z KVET</t>
  </si>
  <si>
    <t>Výroba tepla brutto 2021</t>
  </si>
  <si>
    <t>Dodávky tepla 2021</t>
  </si>
  <si>
    <t>OBSAH</t>
  </si>
  <si>
    <t>ÚVOD</t>
  </si>
  <si>
    <r>
      <t>Výroba tepla brutto</t>
    </r>
    <r>
      <rPr>
        <sz val="10"/>
        <rFont val="Arial"/>
        <family val="2"/>
        <charset val="238"/>
        <scheme val="minor"/>
      </rPr>
      <t xml:space="preserve"> - </t>
    </r>
    <r>
      <rPr>
        <sz val="11"/>
        <rFont val="Arial"/>
        <family val="2"/>
        <charset val="238"/>
        <scheme val="minor"/>
      </rPr>
      <t>technologická vlastní spotřeba tepla</t>
    </r>
    <r>
      <rPr>
        <sz val="10"/>
        <rFont val="Arial"/>
        <family val="2"/>
        <charset val="238"/>
        <scheme val="minor"/>
      </rPr>
      <t xml:space="preserve"> - </t>
    </r>
    <r>
      <rPr>
        <sz val="11"/>
        <rFont val="Arial"/>
        <family val="2"/>
        <charset val="238"/>
        <scheme val="minor"/>
      </rPr>
      <t>ztráty</t>
    </r>
    <r>
      <rPr>
        <sz val="10"/>
        <rFont val="Arial"/>
        <family val="2"/>
        <charset val="238"/>
        <scheme val="minor"/>
      </rPr>
      <t xml:space="preserve"> - </t>
    </r>
    <r>
      <rPr>
        <sz val="11"/>
        <rFont val="Arial"/>
        <family val="2"/>
        <charset val="238"/>
        <scheme val="minor"/>
      </rPr>
      <t>dodávky do vlastního podniku – dodávky tepla.</t>
    </r>
  </si>
  <si>
    <t>Spotřeba tepla na výrobu tepla a elektrické energie, která je nezbytná pro zajištění procesu výroby tepla a elektrické energie.</t>
  </si>
  <si>
    <t>Zemědělství a lesnictví</t>
  </si>
  <si>
    <t xml:space="preserve"> </t>
  </si>
  <si>
    <t>1</t>
  </si>
  <si>
    <t>2</t>
  </si>
  <si>
    <t>3</t>
  </si>
  <si>
    <t>4</t>
  </si>
  <si>
    <t>4.1</t>
  </si>
  <si>
    <t>4.2</t>
  </si>
  <si>
    <t>4.3</t>
  </si>
  <si>
    <t>5</t>
  </si>
  <si>
    <t>5.1</t>
  </si>
  <si>
    <t>5.2</t>
  </si>
  <si>
    <t>6</t>
  </si>
  <si>
    <t>7</t>
  </si>
  <si>
    <t>7.1</t>
  </si>
  <si>
    <t>7.2</t>
  </si>
  <si>
    <t>8</t>
  </si>
  <si>
    <t>8.1</t>
  </si>
  <si>
    <t>8.2</t>
  </si>
  <si>
    <t>8.3</t>
  </si>
  <si>
    <t>8.4</t>
  </si>
  <si>
    <t>8.5</t>
  </si>
  <si>
    <t>8.6</t>
  </si>
  <si>
    <t>8.7</t>
  </si>
  <si>
    <t>8.8</t>
  </si>
  <si>
    <t>8.9</t>
  </si>
  <si>
    <t>8.10</t>
  </si>
  <si>
    <t>8.11</t>
  </si>
  <si>
    <t>8.12</t>
  </si>
  <si>
    <t>8.13</t>
  </si>
  <si>
    <t>8.14</t>
  </si>
  <si>
    <t>9</t>
  </si>
  <si>
    <t>10</t>
  </si>
  <si>
    <t>10.1</t>
  </si>
  <si>
    <t>10.2</t>
  </si>
  <si>
    <t>10.3</t>
  </si>
  <si>
    <t>10.4</t>
  </si>
  <si>
    <t>10.5</t>
  </si>
  <si>
    <t>3 BILANCE TEPLA [TJ]</t>
  </si>
  <si>
    <t>4 VÝROBA TEPLA</t>
  </si>
  <si>
    <t>4.1 Výroba tepla brutto podle paliv [TJ]</t>
  </si>
  <si>
    <t>4.2 Výroba tepla brutto v krajích ČR [TJ]</t>
  </si>
  <si>
    <t>5 DODÁVKY TEPLA</t>
  </si>
  <si>
    <t>5.1 Dodávky tepla podle paliv [TJ]</t>
  </si>
  <si>
    <t>5.2 Dodávky tepla v krajích ČR [TJ]</t>
  </si>
  <si>
    <t>Oddělení statistiky a sledování kvality</t>
  </si>
  <si>
    <t>teplo.statistika@eru.cz</t>
  </si>
  <si>
    <t>ZKRATKY, POJMY A ZÁKLADNÍ VZTAHY</t>
  </si>
  <si>
    <t>BILANCE TEPLA</t>
  </si>
  <si>
    <t>VÝROBA TEPLA</t>
  </si>
  <si>
    <t>DODÁVKY TEPLA</t>
  </si>
  <si>
    <t>INSTALOVANÝ VÝKON VÝROBEN TEPLA V KRAJÍCH ČR</t>
  </si>
  <si>
    <t>SPOTŘEBA TEPLA</t>
  </si>
  <si>
    <t>VÝROBA, DODÁVKY A SPOTŘEBA TEPLA V JEDNOTLIVÝCH KRAJÍCH ČR</t>
  </si>
  <si>
    <t>VÝVOJ BILANCE TEPLA, DODÁVEK TEPLA, SPOTŘEBY TEPLA A KVET</t>
  </si>
  <si>
    <t>5.4 Dodávky tepla z uhlí, biomasy a bioplynu [TJ]</t>
  </si>
  <si>
    <r>
      <t>6 INSTALOVANÝ VÝKON VÝROBEN TEPLA V KRAJÍCH ČR [MW</t>
    </r>
    <r>
      <rPr>
        <b/>
        <vertAlign val="subscript"/>
        <sz val="16"/>
        <color theme="3"/>
        <rFont val="Arial"/>
        <family val="2"/>
        <charset val="238"/>
        <scheme val="minor"/>
      </rPr>
      <t>t</t>
    </r>
    <r>
      <rPr>
        <b/>
        <sz val="16"/>
        <color theme="3"/>
        <rFont val="Arial"/>
        <family val="2"/>
        <charset val="238"/>
        <scheme val="minor"/>
      </rPr>
      <t>]</t>
    </r>
  </si>
  <si>
    <t>7 SPOTŘEBA TEPLA</t>
  </si>
  <si>
    <t>7.1 Spotřeba tepla podle sektorů národního hospodářství [TJ]</t>
  </si>
  <si>
    <t>7.2 Spotřeba tepla podle sektorů národního hospodářství v krajích ČR [TJ]</t>
  </si>
  <si>
    <t>8 VÝROBA, DODÁVKY A SPOTŘEBA TEPLA V JEDNOTLIVÝCH KRAJÍCH ČR</t>
  </si>
  <si>
    <t>8.1 Výroba, dodávky a spotřeba tepla: Hlavní město Praha</t>
  </si>
  <si>
    <t>8.2 Výroba, dodávky a spotřeba tepla: Jihočeský kraj</t>
  </si>
  <si>
    <t>8.3 Výroba, dodávky a spotřeba tepla: Jihomoravský kraj</t>
  </si>
  <si>
    <t>8.4 Výroba, dodávky a spotřeba tepla: Karlovarský kraj</t>
  </si>
  <si>
    <t>8.5 Výroba, dodávky a spotřeba tepla: Kraj Vysočina</t>
  </si>
  <si>
    <t>8.6 Výroba, dodávky a spotřeba tepla: Královéhradecký kraj</t>
  </si>
  <si>
    <t>8.7 Výroba, dodávky a spotřeba tepla: Liberecký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</si>
  <si>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</si>
  <si>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</si>
  <si>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</si>
  <si>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</si>
  <si>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</si>
  <si>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</si>
  <si>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t>8.14 Výroba, dodávky a spotřeba tepla: Zlínský kraj</t>
  </si>
  <si>
    <t>9 VÝROBA TEPLA NETTO A VÝROBA TEPLA Z KVET [TJ]</t>
  </si>
  <si>
    <t>10 VÝVOJ BILANCE TEPLA, DODÁVEK TEPLA, SPOTŘEBY TEPLA A KVET</t>
  </si>
  <si>
    <t>10.1 Vývoj bilance tepla: čtvrtletní porovnání [TJ]</t>
  </si>
  <si>
    <t>10.2 Vývoj bilance tepla: měsíční porovnání [TJ]</t>
  </si>
  <si>
    <t>5.3</t>
  </si>
  <si>
    <t>5.4</t>
  </si>
  <si>
    <t>Vývoj výroby tepla brutto a dodávek tepla podle paliv a krajů ČR</t>
  </si>
  <si>
    <t>Kraj</t>
  </si>
  <si>
    <t>Podíl v ČR</t>
  </si>
  <si>
    <t>Výroba tepla brutto 2022</t>
  </si>
  <si>
    <t>Dodávky tepla 2022</t>
  </si>
  <si>
    <t>max</t>
  </si>
  <si>
    <t>min</t>
  </si>
  <si>
    <t>Rozsah 2017-2021</t>
  </si>
  <si>
    <t>Rozdíl
(2022-2021)</t>
  </si>
  <si>
    <t>10.3 Vývoj výroby tepla brutto a dodávek tepla podle paliv a krajů ČR [TJ]</t>
  </si>
  <si>
    <t>Spotřeba tepla 2019</t>
  </si>
  <si>
    <t>Spotřeba tepla 2020</t>
  </si>
  <si>
    <t>Spotřeba tepla 2021</t>
  </si>
  <si>
    <t>Spotřeba tepla 2022</t>
  </si>
  <si>
    <t>Meziroční změna-spotřeba tepla</t>
  </si>
  <si>
    <t>10.4 Vývoj spotřeby tepla [TJ]</t>
  </si>
  <si>
    <t>10.5 Vývoj výroby tepla z KVET [TJ]</t>
  </si>
  <si>
    <t>VÝROBA TEPLA NETTO A VÝROBA TEPLA Z KVET</t>
  </si>
  <si>
    <t>Výroba tepla brutto z vybraných paliv [TJ]</t>
  </si>
  <si>
    <t>Výroba tepla brutto ve vybraných krajích [TJ]</t>
  </si>
  <si>
    <t>Dodávky tepla z vybraných paliv [TJ]</t>
  </si>
  <si>
    <t>Dodávky tepla ve vybraných krajích [TJ]</t>
  </si>
  <si>
    <t>Výroby tepla KVET z vybraných paliv [TJ]</t>
  </si>
  <si>
    <t>1 ZKRATKY, POJMY A ZÁKLADNÍ VZTAHY</t>
  </si>
  <si>
    <r>
      <t xml:space="preserve">Výroba tepla brutto [TJ] </t>
    </r>
    <r>
      <rPr>
        <sz val="11"/>
        <color theme="1"/>
        <rFont val="Arial"/>
        <family val="2"/>
        <charset val="238"/>
      </rPr>
      <t>(kapitola 4)</t>
    </r>
  </si>
  <si>
    <r>
      <t xml:space="preserve">Dodávky tepla [TJ] </t>
    </r>
    <r>
      <rPr>
        <sz val="11"/>
        <color theme="1"/>
        <rFont val="Arial"/>
        <family val="2"/>
        <charset val="238"/>
      </rPr>
      <t>(kapitola 5)</t>
    </r>
  </si>
  <si>
    <r>
      <t>Instalovaný výkon [MW</t>
    </r>
    <r>
      <rPr>
        <b/>
        <vertAlign val="subscript"/>
        <sz val="11"/>
        <color theme="1"/>
        <rFont val="Arial"/>
        <family val="2"/>
        <charset val="238"/>
      </rPr>
      <t>t</t>
    </r>
    <r>
      <rPr>
        <b/>
        <sz val="11"/>
        <color theme="1"/>
        <rFont val="Arial"/>
        <family val="2"/>
        <charset val="238"/>
      </rPr>
      <t xml:space="preserve">] </t>
    </r>
    <r>
      <rPr>
        <sz val="11"/>
        <color theme="1"/>
        <rFont val="Arial"/>
        <family val="2"/>
        <charset val="238"/>
      </rPr>
      <t>(kapitola 6)</t>
    </r>
  </si>
  <si>
    <r>
      <t xml:space="preserve">Spotřeba tepla [TJ] </t>
    </r>
    <r>
      <rPr>
        <sz val="11"/>
        <color theme="1"/>
        <rFont val="Arial"/>
        <family val="2"/>
        <charset val="238"/>
      </rPr>
      <t>(kapitola 7)</t>
    </r>
  </si>
  <si>
    <r>
      <t xml:space="preserve">Výroby tepla z KVET [TJ] </t>
    </r>
    <r>
      <rPr>
        <sz val="11"/>
        <color theme="1"/>
        <rFont val="Arial"/>
        <family val="2"/>
        <charset val="238"/>
      </rPr>
      <t>(kapitola 9)</t>
    </r>
  </si>
  <si>
    <t xml:space="preserve">Energetický regulační úřad (ERÚ) zveřejňuje Čtvrtletní zprávu o provozu teplárenských soustav ČR za dané čtvrtletí roku 2022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Údaje pro čtvrtletní zprávu jsou získávány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Detaily týkající se metodiky vykazování údajů pro statistiku ERÚ jsou uvedeny ve výkladovém stanovisku ERÚ k metodice vyplňování výkazů podle statistické vyhlášky pro oblast elektroenergetiky a teplárenství č. 8/2018 ze dne 14. září 2018. Výkladové stanovisko a aktuální výkazy jsou zveřejněny na internetových stránkách ERÚ.
Veškerá data vycházejí z podkladů od licencovaných subjektů: výrobců elektřiny a tepla a provozovatelů rozvodných tepelných zařízení. 
Čtvrtletní zpráva přináší informace o základních ukazatelích v teplárenství a doplňuje tak čtvrtletní zprávu o provozu elektrizační soustavy ČR, která se věnuje mimo jiné i kombinované výrobě elektřiny a tepla (KVET). Tato zpráva zahrnuje údaje o veškerém vyrobeném teple z licencované činnosti včetně KVET. Jednotlivé kapitoly obsahují statistická data o bilanci, výrobě, dodávce a spotřebě tepla podle příslušných kategorií. Zpráva dále obsahuje vyhodnocení instalovaného výkonu výroben tepla v ČR a některá krajská vyhodnocení. Zjištěné a opravené chyby v obdržených datech a zpětné korekce výkazů jsou průběžně promítány do statistiky a projeví se vždy v dalších zveřejněných zprávách, případně v roční zprávě o provozu teplárenských soustav ČR za rok 2022, kterou ERÚ předpokládá zveřejnit do konce května roku 2023.
</t>
  </si>
  <si>
    <r>
      <rPr>
        <b/>
        <sz val="24"/>
        <color rgb="FF1A3366"/>
        <rFont val="Arial"/>
        <family val="2"/>
        <charset val="238"/>
      </rPr>
      <t xml:space="preserve">ČTVRTLETNÍ ZPRÁVA O PROVOZU TEPLÁRENSKÝCH SOUSTAV
ČESKÉ REPUBLIKY
</t>
    </r>
    <r>
      <rPr>
        <b/>
        <sz val="24"/>
        <color rgb="FFE53A2E"/>
        <rFont val="Arial"/>
        <family val="2"/>
        <charset val="238"/>
      </rPr>
      <t>ZA IV. ČTVRTLETÍ 2022</t>
    </r>
  </si>
  <si>
    <t>STRUČNÝ PŘEHLED ZA IV. ČTVRTLETÍ 2022</t>
  </si>
  <si>
    <t>Výroba tepla brutto podle paliv v krajích ČR za IV. čtvrtletí</t>
  </si>
  <si>
    <t>Dodávky tepla podle paliv v krajích ČR za IV. čtvrtletí</t>
  </si>
  <si>
    <t>2 STRUČNÝ PŘEHLED ZA IV. ČTVRTLETÍ 2022</t>
  </si>
  <si>
    <t>IV. čtvrtletí 2022</t>
  </si>
  <si>
    <t>4.3 Výroba tepla brutto podle paliv v krajích ČR za IV. čtvrtletí [TJ]</t>
  </si>
  <si>
    <t>5.3 Dodávky tepla podle paliv v krajích ČR za IV. čtvrtletí [TJ]</t>
  </si>
  <si>
    <t>IV. čtvrtletí 2021</t>
  </si>
  <si>
    <t>Vydání</t>
  </si>
  <si>
    <t>Celkové roční údaje uvedené ve zprávě v příslušných tabulkách nejsou konečné, ale jsou pouze na základě aktuálních měsíčních hodnot. Předběžná roční výroba tepla byla 150,1 PJ, pokles o 7,2 % oproti předchozímu roku. Dodávky tepla byly 81,8 PJ (pokles o 11,5 %). Konečná roční data budou uvedena v Roční zprávě o provozu teplárenských soustav ČR za rok 2022.</t>
  </si>
  <si>
    <t>Výroba tepla brutto [GJ]</t>
  </si>
  <si>
    <t>Dodávky tepla podle paliv [GJ]</t>
  </si>
  <si>
    <t>Dodávka tepla ze Středočeského kraje [GJ]</t>
  </si>
  <si>
    <t>Spotřeba tepla podle sektorů [GJ]*</t>
  </si>
  <si>
    <t>Dodávka tepla z Pardubického kraje [GJ]</t>
  </si>
  <si>
    <t>Dodávka tepla do Královehrad. kr. [GJ]</t>
  </si>
  <si>
    <t>Dodávka tepla do Prahy [GJ]</t>
  </si>
  <si>
    <t xml:space="preserve">IV. čtvrtletí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</si>
</sst>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_ "/>
    <numFmt numFmtId="166" formatCode="0.0"/>
    <numFmt numFmtId="167" formatCode="0.0%"/>
    <numFmt numFmtId="168" formatCode="\$#,##0\ ;\(\$#,##0\)"/>
    <numFmt numFmtId="169" formatCode="#,##0.000"/>
    <numFmt numFmtId="170" formatCode="0.0000"/>
    <numFmt numFmtId="171" formatCode="mm\/yyyy"/>
  </numFmts>
  <fonts count="100" x14ac:knownFonts="1">
    <font>
      <sz val="10"/>
      <name val="Arial"/>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Arial"/>
      <family val="2"/>
      <charset val="238"/>
      <scheme val="minor"/>
    </font>
    <font>
      <sz val="10"/>
      <name val="Arial"/>
      <family val="2"/>
      <charset val="238"/>
    </font>
    <font>
      <sz val="9"/>
      <name val="Arial"/>
      <family val="2"/>
      <charset val="238"/>
      <scheme val="minor"/>
    </font>
    <font>
      <sz val="8"/>
      <name val="Arial"/>
      <family val="2"/>
      <charset val="238"/>
      <scheme val="minor"/>
    </font>
    <font>
      <b/>
      <sz val="9"/>
      <name val="Arial"/>
      <family val="2"/>
      <charset val="238"/>
      <scheme val="minor"/>
    </font>
    <font>
      <b/>
      <sz val="9"/>
      <color theme="0"/>
      <name val="Arial"/>
      <family val="2"/>
      <charset val="238"/>
      <scheme val="minor"/>
    </font>
    <font>
      <sz val="9"/>
      <color theme="0"/>
      <name val="Arial"/>
      <family val="2"/>
      <charset val="238"/>
      <scheme val="minor"/>
    </font>
    <font>
      <i/>
      <sz val="8"/>
      <name val="Arial"/>
      <family val="2"/>
      <charset val="238"/>
      <scheme val="minor"/>
    </font>
    <font>
      <sz val="9"/>
      <color theme="1"/>
      <name val="Arial"/>
      <family val="2"/>
      <charset val="238"/>
      <scheme val="minor"/>
    </font>
    <font>
      <i/>
      <sz val="8"/>
      <color theme="0"/>
      <name val="Arial"/>
      <family val="2"/>
      <charset val="238"/>
      <scheme val="minor"/>
    </font>
    <font>
      <sz val="10"/>
      <color theme="3"/>
      <name val="Arial"/>
      <family val="2"/>
      <charset val="238"/>
      <scheme val="minor"/>
    </font>
    <font>
      <sz val="10"/>
      <color rgb="FF005DA2"/>
      <name val="Arial"/>
      <family val="2"/>
      <charset val="238"/>
      <scheme val="minor"/>
    </font>
    <font>
      <sz val="10"/>
      <color theme="0"/>
      <name val="Arial"/>
      <family val="2"/>
      <charset val="238"/>
      <scheme val="minor"/>
    </font>
    <font>
      <b/>
      <sz val="10"/>
      <name val="Arial"/>
      <family val="2"/>
      <charset val="238"/>
      <scheme val="minor"/>
    </font>
    <font>
      <b/>
      <sz val="10"/>
      <color theme="3"/>
      <name val="Arial"/>
      <family val="2"/>
      <charset val="238"/>
      <scheme val="minor"/>
    </font>
    <font>
      <sz val="10"/>
      <color theme="4"/>
      <name val="Arial"/>
      <family val="2"/>
      <charset val="238"/>
      <scheme val="minor"/>
    </font>
    <font>
      <b/>
      <sz val="14"/>
      <color theme="2" tint="-0.499984740745262"/>
      <name val="Arial"/>
      <family val="2"/>
      <charset val="238"/>
      <scheme val="minor"/>
    </font>
    <font>
      <b/>
      <sz val="10"/>
      <color theme="2" tint="-0.499984740745262"/>
      <name val="Arial"/>
      <family val="2"/>
      <charset val="238"/>
      <scheme val="minor"/>
    </font>
    <font>
      <b/>
      <sz val="11"/>
      <name val="Arial"/>
      <family val="2"/>
      <charset val="238"/>
      <scheme val="minor"/>
    </font>
    <font>
      <sz val="11"/>
      <name val="Arial"/>
      <family val="2"/>
      <charset val="238"/>
      <scheme val="minor"/>
    </font>
    <font>
      <b/>
      <sz val="14"/>
      <name val="Arial"/>
      <family val="2"/>
      <charset val="238"/>
      <scheme val="minor"/>
    </font>
    <font>
      <sz val="14"/>
      <name val="Arial"/>
      <family val="2"/>
      <charset val="238"/>
      <scheme val="minor"/>
    </font>
    <font>
      <sz val="14"/>
      <name val="Arial"/>
      <family val="2"/>
      <charset val="238"/>
    </font>
    <font>
      <b/>
      <sz val="9"/>
      <color theme="2" tint="-0.499984740745262"/>
      <name val="Arial"/>
      <family val="2"/>
      <charset val="238"/>
      <scheme val="minor"/>
    </font>
    <font>
      <sz val="9"/>
      <color theme="0"/>
      <name val="Arial"/>
      <family val="2"/>
      <charset val="238"/>
    </font>
    <font>
      <sz val="10"/>
      <name val="Arial CE"/>
      <family val="2"/>
      <charset val="238"/>
    </font>
    <font>
      <b/>
      <sz val="9"/>
      <name val="Arial"/>
      <family val="2"/>
      <charset val="238"/>
    </font>
    <font>
      <b/>
      <vertAlign val="subscript"/>
      <sz val="9"/>
      <name val="Arial"/>
      <family val="2"/>
      <charset val="238"/>
      <scheme val="minor"/>
    </font>
    <font>
      <sz val="11"/>
      <name val="Arial"/>
      <family val="2"/>
      <charset val="238"/>
    </font>
    <font>
      <u/>
      <sz val="10"/>
      <color indexed="12"/>
      <name val="Arial"/>
      <family val="2"/>
      <charset val="238"/>
    </font>
    <font>
      <sz val="10"/>
      <color indexed="8"/>
      <name val="Arial"/>
      <family val="2"/>
    </font>
    <font>
      <b/>
      <sz val="10"/>
      <color indexed="8"/>
      <name val="Arial"/>
      <family val="2"/>
    </font>
    <font>
      <sz val="12"/>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sz val="8"/>
      <name val="Arial"/>
      <family val="2"/>
      <charset val="238"/>
    </font>
    <font>
      <b/>
      <sz val="8"/>
      <name val="Arial"/>
      <family val="2"/>
      <charset val="238"/>
      <scheme val="minor"/>
    </font>
    <font>
      <sz val="9"/>
      <color rgb="FFFF0000"/>
      <name val="Arial"/>
      <family val="2"/>
      <charset val="238"/>
    </font>
    <font>
      <sz val="12"/>
      <name val="Arial"/>
      <family val="2"/>
      <charset val="238"/>
      <scheme val="minor"/>
    </font>
    <font>
      <b/>
      <sz val="10"/>
      <color rgb="FF005DA2"/>
      <name val="Arial"/>
      <family val="2"/>
      <charset val="238"/>
      <scheme val="minor"/>
    </font>
    <font>
      <b/>
      <vertAlign val="subscript"/>
      <sz val="11"/>
      <name val="Arial"/>
      <family val="2"/>
      <charset val="238"/>
      <scheme val="minor"/>
    </font>
    <font>
      <sz val="10"/>
      <color rgb="FFFF0000"/>
      <name val="Arial"/>
      <family val="2"/>
      <charset val="238"/>
      <scheme val="minor"/>
    </font>
    <font>
      <b/>
      <sz val="16"/>
      <color theme="3"/>
      <name val="Arial"/>
      <family val="2"/>
      <charset val="238"/>
      <scheme val="minor"/>
    </font>
    <font>
      <b/>
      <vertAlign val="subscript"/>
      <sz val="16"/>
      <color theme="3"/>
      <name val="Arial"/>
      <family val="2"/>
      <charset val="238"/>
      <scheme val="minor"/>
    </font>
    <font>
      <b/>
      <sz val="16"/>
      <color theme="4"/>
      <name val="Arial"/>
      <family val="2"/>
      <charset val="238"/>
      <scheme val="minor"/>
    </font>
    <font>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b/>
      <sz val="10"/>
      <color rgb="FFFF0000"/>
      <name val="Arial"/>
      <family val="2"/>
      <charset val="238"/>
      <scheme val="minor"/>
    </font>
    <font>
      <u/>
      <sz val="10"/>
      <color theme="10"/>
      <name val="Arial"/>
      <family val="2"/>
      <charset val="238"/>
    </font>
    <font>
      <b/>
      <sz val="11"/>
      <color rgb="FFE53A2E"/>
      <name val="Arial"/>
      <family val="2"/>
      <charset val="238"/>
    </font>
    <font>
      <b/>
      <sz val="11"/>
      <color rgb="FF233060"/>
      <name val="Arial"/>
      <family val="2"/>
      <charset val="238"/>
      <scheme val="minor"/>
    </font>
    <font>
      <b/>
      <strike/>
      <sz val="11"/>
      <color rgb="FF233060"/>
      <name val="Arial"/>
      <family val="2"/>
      <charset val="238"/>
      <scheme val="minor"/>
    </font>
    <font>
      <b/>
      <sz val="14"/>
      <color theme="3"/>
      <name val="Arial"/>
      <family val="2"/>
      <charset val="238"/>
      <scheme val="minor"/>
    </font>
    <font>
      <b/>
      <sz val="17"/>
      <color rgb="FF153366"/>
      <name val="Arial"/>
      <family val="2"/>
      <charset val="238"/>
      <scheme val="minor"/>
    </font>
    <font>
      <sz val="16"/>
      <name val="Arial"/>
      <family val="2"/>
      <charset val="238"/>
    </font>
    <font>
      <b/>
      <sz val="24"/>
      <name val="Arial"/>
      <family val="2"/>
      <charset val="238"/>
    </font>
    <font>
      <b/>
      <sz val="24"/>
      <color rgb="FF1A3366"/>
      <name val="Arial"/>
      <family val="2"/>
      <charset val="238"/>
    </font>
    <font>
      <b/>
      <sz val="24"/>
      <color rgb="FFE53A2E"/>
      <name val="Arial"/>
      <family val="2"/>
      <charset val="238"/>
    </font>
    <font>
      <b/>
      <sz val="16"/>
      <color theme="3"/>
      <name val="Arial"/>
      <family val="2"/>
      <charset val="238"/>
    </font>
    <font>
      <sz val="11"/>
      <color theme="1"/>
      <name val="Arial"/>
      <family val="2"/>
      <charset val="238"/>
    </font>
    <font>
      <b/>
      <sz val="11"/>
      <color theme="1"/>
      <name val="Arial"/>
      <family val="2"/>
      <charset val="238"/>
    </font>
    <font>
      <b/>
      <vertAlign val="subscript"/>
      <sz val="11"/>
      <color theme="1"/>
      <name val="Arial"/>
      <family val="2"/>
      <charset val="238"/>
    </font>
    <font>
      <sz val="11"/>
      <color theme="3"/>
      <name val="Arial"/>
      <family val="2"/>
      <charset val="238"/>
    </font>
  </fonts>
  <fills count="3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indexed="40"/>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
      <patternFill patternType="solid">
        <fgColor theme="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style="thin">
        <color indexed="48"/>
      </left>
      <right style="thin">
        <color indexed="48"/>
      </right>
      <top style="thin">
        <color indexed="48"/>
      </top>
      <bottom style="thin">
        <color indexed="48"/>
      </bottom>
      <diagonal/>
    </border>
    <border>
      <left/>
      <right/>
      <top style="double">
        <color indexed="8"/>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right style="thin">
        <color auto="1"/>
      </right>
      <top style="thin">
        <color auto="1"/>
      </top>
      <bottom/>
      <diagonal/>
    </border>
    <border>
      <left/>
      <right style="thin">
        <color auto="1"/>
      </right>
      <top/>
      <bottom style="thin">
        <color auto="1"/>
      </bottom>
      <diagonal/>
    </border>
  </borders>
  <cellStyleXfs count="175">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3" borderId="0" applyNumberFormat="0" applyBorder="0" applyAlignment="0" applyProtection="0"/>
    <xf numFmtId="0" fontId="12" fillId="11" borderId="0" applyNumberFormat="0" applyBorder="0" applyAlignment="0" applyProtection="0"/>
    <xf numFmtId="0" fontId="13" fillId="12" borderId="1" applyNumberFormat="0" applyAlignment="0" applyProtection="0"/>
    <xf numFmtId="0" fontId="14" fillId="0" borderId="2"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7" borderId="0" applyNumberFormat="0" applyBorder="0" applyAlignment="0" applyProtection="0"/>
    <xf numFmtId="0" fontId="9" fillId="4" borderId="5" applyNumberFormat="0" applyFont="0" applyAlignment="0" applyProtection="0"/>
    <xf numFmtId="0" fontId="19" fillId="0" borderId="6" applyNumberFormat="0" applyFill="0" applyAlignment="0" applyProtection="0"/>
    <xf numFmtId="0" fontId="20" fillId="6" borderId="0" applyNumberFormat="0" applyBorder="0" applyAlignment="0" applyProtection="0"/>
    <xf numFmtId="0" fontId="19" fillId="0" borderId="0" applyNumberFormat="0" applyFill="0" applyBorder="0" applyAlignment="0" applyProtection="0"/>
    <xf numFmtId="0" fontId="21" fillId="7" borderId="7" applyNumberFormat="0" applyAlignment="0" applyProtection="0"/>
    <xf numFmtId="0" fontId="22" fillId="13" borderId="7" applyNumberFormat="0" applyAlignment="0" applyProtection="0"/>
    <xf numFmtId="0" fontId="23" fillId="13" borderId="8" applyNumberFormat="0" applyAlignment="0" applyProtection="0"/>
    <xf numFmtId="0" fontId="24" fillId="0" borderId="0" applyNumberFormat="0" applyFill="0" applyBorder="0" applyAlignment="0" applyProtection="0"/>
    <xf numFmtId="0" fontId="11" fillId="14"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9" fontId="28" fillId="0" borderId="0" applyFont="0" applyFill="0" applyBorder="0" applyAlignment="0" applyProtection="0"/>
    <xf numFmtId="0" fontId="52" fillId="0" borderId="0"/>
    <xf numFmtId="0" fontId="8" fillId="0" borderId="0"/>
    <xf numFmtId="9" fontId="8" fillId="0" borderId="0" applyFont="0" applyFill="0" applyBorder="0" applyAlignment="0" applyProtection="0"/>
    <xf numFmtId="0" fontId="55" fillId="0" borderId="0"/>
    <xf numFmtId="4" fontId="57" fillId="20" borderId="29" applyNumberFormat="0" applyProtection="0">
      <alignment horizontal="left" vertical="center" indent="1"/>
    </xf>
    <xf numFmtId="0" fontId="56" fillId="0" borderId="0" applyNumberFormat="0" applyFill="0" applyBorder="0" applyAlignment="0" applyProtection="0">
      <alignment vertical="top"/>
      <protection locked="0"/>
    </xf>
    <xf numFmtId="0" fontId="8" fillId="0" borderId="0"/>
    <xf numFmtId="0" fontId="7" fillId="0" borderId="0"/>
    <xf numFmtId="9" fontId="8" fillId="0" borderId="0" applyFont="0" applyFill="0" applyBorder="0" applyAlignment="0" applyProtection="0"/>
    <xf numFmtId="4" fontId="58" fillId="7" borderId="29" applyNumberFormat="0" applyProtection="0">
      <alignment vertical="center"/>
    </xf>
    <xf numFmtId="4" fontId="58" fillId="21" borderId="29" applyNumberFormat="0" applyProtection="0">
      <alignment horizontal="left" vertical="center" indent="1"/>
    </xf>
    <xf numFmtId="4" fontId="58" fillId="22" borderId="0" applyNumberFormat="0" applyProtection="0">
      <alignment horizontal="left" vertical="center" indent="1"/>
    </xf>
    <xf numFmtId="4" fontId="57" fillId="23" borderId="29" applyNumberFormat="0" applyProtection="0">
      <alignment horizontal="right" vertical="center"/>
    </xf>
    <xf numFmtId="0" fontId="8" fillId="0" borderId="0"/>
    <xf numFmtId="0" fontId="7" fillId="0" borderId="0"/>
    <xf numFmtId="0" fontId="8" fillId="0" borderId="0"/>
    <xf numFmtId="2" fontId="8" fillId="0" borderId="0" applyFont="0" applyFill="0" applyBorder="0" applyAlignment="0" applyProtection="0"/>
    <xf numFmtId="0" fontId="7" fillId="0" borderId="0"/>
    <xf numFmtId="0" fontId="8" fillId="0" borderId="0"/>
    <xf numFmtId="0" fontId="8" fillId="0" borderId="0"/>
    <xf numFmtId="4" fontId="60" fillId="21" borderId="29" applyNumberFormat="0" applyProtection="0">
      <alignment vertical="center"/>
    </xf>
    <xf numFmtId="0" fontId="58" fillId="21" borderId="29" applyNumberFormat="0" applyProtection="0">
      <alignment horizontal="left" vertical="top" indent="1"/>
    </xf>
    <xf numFmtId="4" fontId="57" fillId="8" borderId="29" applyNumberFormat="0" applyProtection="0">
      <alignment horizontal="right" vertical="center"/>
    </xf>
    <xf numFmtId="4" fontId="57" fillId="3" borderId="29" applyNumberFormat="0" applyProtection="0">
      <alignment horizontal="right" vertical="center"/>
    </xf>
    <xf numFmtId="4" fontId="57" fillId="17" borderId="29" applyNumberFormat="0" applyProtection="0">
      <alignment horizontal="right" vertical="center"/>
    </xf>
    <xf numFmtId="4" fontId="57" fillId="10" borderId="29" applyNumberFormat="0" applyProtection="0">
      <alignment horizontal="right" vertical="center"/>
    </xf>
    <xf numFmtId="4" fontId="57" fillId="24" borderId="29" applyNumberFormat="0" applyProtection="0">
      <alignment horizontal="right" vertical="center"/>
    </xf>
    <xf numFmtId="4" fontId="57" fillId="9" borderId="29" applyNumberFormat="0" applyProtection="0">
      <alignment horizontal="right" vertical="center"/>
    </xf>
    <xf numFmtId="4" fontId="57" fillId="25" borderId="29" applyNumberFormat="0" applyProtection="0">
      <alignment horizontal="right" vertical="center"/>
    </xf>
    <xf numFmtId="4" fontId="57" fillId="26" borderId="29" applyNumberFormat="0" applyProtection="0">
      <alignment horizontal="right" vertical="center"/>
    </xf>
    <xf numFmtId="4" fontId="57" fillId="27" borderId="29" applyNumberFormat="0" applyProtection="0">
      <alignment horizontal="right" vertical="center"/>
    </xf>
    <xf numFmtId="4" fontId="58" fillId="0" borderId="0" applyNumberFormat="0" applyProtection="0">
      <alignment horizontal="left" vertical="center" indent="1"/>
    </xf>
    <xf numFmtId="4" fontId="57" fillId="23" borderId="0" applyNumberFormat="0" applyProtection="0">
      <alignment horizontal="left" vertical="center" indent="1"/>
    </xf>
    <xf numFmtId="4" fontId="61" fillId="28" borderId="0" applyNumberFormat="0" applyProtection="0">
      <alignment horizontal="left" vertical="center" indent="1"/>
    </xf>
    <xf numFmtId="4" fontId="57" fillId="20" borderId="29" applyNumberFormat="0" applyProtection="0">
      <alignment horizontal="right" vertical="center"/>
    </xf>
    <xf numFmtId="4" fontId="62" fillId="23" borderId="0" applyNumberFormat="0" applyProtection="0">
      <alignment horizontal="left" vertical="center" indent="1"/>
    </xf>
    <xf numFmtId="4" fontId="62" fillId="22" borderId="0" applyNumberFormat="0" applyProtection="0">
      <alignment horizontal="left" vertical="center" indent="1"/>
    </xf>
    <xf numFmtId="0" fontId="8" fillId="28" borderId="29" applyNumberFormat="0" applyProtection="0">
      <alignment horizontal="left" vertical="center" indent="1"/>
    </xf>
    <xf numFmtId="0" fontId="8" fillId="28" borderId="29" applyNumberFormat="0" applyProtection="0">
      <alignment horizontal="left" vertical="top" indent="1"/>
    </xf>
    <xf numFmtId="0" fontId="8" fillId="22" borderId="29" applyNumberFormat="0" applyProtection="0">
      <alignment horizontal="left" vertical="center" indent="1"/>
    </xf>
    <xf numFmtId="0" fontId="8" fillId="22" borderId="29" applyNumberFormat="0" applyProtection="0">
      <alignment horizontal="left" vertical="top" indent="1"/>
    </xf>
    <xf numFmtId="0" fontId="8" fillId="29" borderId="29" applyNumberFormat="0" applyProtection="0">
      <alignment horizontal="left" vertical="center" indent="1"/>
    </xf>
    <xf numFmtId="0" fontId="8" fillId="29" borderId="29" applyNumberFormat="0" applyProtection="0">
      <alignment horizontal="left" vertical="top" indent="1"/>
    </xf>
    <xf numFmtId="0" fontId="8" fillId="30" borderId="29" applyNumberFormat="0" applyProtection="0">
      <alignment horizontal="left" vertical="center" indent="1"/>
    </xf>
    <xf numFmtId="0" fontId="8" fillId="30" borderId="29" applyNumberFormat="0" applyProtection="0">
      <alignment horizontal="left" vertical="top" indent="1"/>
    </xf>
    <xf numFmtId="4" fontId="57" fillId="31" borderId="29" applyNumberFormat="0" applyProtection="0">
      <alignment vertical="center"/>
    </xf>
    <xf numFmtId="4" fontId="63" fillId="31" borderId="29" applyNumberFormat="0" applyProtection="0">
      <alignment vertical="center"/>
    </xf>
    <xf numFmtId="4" fontId="57" fillId="31" borderId="29" applyNumberFormat="0" applyProtection="0">
      <alignment horizontal="left" vertical="center" indent="1"/>
    </xf>
    <xf numFmtId="0" fontId="57" fillId="31" borderId="29" applyNumberFormat="0" applyProtection="0">
      <alignment horizontal="left" vertical="top" indent="1"/>
    </xf>
    <xf numFmtId="4" fontId="63" fillId="23" borderId="29" applyNumberFormat="0" applyProtection="0">
      <alignment horizontal="right" vertical="center"/>
    </xf>
    <xf numFmtId="0" fontId="57" fillId="22" borderId="29" applyNumberFormat="0" applyProtection="0">
      <alignment horizontal="left" vertical="top" indent="1"/>
    </xf>
    <xf numFmtId="4" fontId="64" fillId="0" borderId="0" applyNumberFormat="0" applyProtection="0">
      <alignment horizontal="left" vertical="center" indent="1"/>
    </xf>
    <xf numFmtId="4" fontId="65" fillId="23" borderId="29" applyNumberFormat="0" applyProtection="0">
      <alignment horizontal="right" vertical="center"/>
    </xf>
    <xf numFmtId="0" fontId="8" fillId="0" borderId="0"/>
    <xf numFmtId="0" fontId="7" fillId="0" borderId="0"/>
    <xf numFmtId="0" fontId="7" fillId="0" borderId="0"/>
    <xf numFmtId="0" fontId="7" fillId="0" borderId="0"/>
    <xf numFmtId="0" fontId="8" fillId="0" borderId="0"/>
    <xf numFmtId="0" fontId="7" fillId="0" borderId="0"/>
    <xf numFmtId="0" fontId="7" fillId="0" borderId="0"/>
    <xf numFmtId="9" fontId="8"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8" fillId="0" borderId="0"/>
    <xf numFmtId="0" fontId="7" fillId="0" borderId="0"/>
    <xf numFmtId="0" fontId="7" fillId="0" borderId="0"/>
    <xf numFmtId="0" fontId="7" fillId="0" borderId="0"/>
    <xf numFmtId="0" fontId="52" fillId="0" borderId="0"/>
    <xf numFmtId="0" fontId="52" fillId="32" borderId="30" applyNumberFormat="0" applyFont="0" applyFill="0" applyAlignment="0" applyProtection="0"/>
    <xf numFmtId="0" fontId="52" fillId="32" borderId="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3" fontId="52" fillId="32" borderId="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168" fontId="52" fillId="32" borderId="0" applyFont="0" applyFill="0" applyBorder="0" applyAlignment="0" applyProtection="0"/>
    <xf numFmtId="0" fontId="59" fillId="0" borderId="0" applyNumberFormat="0" applyFill="0" applyBorder="0" applyAlignment="0" applyProtection="0"/>
    <xf numFmtId="2" fontId="52" fillId="32" borderId="0" applyFont="0" applyFill="0" applyBorder="0" applyAlignment="0" applyProtection="0"/>
    <xf numFmtId="0" fontId="67" fillId="32" borderId="0" applyNumberFormat="0" applyFill="0" applyBorder="0" applyAlignment="0" applyProtection="0"/>
    <xf numFmtId="0" fontId="68" fillId="32" borderId="0" applyNumberFormat="0" applyFill="0" applyBorder="0" applyAlignment="0" applyProtection="0"/>
    <xf numFmtId="0" fontId="7" fillId="0" borderId="0"/>
    <xf numFmtId="9" fontId="7" fillId="0" borderId="0" applyFont="0" applyFill="0" applyBorder="0" applyAlignment="0" applyProtection="0"/>
    <xf numFmtId="1" fontId="69" fillId="0" borderId="0">
      <alignment horizontal="left"/>
      <protection hidden="1"/>
    </xf>
    <xf numFmtId="1" fontId="70" fillId="0" borderId="0">
      <protection hidden="1"/>
    </xf>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8" fillId="0" borderId="0"/>
    <xf numFmtId="0" fontId="4" fillId="0" borderId="0"/>
    <xf numFmtId="0" fontId="3" fillId="0" borderId="0"/>
    <xf numFmtId="0" fontId="85" fillId="0" borderId="0" applyNumberFormat="0" applyFill="0" applyBorder="0" applyAlignment="0" applyProtection="0"/>
    <xf numFmtId="0" fontId="2" fillId="0" borderId="0"/>
    <xf numFmtId="0" fontId="1" fillId="0" borderId="0"/>
    <xf numFmtId="9" fontId="1" fillId="0" borderId="0" applyFont="0" applyFill="0" applyBorder="0" applyAlignment="0" applyProtection="0"/>
  </cellStyleXfs>
  <cellXfs count="395">
    <xf numFmtId="0" fontId="0" fillId="0" borderId="0" xfId="0"/>
    <xf numFmtId="164" fontId="31" fillId="0" borderId="0" xfId="0" applyNumberFormat="1" applyFont="1" applyFill="1" applyBorder="1"/>
    <xf numFmtId="0" fontId="27" fillId="0" borderId="0" xfId="0" applyFont="1" applyFill="1" applyBorder="1"/>
    <xf numFmtId="0" fontId="34" fillId="0" borderId="0" xfId="0" applyFont="1" applyFill="1" applyBorder="1" applyAlignment="1">
      <alignment horizontal="right" vertical="top"/>
    </xf>
    <xf numFmtId="0" fontId="30" fillId="0" borderId="0" xfId="0" applyFont="1" applyFill="1" applyBorder="1"/>
    <xf numFmtId="164" fontId="29" fillId="0" borderId="12" xfId="0" applyNumberFormat="1" applyFont="1" applyFill="1" applyBorder="1"/>
    <xf numFmtId="0" fontId="31" fillId="0" borderId="0" xfId="0" applyFont="1" applyFill="1" applyBorder="1" applyAlignment="1">
      <alignment vertical="center"/>
    </xf>
    <xf numFmtId="0" fontId="29" fillId="0" borderId="0" xfId="0" applyFont="1" applyFill="1" applyBorder="1"/>
    <xf numFmtId="164" fontId="29" fillId="0" borderId="0" xfId="0" applyNumberFormat="1" applyFont="1" applyFill="1" applyBorder="1"/>
    <xf numFmtId="0" fontId="31" fillId="0" borderId="0" xfId="0" applyFont="1" applyFill="1" applyBorder="1" applyAlignment="1">
      <alignment horizontal="right"/>
    </xf>
    <xf numFmtId="0" fontId="33" fillId="0" borderId="0" xfId="0" applyFont="1" applyFill="1" applyBorder="1"/>
    <xf numFmtId="9" fontId="33" fillId="0" borderId="0" xfId="41" applyFont="1" applyFill="1" applyBorder="1"/>
    <xf numFmtId="164" fontId="29" fillId="0" borderId="9" xfId="0" applyNumberFormat="1" applyFont="1" applyFill="1" applyBorder="1"/>
    <xf numFmtId="0" fontId="29" fillId="19" borderId="9" xfId="0" applyFont="1" applyFill="1" applyBorder="1"/>
    <xf numFmtId="0" fontId="29" fillId="0" borderId="12" xfId="0" applyFont="1" applyFill="1" applyBorder="1" applyAlignment="1">
      <alignment horizontal="left" vertical="center" indent="1"/>
    </xf>
    <xf numFmtId="0" fontId="29" fillId="19" borderId="0" xfId="0" applyFont="1" applyFill="1" applyBorder="1"/>
    <xf numFmtId="0" fontId="29" fillId="0" borderId="0" xfId="0" applyFont="1" applyFill="1" applyBorder="1" applyAlignment="1">
      <alignment horizontal="left" indent="1"/>
    </xf>
    <xf numFmtId="0" fontId="29" fillId="0" borderId="0" xfId="0" applyFont="1" applyFill="1" applyBorder="1" applyAlignment="1">
      <alignment horizontal="left" vertical="center" indent="1"/>
    </xf>
    <xf numFmtId="164" fontId="29" fillId="0" borderId="13" xfId="0" applyNumberFormat="1" applyFont="1" applyFill="1" applyBorder="1"/>
    <xf numFmtId="164" fontId="29" fillId="0" borderId="13" xfId="0" applyNumberFormat="1" applyFont="1" applyFill="1" applyBorder="1" applyAlignment="1"/>
    <xf numFmtId="0" fontId="29" fillId="0" borderId="0" xfId="0" applyNumberFormat="1" applyFont="1" applyFill="1" applyBorder="1" applyAlignment="1"/>
    <xf numFmtId="164" fontId="29" fillId="0" borderId="11" xfId="0" applyNumberFormat="1" applyFont="1" applyFill="1" applyBorder="1" applyAlignment="1"/>
    <xf numFmtId="164" fontId="29" fillId="0" borderId="22" xfId="0" applyNumberFormat="1" applyFont="1" applyFill="1" applyBorder="1"/>
    <xf numFmtId="0" fontId="31" fillId="0" borderId="0" xfId="0" applyFont="1" applyFill="1" applyBorder="1"/>
    <xf numFmtId="164" fontId="29" fillId="0" borderId="24" xfId="0" applyNumberFormat="1" applyFont="1" applyFill="1" applyBorder="1"/>
    <xf numFmtId="164" fontId="33" fillId="0" borderId="0" xfId="0" applyNumberFormat="1" applyFont="1" applyFill="1" applyBorder="1"/>
    <xf numFmtId="0" fontId="29" fillId="0" borderId="21" xfId="0" applyFont="1" applyFill="1" applyBorder="1" applyAlignment="1">
      <alignment horizontal="left" vertical="center" indent="1"/>
    </xf>
    <xf numFmtId="0" fontId="29" fillId="19" borderId="0" xfId="0" applyFont="1" applyFill="1"/>
    <xf numFmtId="0" fontId="31" fillId="19" borderId="0" xfId="0" applyFont="1" applyFill="1" applyBorder="1" applyAlignment="1">
      <alignment horizontal="right"/>
    </xf>
    <xf numFmtId="0" fontId="29" fillId="0" borderId="13" xfId="0" applyFont="1" applyFill="1" applyBorder="1" applyAlignment="1">
      <alignment horizontal="left" vertical="center" indent="1"/>
    </xf>
    <xf numFmtId="0" fontId="29" fillId="0" borderId="11" xfId="0" applyFont="1" applyFill="1" applyBorder="1" applyAlignment="1">
      <alignment horizontal="left" vertical="center" indent="1"/>
    </xf>
    <xf numFmtId="0" fontId="31" fillId="19" borderId="17" xfId="0" applyFont="1" applyFill="1" applyBorder="1" applyAlignment="1">
      <alignment horizontal="center"/>
    </xf>
    <xf numFmtId="0" fontId="31" fillId="19" borderId="18" xfId="0" applyFont="1" applyFill="1" applyBorder="1" applyAlignment="1">
      <alignment horizontal="center"/>
    </xf>
    <xf numFmtId="164" fontId="31" fillId="18" borderId="24" xfId="0" applyNumberFormat="1" applyFont="1" applyFill="1" applyBorder="1"/>
    <xf numFmtId="164" fontId="31" fillId="18" borderId="9" xfId="0" applyNumberFormat="1" applyFont="1" applyFill="1" applyBorder="1"/>
    <xf numFmtId="0" fontId="29" fillId="0" borderId="10" xfId="0" applyFont="1" applyFill="1" applyBorder="1" applyAlignment="1">
      <alignment horizontal="left" vertical="center" indent="1"/>
    </xf>
    <xf numFmtId="0" fontId="29" fillId="19" borderId="0" xfId="0" applyFont="1" applyFill="1" applyBorder="1" applyAlignment="1">
      <alignment horizontal="right" vertical="center"/>
    </xf>
    <xf numFmtId="0" fontId="31" fillId="19" borderId="14" xfId="0" applyFont="1" applyFill="1" applyBorder="1" applyAlignment="1">
      <alignment horizontal="center"/>
    </xf>
    <xf numFmtId="0" fontId="29" fillId="0" borderId="0" xfId="0" applyFont="1" applyFill="1" applyBorder="1" applyAlignment="1">
      <alignment horizontal="left" vertical="center"/>
    </xf>
    <xf numFmtId="0" fontId="29" fillId="0" borderId="0" xfId="0" applyFont="1" applyFill="1" applyBorder="1" applyAlignment="1">
      <alignment horizontal="right"/>
    </xf>
    <xf numFmtId="164" fontId="31" fillId="0" borderId="0" xfId="0" applyNumberFormat="1" applyFont="1" applyFill="1" applyBorder="1" applyAlignment="1">
      <alignment horizontal="center"/>
    </xf>
    <xf numFmtId="167" fontId="29" fillId="0" borderId="0" xfId="41" applyNumberFormat="1" applyFont="1" applyFill="1" applyBorder="1"/>
    <xf numFmtId="167" fontId="29" fillId="0" borderId="13" xfId="0" applyNumberFormat="1" applyFont="1" applyFill="1" applyBorder="1" applyAlignment="1">
      <alignment vertical="center"/>
    </xf>
    <xf numFmtId="167" fontId="29" fillId="0" borderId="11" xfId="0" applyNumberFormat="1" applyFont="1" applyFill="1" applyBorder="1" applyAlignment="1">
      <alignment vertical="center"/>
    </xf>
    <xf numFmtId="167" fontId="29" fillId="0" borderId="0" xfId="0" applyNumberFormat="1" applyFont="1" applyFill="1" applyBorder="1"/>
    <xf numFmtId="167" fontId="29" fillId="18" borderId="13" xfId="41" applyNumberFormat="1" applyFont="1" applyFill="1" applyBorder="1" applyAlignment="1"/>
    <xf numFmtId="167" fontId="29" fillId="18" borderId="13" xfId="0" applyNumberFormat="1" applyFont="1" applyFill="1" applyBorder="1" applyAlignment="1">
      <alignment vertical="center"/>
    </xf>
    <xf numFmtId="0" fontId="29" fillId="19" borderId="15" xfId="0" applyFont="1" applyFill="1" applyBorder="1"/>
    <xf numFmtId="0" fontId="31" fillId="19" borderId="18" xfId="0" applyFont="1" applyFill="1" applyBorder="1" applyAlignment="1">
      <alignment horizontal="center"/>
    </xf>
    <xf numFmtId="0" fontId="31" fillId="19" borderId="0" xfId="0" applyFont="1" applyFill="1" applyBorder="1" applyAlignment="1">
      <alignment horizontal="right"/>
    </xf>
    <xf numFmtId="0" fontId="33" fillId="0" borderId="0" xfId="41" applyNumberFormat="1" applyFont="1" applyFill="1" applyBorder="1"/>
    <xf numFmtId="0" fontId="32" fillId="0" borderId="0" xfId="0" applyFont="1" applyFill="1" applyBorder="1" applyAlignment="1">
      <alignment horizontal="right"/>
    </xf>
    <xf numFmtId="0" fontId="33" fillId="0" borderId="0" xfId="0" applyFont="1" applyFill="1" applyBorder="1" applyAlignment="1">
      <alignment horizontal="right"/>
    </xf>
    <xf numFmtId="0" fontId="32" fillId="0" borderId="0" xfId="0" applyFont="1" applyFill="1" applyBorder="1" applyAlignment="1">
      <alignment horizontal="center"/>
    </xf>
    <xf numFmtId="164" fontId="32" fillId="0" borderId="0" xfId="0" applyNumberFormat="1" applyFont="1" applyFill="1" applyBorder="1" applyAlignment="1">
      <alignment horizontal="center"/>
    </xf>
    <xf numFmtId="164" fontId="32" fillId="0" borderId="0" xfId="0" applyNumberFormat="1" applyFont="1" applyFill="1" applyBorder="1"/>
    <xf numFmtId="164" fontId="29" fillId="0" borderId="23" xfId="0" applyNumberFormat="1" applyFont="1" applyFill="1" applyBorder="1" applyAlignment="1">
      <alignment vertical="center"/>
    </xf>
    <xf numFmtId="164" fontId="29" fillId="0" borderId="25" xfId="0" applyNumberFormat="1" applyFont="1" applyFill="1" applyBorder="1" applyAlignment="1">
      <alignment vertical="center"/>
    </xf>
    <xf numFmtId="0" fontId="31" fillId="0" borderId="0" xfId="0" applyFont="1" applyFill="1" applyBorder="1" applyAlignment="1">
      <alignment horizontal="center"/>
    </xf>
    <xf numFmtId="0" fontId="29" fillId="0" borderId="0" xfId="0" applyFont="1" applyFill="1" applyBorder="1" applyAlignment="1">
      <alignment vertical="center" wrapText="1"/>
    </xf>
    <xf numFmtId="0" fontId="33" fillId="0" borderId="0" xfId="41" applyNumberFormat="1" applyFont="1" applyFill="1" applyBorder="1" applyAlignment="1"/>
    <xf numFmtId="0" fontId="29" fillId="0" borderId="0" xfId="0" applyNumberFormat="1" applyFont="1" applyFill="1" applyBorder="1" applyAlignment="1">
      <alignment wrapText="1"/>
    </xf>
    <xf numFmtId="0" fontId="31" fillId="19" borderId="9" xfId="0" applyFont="1" applyFill="1" applyBorder="1" applyAlignment="1">
      <alignment horizontal="center"/>
    </xf>
    <xf numFmtId="0" fontId="31" fillId="19" borderId="19" xfId="0" applyFont="1" applyFill="1" applyBorder="1" applyAlignment="1">
      <alignment horizontal="center"/>
    </xf>
    <xf numFmtId="0" fontId="29" fillId="0" borderId="0" xfId="0" applyFont="1" applyFill="1" applyBorder="1" applyAlignment="1"/>
    <xf numFmtId="49" fontId="44" fillId="0" borderId="0" xfId="0" applyNumberFormat="1" applyFont="1" applyFill="1" applyBorder="1" applyAlignment="1">
      <alignment horizontal="right"/>
    </xf>
    <xf numFmtId="0" fontId="26" fillId="0" borderId="0" xfId="0" applyFont="1" applyFill="1"/>
    <xf numFmtId="0" fontId="39" fillId="0" borderId="0" xfId="0" applyFont="1" applyFill="1" applyBorder="1"/>
    <xf numFmtId="164" fontId="39" fillId="0" borderId="0" xfId="0" applyNumberFormat="1" applyFont="1" applyFill="1" applyBorder="1"/>
    <xf numFmtId="165" fontId="29" fillId="0" borderId="0" xfId="0" applyNumberFormat="1" applyFont="1" applyFill="1" applyBorder="1" applyAlignment="1">
      <alignment horizontal="right"/>
    </xf>
    <xf numFmtId="0" fontId="27" fillId="0" borderId="0" xfId="0" applyNumberFormat="1" applyFont="1" applyFill="1" applyBorder="1"/>
    <xf numFmtId="0" fontId="34" fillId="0" borderId="0" xfId="0" applyFont="1" applyFill="1" applyBorder="1" applyAlignment="1">
      <alignment vertical="top"/>
    </xf>
    <xf numFmtId="0" fontId="47" fillId="0" borderId="0" xfId="0" applyFont="1" applyFill="1" applyBorder="1"/>
    <xf numFmtId="0" fontId="50" fillId="0" borderId="0" xfId="0" applyFont="1" applyFill="1" applyBorder="1"/>
    <xf numFmtId="0" fontId="29" fillId="0" borderId="0" xfId="0" applyFont="1" applyFill="1"/>
    <xf numFmtId="0" fontId="30" fillId="0" borderId="0" xfId="0" applyFont="1" applyFill="1"/>
    <xf numFmtId="0" fontId="49" fillId="0" borderId="0" xfId="0" applyFont="1" applyFill="1"/>
    <xf numFmtId="0" fontId="25" fillId="0" borderId="0" xfId="0" applyFont="1" applyFill="1"/>
    <xf numFmtId="164" fontId="29" fillId="0" borderId="0" xfId="0" applyNumberFormat="1" applyFont="1" applyFill="1"/>
    <xf numFmtId="0" fontId="26" fillId="0" borderId="0" xfId="0" applyFont="1" applyFill="1" applyAlignment="1"/>
    <xf numFmtId="0" fontId="29" fillId="0" borderId="0" xfId="0" applyFont="1" applyFill="1" applyAlignment="1">
      <alignment horizontal="right"/>
    </xf>
    <xf numFmtId="0" fontId="27" fillId="0" borderId="0" xfId="0" applyFont="1" applyFill="1"/>
    <xf numFmtId="0" fontId="48" fillId="0" borderId="0" xfId="0" applyFont="1" applyFill="1"/>
    <xf numFmtId="0" fontId="31" fillId="0" borderId="0" xfId="0" applyFont="1" applyFill="1"/>
    <xf numFmtId="0" fontId="46" fillId="0" borderId="0" xfId="0" applyFont="1" applyFill="1"/>
    <xf numFmtId="0" fontId="45" fillId="0" borderId="0" xfId="0" applyFont="1" applyFill="1" applyAlignment="1"/>
    <xf numFmtId="0" fontId="46" fillId="0" borderId="0" xfId="0" applyFont="1" applyFill="1" applyBorder="1"/>
    <xf numFmtId="0" fontId="46" fillId="0" borderId="0" xfId="0" applyFont="1" applyFill="1" applyAlignment="1">
      <alignment vertical="top"/>
    </xf>
    <xf numFmtId="0" fontId="46" fillId="0" borderId="0" xfId="0" applyFont="1" applyFill="1" applyAlignment="1"/>
    <xf numFmtId="0" fontId="43" fillId="0" borderId="0" xfId="0" applyFont="1" applyFill="1"/>
    <xf numFmtId="0" fontId="44" fillId="0" borderId="0" xfId="0" applyFont="1" applyFill="1" applyAlignment="1">
      <alignment horizontal="right"/>
    </xf>
    <xf numFmtId="164" fontId="29" fillId="0" borderId="23" xfId="0" applyNumberFormat="1" applyFont="1" applyFill="1" applyBorder="1"/>
    <xf numFmtId="167" fontId="29" fillId="0" borderId="13" xfId="41" applyNumberFormat="1" applyFont="1" applyFill="1" applyBorder="1" applyAlignment="1"/>
    <xf numFmtId="164" fontId="33" fillId="0" borderId="0" xfId="0" applyNumberFormat="1" applyFont="1" applyFill="1"/>
    <xf numFmtId="167" fontId="29" fillId="0" borderId="13" xfId="41" applyNumberFormat="1" applyFont="1" applyFill="1" applyBorder="1"/>
    <xf numFmtId="167" fontId="29" fillId="0" borderId="11" xfId="41" applyNumberFormat="1" applyFont="1" applyFill="1" applyBorder="1" applyAlignment="1"/>
    <xf numFmtId="167" fontId="29" fillId="0" borderId="11" xfId="41" applyNumberFormat="1" applyFont="1" applyFill="1" applyBorder="1"/>
    <xf numFmtId="167" fontId="29" fillId="0" borderId="12" xfId="41" applyNumberFormat="1" applyFont="1" applyFill="1" applyBorder="1"/>
    <xf numFmtId="166" fontId="29" fillId="0" borderId="0" xfId="0" applyNumberFormat="1" applyFont="1" applyFill="1" applyBorder="1"/>
    <xf numFmtId="0" fontId="34" fillId="0" borderId="0" xfId="0" applyFont="1" applyFill="1" applyAlignment="1">
      <alignment horizontal="right"/>
    </xf>
    <xf numFmtId="0" fontId="36" fillId="0" borderId="0" xfId="0" applyFont="1" applyFill="1" applyAlignment="1">
      <alignment horizontal="right"/>
    </xf>
    <xf numFmtId="166" fontId="33" fillId="0" borderId="0" xfId="0" applyNumberFormat="1" applyFont="1" applyFill="1" applyBorder="1"/>
    <xf numFmtId="167" fontId="33" fillId="0" borderId="0" xfId="41" applyNumberFormat="1" applyFont="1" applyFill="1" applyBorder="1"/>
    <xf numFmtId="0" fontId="33" fillId="0" borderId="0" xfId="0" applyFont="1" applyFill="1"/>
    <xf numFmtId="167" fontId="33" fillId="0" borderId="0" xfId="41" applyNumberFormat="1" applyFont="1" applyFill="1"/>
    <xf numFmtId="167" fontId="33" fillId="0" borderId="0" xfId="0" applyNumberFormat="1" applyFont="1" applyFill="1"/>
    <xf numFmtId="0" fontId="29" fillId="0" borderId="0" xfId="0" applyNumberFormat="1" applyFont="1" applyFill="1" applyAlignment="1"/>
    <xf numFmtId="0" fontId="33" fillId="0" borderId="0" xfId="41" applyNumberFormat="1" applyFont="1" applyFill="1" applyAlignment="1"/>
    <xf numFmtId="0" fontId="33" fillId="0" borderId="0" xfId="0" applyNumberFormat="1" applyFont="1" applyFill="1" applyAlignment="1"/>
    <xf numFmtId="0" fontId="33" fillId="0" borderId="0" xfId="0" applyNumberFormat="1" applyFont="1" applyFill="1" applyBorder="1" applyAlignment="1"/>
    <xf numFmtId="0" fontId="29" fillId="0" borderId="0" xfId="0" applyFont="1" applyFill="1" applyBorder="1" applyAlignment="1"/>
    <xf numFmtId="0" fontId="33" fillId="0" borderId="0" xfId="0" applyNumberFormat="1" applyFont="1" applyFill="1" applyBorder="1"/>
    <xf numFmtId="0" fontId="51" fillId="0" borderId="0" xfId="0" applyFont="1" applyFill="1"/>
    <xf numFmtId="164" fontId="51" fillId="0" borderId="0" xfId="0" applyNumberFormat="1" applyFont="1" applyFill="1"/>
    <xf numFmtId="9" fontId="33" fillId="0" borderId="0" xfId="41" applyFont="1" applyFill="1"/>
    <xf numFmtId="0" fontId="32" fillId="0" borderId="0" xfId="42" applyFont="1" applyFill="1" applyBorder="1" applyAlignment="1">
      <alignment horizontal="right"/>
    </xf>
    <xf numFmtId="167" fontId="33" fillId="0" borderId="0" xfId="0" applyNumberFormat="1" applyFont="1" applyFill="1" applyBorder="1"/>
    <xf numFmtId="0" fontId="53" fillId="0" borderId="0" xfId="0" applyFont="1" applyFill="1"/>
    <xf numFmtId="9" fontId="26" fillId="0" borderId="0" xfId="41" applyFont="1" applyFill="1"/>
    <xf numFmtId="0" fontId="33" fillId="0" borderId="0" xfId="0" applyFont="1" applyFill="1" applyBorder="1" applyAlignment="1">
      <alignment horizontal="left" indent="1"/>
    </xf>
    <xf numFmtId="164" fontId="31" fillId="0" borderId="0" xfId="0" applyNumberFormat="1" applyFont="1" applyFill="1"/>
    <xf numFmtId="167" fontId="26" fillId="0" borderId="0" xfId="41" applyNumberFormat="1" applyFont="1" applyFill="1"/>
    <xf numFmtId="0" fontId="34" fillId="0" borderId="0" xfId="0" applyFont="1" applyFill="1" applyBorder="1"/>
    <xf numFmtId="9" fontId="26" fillId="0" borderId="0" xfId="41" applyFont="1" applyFill="1" applyAlignment="1"/>
    <xf numFmtId="9" fontId="29" fillId="0" borderId="0" xfId="41" applyFont="1" applyFill="1" applyBorder="1"/>
    <xf numFmtId="0" fontId="26" fillId="0" borderId="0" xfId="0" applyFont="1" applyFill="1" applyAlignment="1">
      <alignment horizontal="center"/>
    </xf>
    <xf numFmtId="0" fontId="31" fillId="0" borderId="0" xfId="0" applyFont="1" applyFill="1" applyBorder="1" applyAlignment="1"/>
    <xf numFmtId="167" fontId="29" fillId="0" borderId="0" xfId="41" applyNumberFormat="1" applyFont="1" applyFill="1"/>
    <xf numFmtId="164" fontId="26" fillId="0" borderId="0" xfId="0" applyNumberFormat="1" applyFont="1" applyFill="1"/>
    <xf numFmtId="0" fontId="26" fillId="0" borderId="0" xfId="0" applyFont="1" applyFill="1" applyBorder="1"/>
    <xf numFmtId="167" fontId="29" fillId="0" borderId="0" xfId="41" applyNumberFormat="1" applyFont="1" applyFill="1" applyBorder="1" applyAlignment="1"/>
    <xf numFmtId="0" fontId="29" fillId="0" borderId="0" xfId="0" applyFont="1" applyFill="1" applyBorder="1"/>
    <xf numFmtId="0" fontId="26" fillId="0" borderId="0" xfId="0" applyFont="1" applyFill="1"/>
    <xf numFmtId="0" fontId="47" fillId="0" borderId="0" xfId="0" applyFont="1" applyFill="1" applyBorder="1"/>
    <xf numFmtId="0" fontId="26" fillId="0" borderId="0" xfId="0" applyFont="1" applyFill="1" applyAlignment="1"/>
    <xf numFmtId="0" fontId="27" fillId="0" borderId="0" xfId="0" applyFont="1"/>
    <xf numFmtId="0" fontId="31" fillId="0" borderId="0" xfId="0" applyFont="1" applyFill="1" applyBorder="1" applyAlignment="1">
      <alignment horizontal="center" vertical="center" wrapText="1"/>
    </xf>
    <xf numFmtId="164" fontId="53" fillId="0" borderId="0" xfId="0" applyNumberFormat="1" applyFont="1" applyFill="1"/>
    <xf numFmtId="164" fontId="71" fillId="0" borderId="0" xfId="0" applyNumberFormat="1" applyFont="1" applyFill="1"/>
    <xf numFmtId="164" fontId="72" fillId="0" borderId="0" xfId="0" applyNumberFormat="1" applyFont="1" applyFill="1" applyBorder="1"/>
    <xf numFmtId="9" fontId="72" fillId="0" borderId="0" xfId="41" applyFont="1" applyFill="1" applyBorder="1"/>
    <xf numFmtId="9" fontId="71" fillId="0" borderId="0" xfId="41" applyFont="1" applyFill="1"/>
    <xf numFmtId="9" fontId="53" fillId="0" borderId="0" xfId="41" applyFont="1" applyFill="1"/>
    <xf numFmtId="10" fontId="26" fillId="0" borderId="0" xfId="41" applyNumberFormat="1" applyFont="1" applyFill="1"/>
    <xf numFmtId="9" fontId="31" fillId="0" borderId="0" xfId="41" applyFont="1" applyFill="1" applyBorder="1"/>
    <xf numFmtId="0" fontId="73" fillId="0" borderId="0" xfId="0" applyFont="1" applyFill="1"/>
    <xf numFmtId="0" fontId="33" fillId="33" borderId="0" xfId="0" applyFont="1" applyFill="1"/>
    <xf numFmtId="0" fontId="40" fillId="0" borderId="0" xfId="0" applyFont="1" applyFill="1"/>
    <xf numFmtId="0" fontId="48" fillId="0" borderId="0" xfId="0" applyFont="1" applyFill="1" applyBorder="1"/>
    <xf numFmtId="0" fontId="27" fillId="0" borderId="0" xfId="43" applyFont="1" applyFill="1"/>
    <xf numFmtId="49" fontId="27" fillId="0" borderId="0" xfId="43" applyNumberFormat="1" applyFont="1" applyFill="1" applyAlignment="1">
      <alignment horizontal="right" vertical="center"/>
    </xf>
    <xf numFmtId="0" fontId="74" fillId="0" borderId="0" xfId="43" applyFont="1" applyFill="1"/>
    <xf numFmtId="0" fontId="29" fillId="0" borderId="0" xfId="43" applyFont="1" applyFill="1"/>
    <xf numFmtId="0" fontId="45" fillId="0" borderId="0" xfId="0" applyFont="1" applyFill="1"/>
    <xf numFmtId="0" fontId="46" fillId="0" borderId="0" xfId="0" applyFont="1" applyAlignment="1">
      <alignment vertical="top" wrapText="1"/>
    </xf>
    <xf numFmtId="0" fontId="45" fillId="0" borderId="0" xfId="0" applyFont="1" applyFill="1" applyAlignment="1">
      <alignment vertical="top"/>
    </xf>
    <xf numFmtId="169" fontId="0" fillId="0" borderId="0" xfId="0" applyNumberFormat="1"/>
    <xf numFmtId="166" fontId="0" fillId="0" borderId="0" xfId="0" applyNumberFormat="1"/>
    <xf numFmtId="9" fontId="26" fillId="0" borderId="0" xfId="41" applyNumberFormat="1" applyFont="1" applyFill="1"/>
    <xf numFmtId="9" fontId="29" fillId="0" borderId="0" xfId="41" applyNumberFormat="1" applyFont="1" applyFill="1" applyBorder="1" applyAlignment="1"/>
    <xf numFmtId="0" fontId="29" fillId="0" borderId="0" xfId="150" applyFont="1" applyFill="1" applyBorder="1"/>
    <xf numFmtId="0" fontId="29" fillId="0" borderId="0" xfId="150" applyFont="1" applyFill="1"/>
    <xf numFmtId="0" fontId="29" fillId="0" borderId="0" xfId="150" applyFont="1" applyFill="1" applyAlignment="1"/>
    <xf numFmtId="164" fontId="29" fillId="0" borderId="0" xfId="150" applyNumberFormat="1" applyFont="1" applyFill="1"/>
    <xf numFmtId="1" fontId="26" fillId="0" borderId="0" xfId="41" applyNumberFormat="1" applyFont="1" applyFill="1"/>
    <xf numFmtId="0" fontId="34" fillId="0" borderId="0" xfId="0" applyFont="1" applyFill="1" applyBorder="1" applyAlignment="1">
      <alignment horizontal="right"/>
    </xf>
    <xf numFmtId="0" fontId="25" fillId="0" borderId="0" xfId="0" applyFont="1"/>
    <xf numFmtId="170" fontId="26" fillId="0" borderId="0" xfId="41" applyNumberFormat="1" applyFont="1" applyFill="1"/>
    <xf numFmtId="0" fontId="31" fillId="33" borderId="31" xfId="0" applyFont="1" applyFill="1" applyBorder="1" applyAlignment="1">
      <alignment horizontal="center" vertical="center"/>
    </xf>
    <xf numFmtId="0" fontId="29" fillId="33" borderId="31" xfId="0" applyFont="1" applyFill="1" applyBorder="1" applyAlignment="1">
      <alignment horizontal="left" indent="1"/>
    </xf>
    <xf numFmtId="0" fontId="31" fillId="33" borderId="31" xfId="0" applyFont="1" applyFill="1" applyBorder="1" applyAlignment="1">
      <alignment vertical="center" wrapText="1"/>
    </xf>
    <xf numFmtId="0" fontId="31" fillId="33" borderId="31" xfId="0" applyFont="1" applyFill="1" applyBorder="1" applyAlignment="1">
      <alignment vertical="center"/>
    </xf>
    <xf numFmtId="0" fontId="29" fillId="33" borderId="31" xfId="0" applyFont="1" applyFill="1" applyBorder="1" applyAlignment="1">
      <alignment horizontal="left" wrapText="1" indent="1"/>
    </xf>
    <xf numFmtId="0" fontId="29" fillId="33" borderId="31" xfId="0" applyFont="1" applyFill="1" applyBorder="1" applyAlignment="1">
      <alignment horizontal="left" vertical="center" indent="1"/>
    </xf>
    <xf numFmtId="0" fontId="31" fillId="33" borderId="32" xfId="0" applyFont="1" applyFill="1" applyBorder="1" applyAlignment="1">
      <alignment vertical="center" wrapText="1"/>
    </xf>
    <xf numFmtId="0" fontId="78" fillId="0" borderId="0" xfId="43" applyFont="1" applyFill="1" applyAlignment="1">
      <alignment horizontal="left" vertical="top"/>
    </xf>
    <xf numFmtId="0" fontId="78" fillId="0" borderId="0" xfId="0" applyFont="1" applyFill="1" applyAlignment="1">
      <alignment horizontal="left" vertical="top"/>
    </xf>
    <xf numFmtId="0" fontId="78" fillId="0" borderId="0" xfId="0" applyFont="1" applyFill="1" applyBorder="1"/>
    <xf numFmtId="0" fontId="78" fillId="0" borderId="0" xfId="43" applyFont="1" applyFill="1" applyBorder="1"/>
    <xf numFmtId="0" fontId="78" fillId="0" borderId="0" xfId="43" applyFont="1" applyFill="1"/>
    <xf numFmtId="0" fontId="80" fillId="0" borderId="0" xfId="0" applyFont="1" applyFill="1" applyBorder="1"/>
    <xf numFmtId="0" fontId="31" fillId="33" borderId="31" xfId="0" applyFont="1" applyFill="1" applyBorder="1" applyAlignment="1">
      <alignment horizontal="right" vertical="center"/>
    </xf>
    <xf numFmtId="0" fontId="82" fillId="0" borderId="0" xfId="0" applyFont="1" applyFill="1"/>
    <xf numFmtId="0" fontId="82" fillId="0" borderId="0" xfId="0" applyFont="1" applyFill="1" applyAlignment="1">
      <alignment horizontal="right"/>
    </xf>
    <xf numFmtId="0" fontId="77" fillId="0" borderId="0" xfId="0" applyFont="1" applyFill="1"/>
    <xf numFmtId="0" fontId="81" fillId="0" borderId="0" xfId="43" applyFont="1" applyFill="1" applyBorder="1"/>
    <xf numFmtId="0" fontId="81" fillId="0" borderId="0" xfId="43" applyFont="1" applyFill="1" applyBorder="1" applyAlignment="1">
      <alignment horizontal="left" vertical="center" indent="1"/>
    </xf>
    <xf numFmtId="0" fontId="84" fillId="0" borderId="0" xfId="0" applyFont="1" applyFill="1"/>
    <xf numFmtId="0" fontId="83" fillId="0" borderId="0" xfId="0" applyFont="1" applyFill="1"/>
    <xf numFmtId="49" fontId="81" fillId="0" borderId="0" xfId="43" applyNumberFormat="1" applyFont="1" applyFill="1" applyBorder="1" applyAlignment="1">
      <alignment horizontal="left" vertical="center"/>
    </xf>
    <xf numFmtId="0" fontId="81" fillId="0" borderId="0" xfId="43" applyFont="1" applyFill="1" applyBorder="1" applyAlignment="1">
      <alignment horizontal="left" vertical="center"/>
    </xf>
    <xf numFmtId="0" fontId="81" fillId="0" borderId="0" xfId="43" applyFont="1" applyFill="1" applyBorder="1" applyAlignment="1">
      <alignment horizontal="right" vertical="center"/>
    </xf>
    <xf numFmtId="164" fontId="29" fillId="33" borderId="31" xfId="0" applyNumberFormat="1" applyFont="1" applyFill="1" applyBorder="1" applyAlignment="1">
      <alignment horizontal="right" vertical="top"/>
    </xf>
    <xf numFmtId="0" fontId="30" fillId="0" borderId="0" xfId="0" applyFont="1" applyFill="1" applyBorder="1" applyAlignment="1">
      <alignment vertical="top"/>
    </xf>
    <xf numFmtId="0" fontId="29" fillId="0" borderId="0" xfId="0" applyFont="1" applyFill="1" applyBorder="1" applyAlignment="1">
      <alignment vertical="top"/>
    </xf>
    <xf numFmtId="164" fontId="31"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31" fillId="33" borderId="32" xfId="0" applyFont="1" applyFill="1" applyBorder="1" applyAlignment="1">
      <alignment horizontal="right" vertical="top"/>
    </xf>
    <xf numFmtId="164" fontId="31" fillId="33" borderId="31" xfId="0" applyNumberFormat="1" applyFont="1" applyFill="1" applyBorder="1" applyAlignment="1">
      <alignment vertical="top"/>
    </xf>
    <xf numFmtId="164" fontId="29" fillId="33" borderId="31" xfId="0" applyNumberFormat="1" applyFont="1" applyFill="1" applyBorder="1" applyAlignment="1">
      <alignment vertical="top"/>
    </xf>
    <xf numFmtId="0" fontId="31" fillId="33" borderId="31" xfId="42" applyFont="1" applyFill="1" applyBorder="1" applyAlignment="1">
      <alignment horizontal="right" vertical="top"/>
    </xf>
    <xf numFmtId="0" fontId="29" fillId="33" borderId="31" xfId="0" applyFont="1" applyFill="1" applyBorder="1" applyAlignment="1">
      <alignment horizontal="left" vertical="top"/>
    </xf>
    <xf numFmtId="0" fontId="30" fillId="0" borderId="0" xfId="0" applyFont="1" applyFill="1" applyBorder="1" applyAlignment="1"/>
    <xf numFmtId="0" fontId="30" fillId="0" borderId="0" xfId="0" applyFont="1" applyFill="1" applyBorder="1" applyAlignment="1">
      <alignment horizontal="left" vertical="top"/>
    </xf>
    <xf numFmtId="167" fontId="31" fillId="33" borderId="31" xfId="41" applyNumberFormat="1" applyFont="1" applyFill="1" applyBorder="1" applyAlignment="1">
      <alignment vertical="top"/>
    </xf>
    <xf numFmtId="167" fontId="31" fillId="33" borderId="31" xfId="0" applyNumberFormat="1" applyFont="1" applyFill="1" applyBorder="1" applyAlignment="1">
      <alignment vertical="top"/>
    </xf>
    <xf numFmtId="167" fontId="29" fillId="33" borderId="31" xfId="0" applyNumberFormat="1" applyFont="1" applyFill="1" applyBorder="1" applyAlignment="1">
      <alignment vertical="top"/>
    </xf>
    <xf numFmtId="167" fontId="31" fillId="33" borderId="31" xfId="41" applyNumberFormat="1" applyFont="1" applyFill="1" applyBorder="1" applyAlignment="1">
      <alignment horizontal="right" vertical="top"/>
    </xf>
    <xf numFmtId="167" fontId="31" fillId="33" borderId="31" xfId="0" applyNumberFormat="1" applyFont="1" applyFill="1" applyBorder="1" applyAlignment="1">
      <alignment horizontal="right" vertical="top"/>
    </xf>
    <xf numFmtId="167" fontId="29" fillId="33" borderId="31" xfId="0" applyNumberFormat="1" applyFont="1" applyFill="1" applyBorder="1" applyAlignment="1">
      <alignment horizontal="right" vertical="top"/>
    </xf>
    <xf numFmtId="164" fontId="35" fillId="33" borderId="31" xfId="0" applyNumberFormat="1" applyFont="1" applyFill="1" applyBorder="1" applyAlignment="1" applyProtection="1">
      <alignment horizontal="right" vertical="top"/>
    </xf>
    <xf numFmtId="0" fontId="31" fillId="33" borderId="31" xfId="0" applyFont="1" applyFill="1" applyBorder="1" applyAlignment="1">
      <alignment horizontal="right" wrapText="1"/>
    </xf>
    <xf numFmtId="0" fontId="31" fillId="33" borderId="33" xfId="0" applyFont="1" applyFill="1" applyBorder="1" applyAlignment="1">
      <alignment horizontal="right" vertical="top"/>
    </xf>
    <xf numFmtId="0" fontId="8" fillId="0" borderId="0" xfId="0" applyFont="1"/>
    <xf numFmtId="0" fontId="31" fillId="0" borderId="0" xfId="0" applyFont="1" applyFill="1" applyAlignment="1"/>
    <xf numFmtId="0" fontId="40" fillId="0" borderId="0" xfId="0" applyFont="1" applyFill="1" applyAlignment="1">
      <alignment horizontal="left" vertical="center"/>
    </xf>
    <xf numFmtId="0" fontId="27" fillId="0" borderId="0" xfId="0" applyFont="1" applyFill="1" applyAlignment="1">
      <alignment horizontal="right"/>
    </xf>
    <xf numFmtId="0" fontId="40" fillId="0" borderId="0" xfId="0" applyFont="1" applyFill="1" applyAlignment="1"/>
    <xf numFmtId="0" fontId="78" fillId="0" borderId="0" xfId="43" applyFont="1"/>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left" vertical="top"/>
    </xf>
    <xf numFmtId="0" fontId="31" fillId="33" borderId="31" xfId="0" applyFont="1" applyFill="1" applyBorder="1" applyAlignment="1">
      <alignment horizontal="right" vertical="top"/>
    </xf>
    <xf numFmtId="0" fontId="31" fillId="33" borderId="31" xfId="0" applyFont="1" applyFill="1" applyBorder="1" applyAlignment="1">
      <alignment horizontal="right" vertical="top" wrapText="1"/>
    </xf>
    <xf numFmtId="49" fontId="87" fillId="0" borderId="0" xfId="0" applyNumberFormat="1" applyFont="1" applyFill="1" applyBorder="1" applyAlignment="1">
      <alignment horizontal="left" vertical="center"/>
    </xf>
    <xf numFmtId="0" fontId="87" fillId="0" borderId="0" xfId="0" applyFont="1" applyFill="1" applyBorder="1" applyAlignment="1">
      <alignment horizontal="left" vertical="center"/>
    </xf>
    <xf numFmtId="0" fontId="87" fillId="0" borderId="0" xfId="0" applyFont="1" applyFill="1" applyBorder="1" applyAlignment="1"/>
    <xf numFmtId="0" fontId="87" fillId="0" borderId="0" xfId="0" applyFont="1" applyFill="1" applyBorder="1" applyAlignment="1">
      <alignment horizontal="right" vertical="center"/>
    </xf>
    <xf numFmtId="0" fontId="87" fillId="0" borderId="0" xfId="0" applyFont="1" applyFill="1" applyBorder="1"/>
    <xf numFmtId="0" fontId="87" fillId="0" borderId="0" xfId="0" applyFont="1" applyFill="1" applyBorder="1" applyAlignment="1">
      <alignment horizontal="left" vertical="center" indent="1"/>
    </xf>
    <xf numFmtId="49" fontId="87" fillId="0" borderId="0" xfId="43" applyNumberFormat="1" applyFont="1" applyFill="1" applyBorder="1" applyAlignment="1">
      <alignment horizontal="left" vertical="center"/>
    </xf>
    <xf numFmtId="0" fontId="87" fillId="0" borderId="0" xfId="43" applyFont="1" applyFill="1" applyBorder="1" applyAlignment="1">
      <alignment horizontal="left" vertical="center"/>
    </xf>
    <xf numFmtId="0" fontId="87" fillId="0" borderId="0" xfId="43" applyFont="1" applyFill="1" applyBorder="1"/>
    <xf numFmtId="0" fontId="87" fillId="0" borderId="0" xfId="43" applyFont="1" applyFill="1" applyBorder="1" applyAlignment="1">
      <alignment horizontal="left" vertical="center" indent="1"/>
    </xf>
    <xf numFmtId="0" fontId="87" fillId="0" borderId="0" xfId="43" applyFont="1" applyFill="1" applyBorder="1" applyAlignment="1">
      <alignment horizontal="right" vertical="center"/>
    </xf>
    <xf numFmtId="0" fontId="87" fillId="0" borderId="0" xfId="0" applyFont="1" applyFill="1" applyBorder="1" applyAlignment="1">
      <alignment horizontal="right"/>
    </xf>
    <xf numFmtId="0" fontId="88" fillId="0" borderId="0" xfId="0" applyFont="1" applyFill="1" applyBorder="1"/>
    <xf numFmtId="0" fontId="89" fillId="0" borderId="0" xfId="0" applyFont="1" applyFill="1" applyBorder="1"/>
    <xf numFmtId="0" fontId="30" fillId="0" borderId="0" xfId="0" applyFont="1" applyFill="1" applyBorder="1" applyAlignment="1">
      <alignment horizontal="left"/>
    </xf>
    <xf numFmtId="0" fontId="89" fillId="0" borderId="0" xfId="0" applyFont="1" applyFill="1"/>
    <xf numFmtId="0" fontId="89" fillId="0" borderId="0" xfId="150" applyFont="1" applyFill="1" applyBorder="1"/>
    <xf numFmtId="49" fontId="39" fillId="0" borderId="0" xfId="0" applyNumberFormat="1" applyFont="1" applyFill="1" applyBorder="1" applyAlignment="1">
      <alignment horizontal="right"/>
    </xf>
    <xf numFmtId="49" fontId="39" fillId="0" borderId="0" xfId="0" applyNumberFormat="1" applyFont="1" applyFill="1" applyAlignment="1">
      <alignment horizontal="right"/>
    </xf>
    <xf numFmtId="49" fontId="39" fillId="0" borderId="0" xfId="150" applyNumberFormat="1" applyFont="1" applyFill="1" applyAlignment="1">
      <alignment horizontal="right"/>
    </xf>
    <xf numFmtId="9" fontId="31" fillId="33" borderId="31" xfId="41" applyFont="1" applyFill="1" applyBorder="1" applyAlignment="1">
      <alignment vertical="top"/>
    </xf>
    <xf numFmtId="9" fontId="29" fillId="33" borderId="31" xfId="41" applyFont="1" applyFill="1" applyBorder="1" applyAlignment="1">
      <alignment horizontal="right" vertical="top"/>
    </xf>
    <xf numFmtId="0" fontId="29" fillId="33" borderId="31" xfId="0" applyFont="1" applyFill="1" applyBorder="1" applyAlignment="1">
      <alignment vertical="top"/>
    </xf>
    <xf numFmtId="164" fontId="29" fillId="33" borderId="31" xfId="41" applyNumberFormat="1" applyFont="1" applyFill="1" applyBorder="1" applyAlignment="1">
      <alignment vertical="top"/>
    </xf>
    <xf numFmtId="0" fontId="31" fillId="33" borderId="31" xfId="0" applyFont="1" applyFill="1" applyBorder="1" applyAlignment="1">
      <alignment vertical="top"/>
    </xf>
    <xf numFmtId="0" fontId="31" fillId="33" borderId="31" xfId="0" applyFont="1" applyFill="1" applyBorder="1" applyAlignment="1">
      <alignment vertical="top" wrapText="1"/>
    </xf>
    <xf numFmtId="167" fontId="29" fillId="33" borderId="31" xfId="41" applyNumberFormat="1" applyFont="1" applyFill="1" applyBorder="1" applyAlignment="1">
      <alignment horizontal="right" vertical="top"/>
    </xf>
    <xf numFmtId="0" fontId="27" fillId="0" borderId="0" xfId="168" applyFont="1"/>
    <xf numFmtId="49" fontId="41" fillId="0" borderId="0" xfId="168" applyNumberFormat="1" applyFont="1" applyAlignment="1">
      <alignment vertical="center"/>
    </xf>
    <xf numFmtId="0" fontId="27" fillId="0" borderId="0" xfId="168" applyFont="1" applyAlignment="1">
      <alignment horizontal="left" vertical="center" indent="1"/>
    </xf>
    <xf numFmtId="0" fontId="27" fillId="0" borderId="0" xfId="168" applyFont="1" applyAlignment="1">
      <alignment horizontal="right" vertical="center"/>
    </xf>
    <xf numFmtId="0" fontId="40" fillId="0" borderId="0" xfId="168" applyFont="1"/>
    <xf numFmtId="0" fontId="38" fillId="0" borderId="0" xfId="168" applyFont="1"/>
    <xf numFmtId="0" fontId="38" fillId="0" borderId="0" xfId="168" applyFont="1" applyAlignment="1">
      <alignment horizontal="left" vertical="center" indent="1"/>
    </xf>
    <xf numFmtId="0" fontId="38" fillId="0" borderId="0" xfId="168" applyFont="1" applyAlignment="1">
      <alignment horizontal="right" vertical="center"/>
    </xf>
    <xf numFmtId="0" fontId="40" fillId="0" borderId="0" xfId="168" applyFont="1" applyAlignment="1">
      <alignment horizontal="center"/>
    </xf>
    <xf numFmtId="0" fontId="27" fillId="0" borderId="0" xfId="168" applyFont="1" applyAlignment="1">
      <alignment horizontal="left" vertical="center"/>
    </xf>
    <xf numFmtId="0" fontId="37" fillId="0" borderId="0" xfId="168" applyFont="1"/>
    <xf numFmtId="49" fontId="42" fillId="0" borderId="0" xfId="168" applyNumberFormat="1" applyFont="1" applyAlignment="1">
      <alignment vertical="center"/>
    </xf>
    <xf numFmtId="49" fontId="77" fillId="0" borderId="0" xfId="172" applyNumberFormat="1" applyFont="1" applyAlignment="1">
      <alignment vertical="top" wrapText="1"/>
    </xf>
    <xf numFmtId="0" fontId="41" fillId="0" borderId="0" xfId="168" applyFont="1" applyAlignment="1">
      <alignment horizontal="center" vertical="center"/>
    </xf>
    <xf numFmtId="0" fontId="90" fillId="0" borderId="0" xfId="172" applyFont="1" applyAlignment="1">
      <alignment horizontal="left" vertical="center" wrapText="1"/>
    </xf>
    <xf numFmtId="0" fontId="41" fillId="0" borderId="0" xfId="168" applyFont="1" applyAlignment="1">
      <alignment horizontal="left" vertical="center"/>
    </xf>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82" fillId="0" borderId="0" xfId="0" applyNumberFormat="1" applyFont="1" applyFill="1" applyBorder="1" applyAlignment="1"/>
    <xf numFmtId="0" fontId="82" fillId="0" borderId="0" xfId="0" applyNumberFormat="1" applyFont="1" applyFill="1" applyBorder="1"/>
    <xf numFmtId="0" fontId="82" fillId="0" borderId="0" xfId="41" applyNumberFormat="1" applyFont="1" applyFill="1" applyBorder="1" applyAlignment="1"/>
    <xf numFmtId="166" fontId="82" fillId="0" borderId="0" xfId="0" applyNumberFormat="1" applyFont="1" applyFill="1" applyBorder="1"/>
    <xf numFmtId="167" fontId="82" fillId="0" borderId="0" xfId="41" applyNumberFormat="1" applyFont="1" applyFill="1"/>
    <xf numFmtId="164" fontId="82" fillId="0" borderId="0" xfId="0" applyNumberFormat="1" applyFont="1" applyFill="1"/>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31" fillId="33" borderId="34" xfId="0" applyFont="1" applyFill="1" applyBorder="1" applyAlignment="1">
      <alignment horizontal="right" vertical="top"/>
    </xf>
    <xf numFmtId="0" fontId="31" fillId="33" borderId="35" xfId="0" applyFont="1" applyFill="1" applyBorder="1" applyAlignment="1">
      <alignment horizontal="right" vertical="top"/>
    </xf>
    <xf numFmtId="164" fontId="29" fillId="33" borderId="34" xfId="0" applyNumberFormat="1" applyFont="1" applyFill="1" applyBorder="1" applyAlignment="1">
      <alignment horizontal="right" vertical="top"/>
    </xf>
    <xf numFmtId="164" fontId="29" fillId="33" borderId="35" xfId="0" applyNumberFormat="1" applyFont="1" applyFill="1" applyBorder="1" applyAlignment="1">
      <alignment horizontal="right" vertical="top"/>
    </xf>
    <xf numFmtId="164" fontId="31" fillId="33" borderId="34" xfId="0" applyNumberFormat="1" applyFont="1" applyFill="1" applyBorder="1" applyAlignment="1">
      <alignment horizontal="right" vertical="top"/>
    </xf>
    <xf numFmtId="164" fontId="31" fillId="33" borderId="35" xfId="0" applyNumberFormat="1" applyFont="1" applyFill="1" applyBorder="1" applyAlignment="1">
      <alignment horizontal="right" vertical="top"/>
    </xf>
    <xf numFmtId="164" fontId="31" fillId="33" borderId="34" xfId="0" applyNumberFormat="1" applyFont="1" applyFill="1" applyBorder="1" applyAlignment="1">
      <alignment vertical="top"/>
    </xf>
    <xf numFmtId="164" fontId="31" fillId="33" borderId="35" xfId="0" applyNumberFormat="1" applyFont="1" applyFill="1" applyBorder="1" applyAlignment="1">
      <alignment vertical="top"/>
    </xf>
    <xf numFmtId="164" fontId="29" fillId="33" borderId="34" xfId="0" applyNumberFormat="1" applyFont="1" applyFill="1" applyBorder="1" applyAlignment="1">
      <alignment vertical="top"/>
    </xf>
    <xf numFmtId="164" fontId="29" fillId="33" borderId="35" xfId="0" applyNumberFormat="1" applyFont="1" applyFill="1" applyBorder="1" applyAlignment="1">
      <alignment vertical="top"/>
    </xf>
    <xf numFmtId="0" fontId="31" fillId="33" borderId="34" xfId="0" applyFont="1" applyFill="1" applyBorder="1" applyAlignment="1">
      <alignment horizontal="right" vertical="center"/>
    </xf>
    <xf numFmtId="0" fontId="31" fillId="33" borderId="35" xfId="0" applyFont="1" applyFill="1" applyBorder="1" applyAlignment="1">
      <alignment horizontal="right" vertical="top" wrapText="1"/>
    </xf>
    <xf numFmtId="9" fontId="31" fillId="33" borderId="35" xfId="41" applyFont="1" applyFill="1" applyBorder="1" applyAlignment="1">
      <alignment vertical="top"/>
    </xf>
    <xf numFmtId="9" fontId="29" fillId="33" borderId="35" xfId="41" applyFont="1" applyFill="1" applyBorder="1" applyAlignment="1">
      <alignment horizontal="right" vertical="top"/>
    </xf>
    <xf numFmtId="164" fontId="31" fillId="33" borderId="31" xfId="0" applyNumberFormat="1" applyFont="1" applyFill="1" applyBorder="1" applyAlignment="1">
      <alignment horizontal="right" vertical="top"/>
    </xf>
    <xf numFmtId="164" fontId="29" fillId="33" borderId="34"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164" fontId="31" fillId="33" borderId="34" xfId="0" applyNumberFormat="1" applyFont="1" applyFill="1" applyBorder="1" applyAlignment="1">
      <alignment horizontal="right" vertical="top"/>
    </xf>
    <xf numFmtId="164" fontId="29" fillId="33" borderId="34" xfId="0" applyNumberFormat="1" applyFont="1" applyFill="1" applyBorder="1" applyAlignment="1">
      <alignment horizontal="right" vertical="top"/>
    </xf>
    <xf numFmtId="0" fontId="31" fillId="33" borderId="31" xfId="0" applyFont="1" applyFill="1" applyBorder="1" applyAlignment="1">
      <alignment horizontal="right" vertical="top"/>
    </xf>
    <xf numFmtId="164" fontId="31" fillId="33" borderId="34" xfId="0" applyNumberFormat="1" applyFont="1" applyFill="1" applyBorder="1" applyAlignment="1">
      <alignment horizontal="right" vertical="top"/>
    </xf>
    <xf numFmtId="0" fontId="95" fillId="0" borderId="0" xfId="0" applyFont="1" applyFill="1" applyAlignment="1">
      <alignment horizontal="left" vertical="top"/>
    </xf>
    <xf numFmtId="0" fontId="96" fillId="0" borderId="0" xfId="173" applyFont="1"/>
    <xf numFmtId="49" fontId="8" fillId="0" borderId="0" xfId="0" applyNumberFormat="1" applyFont="1" applyFill="1" applyBorder="1" applyAlignment="1">
      <alignment horizontal="right"/>
    </xf>
    <xf numFmtId="0" fontId="97" fillId="0" borderId="0" xfId="173" applyFont="1"/>
    <xf numFmtId="164" fontId="97" fillId="0" borderId="36" xfId="173" applyNumberFormat="1" applyFont="1" applyBorder="1"/>
    <xf numFmtId="167" fontId="97" fillId="0" borderId="36" xfId="174" applyNumberFormat="1" applyFont="1" applyBorder="1"/>
    <xf numFmtId="0" fontId="96" fillId="0" borderId="0" xfId="173" applyFont="1" applyAlignment="1">
      <alignment horizontal="right"/>
    </xf>
    <xf numFmtId="164" fontId="96" fillId="0" borderId="0" xfId="173" applyNumberFormat="1" applyFont="1"/>
    <xf numFmtId="167" fontId="55" fillId="0" borderId="0" xfId="174" applyNumberFormat="1" applyFont="1"/>
    <xf numFmtId="167" fontId="8" fillId="0" borderId="0" xfId="174" applyNumberFormat="1" applyFont="1"/>
    <xf numFmtId="164" fontId="97" fillId="0" borderId="0" xfId="173" applyNumberFormat="1" applyFont="1"/>
    <xf numFmtId="167" fontId="97" fillId="0" borderId="0" xfId="174" applyNumberFormat="1" applyFont="1"/>
    <xf numFmtId="164" fontId="96" fillId="0" borderId="0" xfId="173" applyNumberFormat="1" applyFont="1" applyFill="1"/>
    <xf numFmtId="0" fontId="97" fillId="0" borderId="0" xfId="173" applyFont="1" applyAlignment="1">
      <alignment horizontal="left"/>
    </xf>
    <xf numFmtId="0" fontId="31" fillId="33" borderId="0" xfId="0" applyFont="1" applyFill="1" applyBorder="1" applyAlignment="1">
      <alignment horizontal="left" vertical="top"/>
    </xf>
    <xf numFmtId="0" fontId="31" fillId="33" borderId="0" xfId="0" applyFont="1" applyFill="1" applyBorder="1" applyAlignment="1">
      <alignment horizontal="right" vertical="center"/>
    </xf>
    <xf numFmtId="164" fontId="31" fillId="33" borderId="0" xfId="0" applyNumberFormat="1" applyFont="1" applyFill="1" applyBorder="1" applyAlignment="1">
      <alignment horizontal="right" vertical="top"/>
    </xf>
    <xf numFmtId="0" fontId="29" fillId="33" borderId="32" xfId="0" applyFont="1" applyFill="1" applyBorder="1" applyAlignment="1">
      <alignment horizontal="left" indent="1"/>
    </xf>
    <xf numFmtId="164" fontId="29" fillId="33" borderId="32" xfId="0" applyNumberFormat="1" applyFont="1" applyFill="1" applyBorder="1" applyAlignment="1">
      <alignment horizontal="right" vertical="top"/>
    </xf>
    <xf numFmtId="0" fontId="29" fillId="33" borderId="33" xfId="0" applyFont="1" applyFill="1" applyBorder="1" applyAlignment="1">
      <alignment horizontal="left" indent="1"/>
    </xf>
    <xf numFmtId="164" fontId="29" fillId="33" borderId="33" xfId="0" applyNumberFormat="1" applyFont="1" applyFill="1" applyBorder="1" applyAlignment="1">
      <alignment horizontal="right" vertical="top"/>
    </xf>
    <xf numFmtId="9" fontId="33" fillId="33" borderId="0" xfId="41" applyFont="1" applyFill="1" applyBorder="1" applyAlignment="1">
      <alignment horizontal="right" vertical="top"/>
    </xf>
    <xf numFmtId="164" fontId="33" fillId="33" borderId="0" xfId="0" applyNumberFormat="1" applyFont="1" applyFill="1" applyBorder="1" applyAlignment="1">
      <alignment horizontal="right" vertical="top"/>
    </xf>
    <xf numFmtId="164" fontId="32" fillId="33" borderId="0" xfId="0" applyNumberFormat="1" applyFont="1" applyFill="1" applyBorder="1" applyAlignment="1">
      <alignment horizontal="right" vertical="top"/>
    </xf>
    <xf numFmtId="0" fontId="31" fillId="33" borderId="31" xfId="0" applyFont="1" applyFill="1" applyBorder="1" applyAlignment="1">
      <alignment horizontal="right" vertical="top"/>
    </xf>
    <xf numFmtId="0" fontId="29" fillId="33" borderId="0" xfId="0" applyFont="1" applyFill="1" applyBorder="1" applyAlignment="1">
      <alignment horizontal="left" indent="1"/>
    </xf>
    <xf numFmtId="164" fontId="29" fillId="33" borderId="0" xfId="0" applyNumberFormat="1" applyFont="1" applyFill="1" applyBorder="1" applyAlignment="1">
      <alignment horizontal="right" vertical="top"/>
    </xf>
    <xf numFmtId="167" fontId="31" fillId="33" borderId="35" xfId="41" applyNumberFormat="1" applyFont="1" applyFill="1" applyBorder="1" applyAlignment="1">
      <alignment horizontal="right" vertical="top"/>
    </xf>
    <xf numFmtId="167" fontId="29" fillId="33" borderId="35" xfId="41" applyNumberFormat="1" applyFont="1" applyFill="1" applyBorder="1" applyAlignment="1">
      <alignment horizontal="right" vertical="top"/>
    </xf>
    <xf numFmtId="167" fontId="31" fillId="33" borderId="35" xfId="41" applyNumberFormat="1" applyFont="1" applyFill="1" applyBorder="1" applyAlignment="1">
      <alignment vertical="top"/>
    </xf>
    <xf numFmtId="167" fontId="29" fillId="33" borderId="35" xfId="41" applyNumberFormat="1" applyFont="1" applyFill="1" applyBorder="1" applyAlignment="1">
      <alignment vertical="top"/>
    </xf>
    <xf numFmtId="167" fontId="29" fillId="33" borderId="35" xfId="0" applyNumberFormat="1" applyFont="1" applyFill="1" applyBorder="1" applyAlignment="1">
      <alignment horizontal="right" vertical="top"/>
    </xf>
    <xf numFmtId="0" fontId="39" fillId="0" borderId="0" xfId="150" applyFont="1"/>
    <xf numFmtId="164" fontId="39" fillId="0" borderId="0" xfId="150" applyNumberFormat="1" applyFont="1"/>
    <xf numFmtId="0" fontId="33" fillId="0" borderId="0" xfId="150" applyFont="1" applyFill="1"/>
    <xf numFmtId="0" fontId="31" fillId="33" borderId="31" xfId="0" applyFont="1" applyFill="1" applyBorder="1" applyAlignment="1">
      <alignment horizontal="left" vertical="top" wrapText="1"/>
    </xf>
    <xf numFmtId="0" fontId="31" fillId="33" borderId="31" xfId="0" applyFont="1" applyFill="1" applyBorder="1" applyAlignment="1">
      <alignment horizontal="left" vertical="top"/>
    </xf>
    <xf numFmtId="164" fontId="31" fillId="33" borderId="31" xfId="0" applyNumberFormat="1" applyFont="1" applyFill="1" applyBorder="1" applyAlignment="1">
      <alignment horizontal="right" vertical="top"/>
    </xf>
    <xf numFmtId="164" fontId="31" fillId="33" borderId="31" xfId="0" applyNumberFormat="1" applyFont="1" applyFill="1" applyBorder="1" applyAlignment="1">
      <alignment horizontal="right" vertical="top"/>
    </xf>
    <xf numFmtId="164" fontId="31" fillId="33" borderId="31" xfId="0" applyNumberFormat="1" applyFont="1" applyFill="1" applyBorder="1" applyAlignment="1">
      <alignment horizontal="right" vertical="top"/>
    </xf>
    <xf numFmtId="0" fontId="27" fillId="0" borderId="0" xfId="150" applyFont="1"/>
    <xf numFmtId="0" fontId="86" fillId="0" borderId="0" xfId="150" applyFont="1"/>
    <xf numFmtId="0" fontId="8" fillId="0" borderId="0" xfId="150"/>
    <xf numFmtId="0" fontId="55" fillId="0" borderId="0" xfId="150" applyFont="1"/>
    <xf numFmtId="0" fontId="99" fillId="0" borderId="0" xfId="152" applyFont="1" applyAlignment="1">
      <alignment horizontal="left"/>
    </xf>
    <xf numFmtId="171" fontId="99" fillId="0" borderId="0" xfId="152" applyNumberFormat="1" applyFont="1" applyAlignment="1">
      <alignment horizontal="left"/>
    </xf>
    <xf numFmtId="0" fontId="85" fillId="0" borderId="0" xfId="171" applyFill="1"/>
    <xf numFmtId="0" fontId="82" fillId="0" borderId="0" xfId="0" applyFont="1" applyFill="1" applyBorder="1"/>
    <xf numFmtId="164" fontId="27" fillId="0" borderId="0" xfId="0" applyNumberFormat="1" applyFont="1" applyFill="1" applyBorder="1"/>
    <xf numFmtId="0" fontId="92" fillId="0" borderId="0" xfId="168" applyFont="1" applyAlignment="1">
      <alignment horizontal="left" vertical="center" wrapText="1"/>
    </xf>
    <xf numFmtId="0" fontId="91" fillId="0" borderId="0" xfId="168" applyFont="1" applyAlignment="1">
      <alignment horizontal="left" vertical="center" wrapText="1"/>
    </xf>
    <xf numFmtId="0" fontId="75" fillId="0" borderId="0" xfId="168" applyFont="1" applyAlignment="1">
      <alignment horizontal="center"/>
    </xf>
    <xf numFmtId="49" fontId="75" fillId="0" borderId="0" xfId="168" applyNumberFormat="1" applyFont="1" applyAlignment="1">
      <alignment horizontal="center" vertical="center"/>
    </xf>
    <xf numFmtId="49" fontId="39" fillId="0" borderId="0" xfId="168" applyNumberFormat="1" applyFont="1" applyAlignment="1">
      <alignment horizontal="center" vertical="center"/>
    </xf>
    <xf numFmtId="0" fontId="46" fillId="0" borderId="0" xfId="43" applyFont="1" applyFill="1" applyBorder="1" applyAlignment="1">
      <alignment horizontal="justify" vertical="top" wrapText="1"/>
    </xf>
    <xf numFmtId="0" fontId="46" fillId="0" borderId="0" xfId="0" applyFont="1" applyFill="1" applyAlignment="1">
      <alignment vertical="top" wrapText="1"/>
    </xf>
    <xf numFmtId="0" fontId="97" fillId="0" borderId="0" xfId="173" applyFont="1" applyAlignment="1">
      <alignment horizontal="center" vertical="center"/>
    </xf>
    <xf numFmtId="0" fontId="96" fillId="0" borderId="0" xfId="173" applyFont="1" applyAlignment="1">
      <alignment horizontal="justify" wrapText="1"/>
    </xf>
    <xf numFmtId="164" fontId="31" fillId="33" borderId="31" xfId="0" applyNumberFormat="1" applyFont="1" applyFill="1" applyBorder="1" applyAlignment="1">
      <alignment horizontal="right" vertical="top"/>
    </xf>
    <xf numFmtId="0" fontId="29" fillId="33" borderId="31" xfId="0" applyFont="1" applyFill="1" applyBorder="1" applyAlignment="1">
      <alignment horizontal="left" vertical="center" wrapText="1" indent="1"/>
    </xf>
    <xf numFmtId="164" fontId="29" fillId="33" borderId="34" xfId="0" applyNumberFormat="1" applyFont="1" applyFill="1" applyBorder="1" applyAlignment="1">
      <alignment horizontal="center" vertical="top"/>
    </xf>
    <xf numFmtId="164" fontId="29" fillId="33" borderId="31" xfId="0" applyNumberFormat="1" applyFont="1" applyFill="1" applyBorder="1" applyAlignment="1">
      <alignment horizontal="center" vertical="top"/>
    </xf>
    <xf numFmtId="164" fontId="29" fillId="33" borderId="35" xfId="0" applyNumberFormat="1" applyFont="1" applyFill="1" applyBorder="1" applyAlignment="1">
      <alignment horizontal="center" vertical="top"/>
    </xf>
    <xf numFmtId="0" fontId="31" fillId="33" borderId="31" xfId="0" applyFont="1" applyFill="1" applyBorder="1" applyAlignment="1">
      <alignment horizontal="left" vertical="top"/>
    </xf>
    <xf numFmtId="0" fontId="31" fillId="33" borderId="34" xfId="0" applyFont="1" applyFill="1" applyBorder="1" applyAlignment="1">
      <alignment horizontal="center" vertical="top"/>
    </xf>
    <xf numFmtId="0" fontId="31" fillId="33" borderId="31" xfId="0" applyFont="1" applyFill="1" applyBorder="1" applyAlignment="1">
      <alignment horizontal="center" vertical="top"/>
    </xf>
    <xf numFmtId="0" fontId="31" fillId="33" borderId="35" xfId="0" applyFont="1" applyFill="1" applyBorder="1" applyAlignment="1">
      <alignment horizontal="center" vertical="top"/>
    </xf>
    <xf numFmtId="0" fontId="31" fillId="33" borderId="31" xfId="0" applyFont="1" applyFill="1" applyBorder="1" applyAlignment="1">
      <alignment horizontal="right" vertical="top"/>
    </xf>
    <xf numFmtId="0" fontId="31" fillId="33" borderId="31" xfId="0" applyFont="1" applyFill="1" applyBorder="1" applyAlignment="1">
      <alignment horizontal="left" vertical="top" wrapText="1"/>
    </xf>
    <xf numFmtId="164" fontId="31" fillId="33" borderId="34" xfId="0" applyNumberFormat="1" applyFont="1" applyFill="1" applyBorder="1" applyAlignment="1">
      <alignment horizontal="center" vertical="top"/>
    </xf>
    <xf numFmtId="164" fontId="31" fillId="33" borderId="31" xfId="0" applyNumberFormat="1" applyFont="1" applyFill="1" applyBorder="1" applyAlignment="1">
      <alignment horizontal="center" vertical="top"/>
    </xf>
    <xf numFmtId="164" fontId="31" fillId="33" borderId="35" xfId="0" applyNumberFormat="1" applyFont="1" applyFill="1" applyBorder="1" applyAlignment="1">
      <alignment horizontal="center" vertical="top"/>
    </xf>
    <xf numFmtId="0" fontId="31" fillId="33" borderId="37" xfId="0" applyFont="1" applyFill="1" applyBorder="1" applyAlignment="1">
      <alignment horizontal="left" vertical="top"/>
    </xf>
    <xf numFmtId="0" fontId="31" fillId="33" borderId="38" xfId="0" applyFont="1" applyFill="1" applyBorder="1" applyAlignment="1">
      <alignment horizontal="left" vertical="top"/>
    </xf>
    <xf numFmtId="0" fontId="31" fillId="0" borderId="0" xfId="0" applyFont="1" applyFill="1" applyBorder="1" applyAlignment="1">
      <alignment horizontal="center" vertical="center"/>
    </xf>
    <xf numFmtId="0" fontId="31" fillId="33" borderId="37" xfId="0" applyFont="1" applyFill="1" applyBorder="1" applyAlignment="1">
      <alignment horizontal="right" vertical="top"/>
    </xf>
    <xf numFmtId="0" fontId="31" fillId="33" borderId="38" xfId="0" applyFont="1" applyFill="1" applyBorder="1" applyAlignment="1">
      <alignment horizontal="right" vertical="top"/>
    </xf>
    <xf numFmtId="164" fontId="31" fillId="18" borderId="10" xfId="0" applyNumberFormat="1" applyFont="1" applyFill="1" applyBorder="1" applyAlignment="1">
      <alignment horizontal="left" vertical="center"/>
    </xf>
    <xf numFmtId="164" fontId="31" fillId="18" borderId="9" xfId="0" applyNumberFormat="1" applyFont="1" applyFill="1" applyBorder="1" applyAlignment="1">
      <alignment horizontal="left" vertical="center"/>
    </xf>
    <xf numFmtId="164" fontId="31" fillId="18" borderId="26" xfId="0" applyNumberFormat="1" applyFont="1" applyFill="1" applyBorder="1" applyAlignment="1">
      <alignment horizontal="center"/>
    </xf>
    <xf numFmtId="164" fontId="31" fillId="18" borderId="27" xfId="0" applyNumberFormat="1" applyFont="1" applyFill="1" applyBorder="1" applyAlignment="1">
      <alignment horizontal="center"/>
    </xf>
    <xf numFmtId="0" fontId="31" fillId="18" borderId="10" xfId="0" applyFont="1" applyFill="1" applyBorder="1" applyAlignment="1">
      <alignment horizontal="left" vertical="center"/>
    </xf>
    <xf numFmtId="0" fontId="31" fillId="18" borderId="0" xfId="0" applyFont="1" applyFill="1" applyBorder="1" applyAlignment="1">
      <alignment horizontal="left" vertical="center"/>
    </xf>
    <xf numFmtId="164" fontId="31" fillId="18" borderId="28" xfId="0" applyNumberFormat="1" applyFont="1" applyFill="1" applyBorder="1" applyAlignment="1">
      <alignment horizontal="center"/>
    </xf>
    <xf numFmtId="0" fontId="31" fillId="19" borderId="0" xfId="0" applyFont="1" applyFill="1" applyBorder="1" applyAlignment="1">
      <alignment horizontal="right"/>
    </xf>
    <xf numFmtId="0" fontId="31" fillId="19" borderId="14" xfId="0" applyFont="1" applyFill="1" applyBorder="1" applyAlignment="1">
      <alignment horizontal="right"/>
    </xf>
    <xf numFmtId="0" fontId="29" fillId="19" borderId="16" xfId="0" applyFont="1" applyFill="1" applyBorder="1" applyAlignment="1">
      <alignment horizontal="right" vertical="center"/>
    </xf>
    <xf numFmtId="0" fontId="29" fillId="19" borderId="9" xfId="0" applyFont="1" applyFill="1" applyBorder="1" applyAlignment="1">
      <alignment horizontal="right" vertical="center"/>
    </xf>
    <xf numFmtId="0" fontId="31" fillId="19" borderId="13" xfId="0" applyFont="1" applyFill="1" applyBorder="1" applyAlignment="1">
      <alignment horizontal="center"/>
    </xf>
    <xf numFmtId="0" fontId="31" fillId="19" borderId="19" xfId="0" applyFont="1" applyFill="1" applyBorder="1" applyAlignment="1">
      <alignment horizontal="center"/>
    </xf>
    <xf numFmtId="0" fontId="31" fillId="19" borderId="18" xfId="0" applyFont="1" applyFill="1" applyBorder="1" applyAlignment="1">
      <alignment horizontal="center"/>
    </xf>
    <xf numFmtId="0" fontId="31" fillId="19" borderId="20" xfId="0" applyFont="1" applyFill="1" applyBorder="1" applyAlignment="1">
      <alignment horizontal="right"/>
    </xf>
    <xf numFmtId="0" fontId="29" fillId="19" borderId="16" xfId="0" applyFont="1" applyFill="1" applyBorder="1" applyAlignment="1">
      <alignment horizontal="right"/>
    </xf>
    <xf numFmtId="0" fontId="29" fillId="19" borderId="9" xfId="0" applyFont="1" applyFill="1" applyBorder="1" applyAlignment="1">
      <alignment horizontal="right"/>
    </xf>
    <xf numFmtId="0" fontId="29" fillId="19" borderId="15" xfId="0" applyFont="1" applyFill="1" applyBorder="1" applyAlignment="1">
      <alignment horizontal="right"/>
    </xf>
  </cellXfs>
  <cellStyles count="175">
    <cellStyle name="$l0 Row" xfId="130" xr:uid="{00000000-0005-0000-0000-000000000000}"/>
    <cellStyle name="$l1 Row" xfId="131" xr:uid="{00000000-0005-0000-0000-000001000000}"/>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2" xfId="111" xr:uid="{00000000-0005-0000-0000-000014000000}"/>
    <cellStyle name="Datum" xfId="112" xr:uid="{00000000-0005-0000-0000-000015000000}"/>
    <cellStyle name="F2" xfId="113" xr:uid="{00000000-0005-0000-0000-000016000000}"/>
    <cellStyle name="F3" xfId="114" xr:uid="{00000000-0005-0000-0000-000017000000}"/>
    <cellStyle name="F4" xfId="115" xr:uid="{00000000-0005-0000-0000-000018000000}"/>
    <cellStyle name="F5" xfId="116" xr:uid="{00000000-0005-0000-0000-000019000000}"/>
    <cellStyle name="F6" xfId="117" xr:uid="{00000000-0005-0000-0000-00001A000000}"/>
    <cellStyle name="F7" xfId="118" xr:uid="{00000000-0005-0000-0000-00001B000000}"/>
    <cellStyle name="F8" xfId="119" xr:uid="{00000000-0005-0000-0000-00001C000000}"/>
    <cellStyle name="Finanční0" xfId="120" xr:uid="{00000000-0005-0000-0000-00001D000000}"/>
    <cellStyle name="Fixed" xfId="58" xr:uid="{00000000-0005-0000-0000-00001E000000}"/>
    <cellStyle name="HEADING1" xfId="121" xr:uid="{00000000-0005-0000-0000-00001F000000}"/>
    <cellStyle name="HEADING2" xfId="122" xr:uid="{00000000-0005-0000-0000-000020000000}"/>
    <cellStyle name="Hypertextový odkaz" xfId="171" builtinId="8"/>
    <cellStyle name="Hypertextový odkaz 2" xfId="47" xr:uid="{00000000-0005-0000-0000-000021000000}"/>
    <cellStyle name="Kontrolní buňka" xfId="20" builtinId="23" customBuiltin="1"/>
    <cellStyle name="Měna0" xfId="123" xr:uid="{00000000-0005-0000-0000-000024000000}"/>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124" xr:uid="{00000000-0005-0000-0000-00002B000000}"/>
    <cellStyle name="Normální" xfId="0" builtinId="0"/>
    <cellStyle name="Normální 10" xfId="100" xr:uid="{00000000-0005-0000-0000-00002D000000}"/>
    <cellStyle name="Normální 10 2" xfId="139" xr:uid="{00000000-0005-0000-0000-00002E000000}"/>
    <cellStyle name="Normální 10 3" xfId="151" xr:uid="{00000000-0005-0000-0000-00002F000000}"/>
    <cellStyle name="Normální 11" xfId="110" xr:uid="{00000000-0005-0000-0000-000030000000}"/>
    <cellStyle name="Normální 12" xfId="128" xr:uid="{00000000-0005-0000-0000-000031000000}"/>
    <cellStyle name="Normální 12 2" xfId="147" xr:uid="{00000000-0005-0000-0000-000032000000}"/>
    <cellStyle name="Normální 12 2 2" xfId="150" xr:uid="{00000000-0005-0000-0000-000033000000}"/>
    <cellStyle name="Normální 12 3" xfId="152" xr:uid="{00000000-0005-0000-0000-000034000000}"/>
    <cellStyle name="Normální 13" xfId="132" xr:uid="{00000000-0005-0000-0000-000035000000}"/>
    <cellStyle name="Normální 13 2" xfId="149" xr:uid="{00000000-0005-0000-0000-000036000000}"/>
    <cellStyle name="Normální 13 3" xfId="153" xr:uid="{00000000-0005-0000-0000-000037000000}"/>
    <cellStyle name="Normální 14" xfId="173" xr:uid="{4669F200-2867-45FB-8EC9-D5679104F2C4}"/>
    <cellStyle name="Normální 19" xfId="169" xr:uid="{8402CB00-FF53-419C-83D1-AFE65A98DBF0}"/>
    <cellStyle name="Normální 19 2" xfId="170" xr:uid="{6D95584E-CFCD-452C-9F27-53B53D80770F}"/>
    <cellStyle name="Normální 19 2 2" xfId="172" xr:uid="{22402AB5-EA49-46C1-AE0D-E421212159FB}"/>
    <cellStyle name="Normální 2" xfId="43" xr:uid="{00000000-0005-0000-0000-000038000000}"/>
    <cellStyle name="Normální 2 2" xfId="55" xr:uid="{00000000-0005-0000-0000-000039000000}"/>
    <cellStyle name="Normální 2 2 2" xfId="57" xr:uid="{00000000-0005-0000-0000-00003A000000}"/>
    <cellStyle name="Normální 2 3" xfId="61" xr:uid="{00000000-0005-0000-0000-00003B000000}"/>
    <cellStyle name="Normální 2 7" xfId="168" xr:uid="{4AB1B394-F26C-49A2-AB4A-B3DBD81C00F3}"/>
    <cellStyle name="Normální 3" xfId="45" xr:uid="{00000000-0005-0000-0000-00003C000000}"/>
    <cellStyle name="Normální 3 2" xfId="48" xr:uid="{00000000-0005-0000-0000-00003D000000}"/>
    <cellStyle name="Normální 4" xfId="49" xr:uid="{00000000-0005-0000-0000-00003E000000}"/>
    <cellStyle name="Normální 4 2" xfId="101" xr:uid="{00000000-0005-0000-0000-00003F000000}"/>
    <cellStyle name="Normální 4 2 2" xfId="140" xr:uid="{00000000-0005-0000-0000-000040000000}"/>
    <cellStyle name="Normální 4 2 3" xfId="154" xr:uid="{00000000-0005-0000-0000-000041000000}"/>
    <cellStyle name="Normální 4 3" xfId="133" xr:uid="{00000000-0005-0000-0000-000042000000}"/>
    <cellStyle name="Normální 4 4" xfId="155" xr:uid="{00000000-0005-0000-0000-000043000000}"/>
    <cellStyle name="Normální 5" xfId="56" xr:uid="{00000000-0005-0000-0000-000044000000}"/>
    <cellStyle name="Normální 5 2" xfId="59" xr:uid="{00000000-0005-0000-0000-000045000000}"/>
    <cellStyle name="Normální 5 2 2" xfId="104" xr:uid="{00000000-0005-0000-0000-000046000000}"/>
    <cellStyle name="Normální 5 2 2 2" xfId="142" xr:uid="{00000000-0005-0000-0000-000047000000}"/>
    <cellStyle name="Normální 5 2 2 3" xfId="156" xr:uid="{00000000-0005-0000-0000-000048000000}"/>
    <cellStyle name="Normální 5 2 3" xfId="135" xr:uid="{00000000-0005-0000-0000-000049000000}"/>
    <cellStyle name="Normální 5 2 4" xfId="157" xr:uid="{00000000-0005-0000-0000-00004A000000}"/>
    <cellStyle name="Normální 5 3" xfId="95" xr:uid="{00000000-0005-0000-0000-00004B000000}"/>
    <cellStyle name="Normální 5 4" xfId="103" xr:uid="{00000000-0005-0000-0000-00004C000000}"/>
    <cellStyle name="Normální 5 4 2" xfId="141" xr:uid="{00000000-0005-0000-0000-00004D000000}"/>
    <cellStyle name="Normální 5 4 3" xfId="158" xr:uid="{00000000-0005-0000-0000-00004E000000}"/>
    <cellStyle name="Normální 5 5" xfId="134" xr:uid="{00000000-0005-0000-0000-00004F000000}"/>
    <cellStyle name="Normální 5 6" xfId="159" xr:uid="{00000000-0005-0000-0000-000050000000}"/>
    <cellStyle name="Normální 6" xfId="60" xr:uid="{00000000-0005-0000-0000-000051000000}"/>
    <cellStyle name="Normální 6 2" xfId="106" xr:uid="{00000000-0005-0000-0000-000052000000}"/>
    <cellStyle name="Normální 7" xfId="96" xr:uid="{00000000-0005-0000-0000-000053000000}"/>
    <cellStyle name="Normální 7 2" xfId="99" xr:uid="{00000000-0005-0000-0000-000054000000}"/>
    <cellStyle name="Normální 7 3" xfId="107" xr:uid="{00000000-0005-0000-0000-000055000000}"/>
    <cellStyle name="Normální 7 3 2" xfId="144" xr:uid="{00000000-0005-0000-0000-000056000000}"/>
    <cellStyle name="Normální 7 3 3" xfId="160" xr:uid="{00000000-0005-0000-0000-000057000000}"/>
    <cellStyle name="Normální 7 4" xfId="136" xr:uid="{00000000-0005-0000-0000-000058000000}"/>
    <cellStyle name="Normální 7 5" xfId="161" xr:uid="{00000000-0005-0000-0000-000059000000}"/>
    <cellStyle name="Normální 8" xfId="97" xr:uid="{00000000-0005-0000-0000-00005A000000}"/>
    <cellStyle name="Normální 8 2" xfId="108" xr:uid="{00000000-0005-0000-0000-00005B000000}"/>
    <cellStyle name="Normální 8 2 2" xfId="145" xr:uid="{00000000-0005-0000-0000-00005C000000}"/>
    <cellStyle name="Normální 8 2 3" xfId="162" xr:uid="{00000000-0005-0000-0000-00005D000000}"/>
    <cellStyle name="Normální 8 3" xfId="137" xr:uid="{00000000-0005-0000-0000-00005E000000}"/>
    <cellStyle name="Normální 8 4" xfId="163" xr:uid="{00000000-0005-0000-0000-00005F000000}"/>
    <cellStyle name="Normální 9" xfId="98" xr:uid="{00000000-0005-0000-0000-000060000000}"/>
    <cellStyle name="Normální 9 2" xfId="109" xr:uid="{00000000-0005-0000-0000-000061000000}"/>
    <cellStyle name="Normální 9 2 2" xfId="146" xr:uid="{00000000-0005-0000-0000-000062000000}"/>
    <cellStyle name="Normální 9 2 3" xfId="164" xr:uid="{00000000-0005-0000-0000-000063000000}"/>
    <cellStyle name="Normální 9 3" xfId="138" xr:uid="{00000000-0005-0000-0000-000064000000}"/>
    <cellStyle name="Normální 9 4" xfId="165" xr:uid="{00000000-0005-0000-0000-000065000000}"/>
    <cellStyle name="normální_meszpr 12_2011-draft pro úpravy" xfId="42" xr:uid="{00000000-0005-0000-0000-000066000000}"/>
    <cellStyle name="Pevný" xfId="125" xr:uid="{00000000-0005-0000-0000-000067000000}"/>
    <cellStyle name="Poznámka" xfId="27" builtinId="10" customBuiltin="1"/>
    <cellStyle name="Procenta" xfId="41" builtinId="5"/>
    <cellStyle name="Procenta 2" xfId="44" xr:uid="{00000000-0005-0000-0000-00006A000000}"/>
    <cellStyle name="Procenta 2 2" xfId="50" xr:uid="{00000000-0005-0000-0000-00006B000000}"/>
    <cellStyle name="Procenta 2 3" xfId="102" xr:uid="{00000000-0005-0000-0000-00006C000000}"/>
    <cellStyle name="Procenta 3" xfId="105" xr:uid="{00000000-0005-0000-0000-00006D000000}"/>
    <cellStyle name="Procenta 3 2" xfId="129" xr:uid="{00000000-0005-0000-0000-00006E000000}"/>
    <cellStyle name="Procenta 3 2 2" xfId="148" xr:uid="{00000000-0005-0000-0000-00006F000000}"/>
    <cellStyle name="Procenta 3 2 3" xfId="166" xr:uid="{00000000-0005-0000-0000-000070000000}"/>
    <cellStyle name="Procenta 3 3" xfId="143" xr:uid="{00000000-0005-0000-0000-000071000000}"/>
    <cellStyle name="Procenta 3 4" xfId="167" xr:uid="{00000000-0005-0000-0000-000072000000}"/>
    <cellStyle name="Procenta 4" xfId="174" xr:uid="{BB4B7D1F-01B3-433F-BA24-9D066AF4D4CC}"/>
    <cellStyle name="Propojená buňka" xfId="28" builtinId="24" customBuiltin="1"/>
    <cellStyle name="SAPBEXaggData" xfId="51" xr:uid="{00000000-0005-0000-0000-000074000000}"/>
    <cellStyle name="SAPBEXaggDataEmph" xfId="62" xr:uid="{00000000-0005-0000-0000-000075000000}"/>
    <cellStyle name="SAPBEXaggItem" xfId="52" xr:uid="{00000000-0005-0000-0000-000076000000}"/>
    <cellStyle name="SAPBEXaggItemX" xfId="63" xr:uid="{00000000-0005-0000-0000-000077000000}"/>
    <cellStyle name="SAPBEXexcBad7" xfId="64" xr:uid="{00000000-0005-0000-0000-000078000000}"/>
    <cellStyle name="SAPBEXexcBad8" xfId="65" xr:uid="{00000000-0005-0000-0000-000079000000}"/>
    <cellStyle name="SAPBEXexcBad9" xfId="66" xr:uid="{00000000-0005-0000-0000-00007A000000}"/>
    <cellStyle name="SAPBEXexcCritical4" xfId="67" xr:uid="{00000000-0005-0000-0000-00007B000000}"/>
    <cellStyle name="SAPBEXexcCritical5" xfId="68" xr:uid="{00000000-0005-0000-0000-00007C000000}"/>
    <cellStyle name="SAPBEXexcCritical6" xfId="69" xr:uid="{00000000-0005-0000-0000-00007D000000}"/>
    <cellStyle name="SAPBEXexcGood1" xfId="70" xr:uid="{00000000-0005-0000-0000-00007E000000}"/>
    <cellStyle name="SAPBEXexcGood2" xfId="71" xr:uid="{00000000-0005-0000-0000-00007F000000}"/>
    <cellStyle name="SAPBEXexcGood3" xfId="72" xr:uid="{00000000-0005-0000-0000-000080000000}"/>
    <cellStyle name="SAPBEXfilterDrill" xfId="73" xr:uid="{00000000-0005-0000-0000-000081000000}"/>
    <cellStyle name="SAPBEXfilterItem" xfId="74" xr:uid="{00000000-0005-0000-0000-000082000000}"/>
    <cellStyle name="SAPBEXfilterText" xfId="75" xr:uid="{00000000-0005-0000-0000-000083000000}"/>
    <cellStyle name="SAPBEXformats" xfId="76" xr:uid="{00000000-0005-0000-0000-000084000000}"/>
    <cellStyle name="SAPBEXheaderItem" xfId="77" xr:uid="{00000000-0005-0000-0000-000085000000}"/>
    <cellStyle name="SAPBEXheaderText" xfId="78" xr:uid="{00000000-0005-0000-0000-000086000000}"/>
    <cellStyle name="SAPBEXHLevel0" xfId="79" xr:uid="{00000000-0005-0000-0000-000087000000}"/>
    <cellStyle name="SAPBEXHLevel0X" xfId="80" xr:uid="{00000000-0005-0000-0000-000088000000}"/>
    <cellStyle name="SAPBEXHLevel1" xfId="81" xr:uid="{00000000-0005-0000-0000-000089000000}"/>
    <cellStyle name="SAPBEXHLevel1X" xfId="82" xr:uid="{00000000-0005-0000-0000-00008A000000}"/>
    <cellStyle name="SAPBEXHLevel2" xfId="83" xr:uid="{00000000-0005-0000-0000-00008B000000}"/>
    <cellStyle name="SAPBEXHLevel2X" xfId="84" xr:uid="{00000000-0005-0000-0000-00008C000000}"/>
    <cellStyle name="SAPBEXHLevel3" xfId="85" xr:uid="{00000000-0005-0000-0000-00008D000000}"/>
    <cellStyle name="SAPBEXHLevel3X" xfId="86" xr:uid="{00000000-0005-0000-0000-00008E000000}"/>
    <cellStyle name="SAPBEXchaText" xfId="53" xr:uid="{00000000-0005-0000-0000-00008F000000}"/>
    <cellStyle name="SAPBEXresData" xfId="87" xr:uid="{00000000-0005-0000-0000-000090000000}"/>
    <cellStyle name="SAPBEXresDataEmph" xfId="88" xr:uid="{00000000-0005-0000-0000-000091000000}"/>
    <cellStyle name="SAPBEXresItem" xfId="89" xr:uid="{00000000-0005-0000-0000-000092000000}"/>
    <cellStyle name="SAPBEXresItemX" xfId="90" xr:uid="{00000000-0005-0000-0000-000093000000}"/>
    <cellStyle name="SAPBEXstdData" xfId="54" xr:uid="{00000000-0005-0000-0000-000094000000}"/>
    <cellStyle name="SAPBEXstdDataEmph" xfId="91" xr:uid="{00000000-0005-0000-0000-000095000000}"/>
    <cellStyle name="SAPBEXstdItem" xfId="46" xr:uid="{00000000-0005-0000-0000-000096000000}"/>
    <cellStyle name="SAPBEXstdItemX" xfId="92" xr:uid="{00000000-0005-0000-0000-000097000000}"/>
    <cellStyle name="SAPBEXtitle" xfId="93" xr:uid="{00000000-0005-0000-0000-000098000000}"/>
    <cellStyle name="SAPBEXundefined" xfId="94" xr:uid="{00000000-0005-0000-0000-000099000000}"/>
    <cellStyle name="Správně" xfId="29" builtinId="26" customBuiltin="1"/>
    <cellStyle name="Špatně" xfId="19" builtinId="27"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126" xr:uid="{00000000-0005-0000-0000-0000A0000000}"/>
    <cellStyle name="Záhlaví 2" xfId="127" xr:uid="{00000000-0005-0000-0000-0000A1000000}"/>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596387"/>
      <color rgb="FF233060"/>
      <color rgb="FF000000"/>
      <color rgb="FFE86159"/>
      <color rgb="FF9196B0"/>
      <color rgb="FFC7CCD6"/>
      <color rgb="FFDF2B20"/>
      <color rgb="FFF0948F"/>
      <color rgb="FFD0D0D0"/>
      <color rgb="FFF7C9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charts/_rels/chart1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3.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28.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33.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38.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43.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48.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53.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58.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63.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68.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7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7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spPr>
            <a:solidFill>
              <a:srgbClr val="233060"/>
            </a:solidFill>
          </c:spPr>
          <c:invertIfNegative val="0"/>
          <c:cat>
            <c:numRef>
              <c:f>'3'!$P$4</c:f>
              <c:numCache>
                <c:formatCode>General</c:formatCode>
                <c:ptCount val="1"/>
              </c:numCache>
            </c:numRef>
          </c:cat>
          <c:val>
            <c:numRef>
              <c:f>'3'!$P$5</c:f>
              <c:numCache>
                <c:formatCode>General</c:formatCode>
                <c:ptCount val="1"/>
              </c:numCache>
            </c:numRef>
          </c:val>
          <c:extLst>
            <c:ext xmlns:c16="http://schemas.microsoft.com/office/drawing/2014/chart" uri="{C3380CC4-5D6E-409C-BE32-E72D297353CC}">
              <c16:uniqueId val="{00000000-CC98-4D4F-B5B8-A007A8ABFA98}"/>
            </c:ext>
          </c:extLst>
        </c:ser>
        <c:ser>
          <c:idx val="1"/>
          <c:order val="1"/>
          <c:tx>
            <c:strRef>
              <c:f>'3'!$O$6</c:f>
              <c:strCache>
                <c:ptCount val="1"/>
              </c:strCache>
            </c:strRef>
          </c:tx>
          <c:spPr>
            <a:solidFill>
              <a:srgbClr val="596387"/>
            </a:solidFill>
          </c:spPr>
          <c:invertIfNegative val="0"/>
          <c:cat>
            <c:numRef>
              <c:f>'3'!$P$4</c:f>
              <c:numCache>
                <c:formatCode>General</c:formatCode>
                <c:ptCount val="1"/>
              </c:numCache>
            </c:numRef>
          </c:cat>
          <c:val>
            <c:numRef>
              <c:f>'3'!$P$6</c:f>
              <c:numCache>
                <c:formatCode>General</c:formatCode>
                <c:ptCount val="1"/>
              </c:numCache>
            </c:numRef>
          </c:val>
          <c:extLst>
            <c:ext xmlns:c16="http://schemas.microsoft.com/office/drawing/2014/chart" uri="{C3380CC4-5D6E-409C-BE32-E72D297353CC}">
              <c16:uniqueId val="{00000001-CC98-4D4F-B5B8-A007A8ABFA98}"/>
            </c:ext>
          </c:extLst>
        </c:ser>
        <c:ser>
          <c:idx val="2"/>
          <c:order val="2"/>
          <c:tx>
            <c:strRef>
              <c:f>'3'!$O$7</c:f>
              <c:strCache>
                <c:ptCount val="1"/>
              </c:strCache>
            </c:strRef>
          </c:tx>
          <c:spPr>
            <a:solidFill>
              <a:srgbClr val="9196B0"/>
            </a:solidFill>
          </c:spPr>
          <c:invertIfNegative val="0"/>
          <c:cat>
            <c:numRef>
              <c:f>'3'!$P$4</c:f>
              <c:numCache>
                <c:formatCode>General</c:formatCode>
                <c:ptCount val="1"/>
              </c:numCache>
            </c:numRef>
          </c:cat>
          <c:val>
            <c:numRef>
              <c:f>'3'!$P$7</c:f>
              <c:numCache>
                <c:formatCode>0%</c:formatCode>
                <c:ptCount val="1"/>
              </c:numCache>
            </c:numRef>
          </c:val>
          <c:extLst>
            <c:ext xmlns:c16="http://schemas.microsoft.com/office/drawing/2014/chart" uri="{C3380CC4-5D6E-409C-BE32-E72D297353CC}">
              <c16:uniqueId val="{00000002-CC98-4D4F-B5B8-A007A8ABFA98}"/>
            </c:ext>
          </c:extLst>
        </c:ser>
        <c:ser>
          <c:idx val="3"/>
          <c:order val="3"/>
          <c:tx>
            <c:strRef>
              <c:f>'3'!$O$8</c:f>
              <c:strCache>
                <c:ptCount val="1"/>
              </c:strCache>
            </c:strRef>
          </c:tx>
          <c:spPr>
            <a:solidFill>
              <a:srgbClr val="C7CCD6"/>
            </a:solidFill>
          </c:spPr>
          <c:invertIfNegative val="0"/>
          <c:cat>
            <c:numRef>
              <c:f>'3'!$P$4</c:f>
              <c:numCache>
                <c:formatCode>General</c:formatCode>
                <c:ptCount val="1"/>
              </c:numCache>
            </c:numRef>
          </c:cat>
          <c:val>
            <c:numRef>
              <c:f>'3'!$P$8</c:f>
              <c:numCache>
                <c:formatCode>0%</c:formatCode>
                <c:ptCount val="1"/>
              </c:numCache>
            </c:numRef>
          </c:val>
          <c:extLst>
            <c:ext xmlns:c16="http://schemas.microsoft.com/office/drawing/2014/chart" uri="{C3380CC4-5D6E-409C-BE32-E72D297353CC}">
              <c16:uniqueId val="{00000003-CC98-4D4F-B5B8-A007A8ABFA98}"/>
            </c:ext>
          </c:extLst>
        </c:ser>
        <c:ser>
          <c:idx val="4"/>
          <c:order val="4"/>
          <c:tx>
            <c:strRef>
              <c:f>'3'!$O$9</c:f>
              <c:strCache>
                <c:ptCount val="1"/>
              </c:strCache>
            </c:strRef>
          </c:tx>
          <c:spPr>
            <a:solidFill>
              <a:schemeClr val="accent5"/>
            </a:solidFill>
          </c:spPr>
          <c:invertIfNegative val="0"/>
          <c:cat>
            <c:numRef>
              <c:f>'3'!$P$4</c:f>
              <c:numCache>
                <c:formatCode>General</c:formatCode>
                <c:ptCount val="1"/>
              </c:numCache>
            </c:numRef>
          </c:cat>
          <c:val>
            <c:numRef>
              <c:f>'3'!$P$9</c:f>
              <c:numCache>
                <c:formatCode>0%</c:formatCode>
                <c:ptCount val="1"/>
              </c:numCache>
            </c:numRef>
          </c:val>
          <c:extLst>
            <c:ext xmlns:c16="http://schemas.microsoft.com/office/drawing/2014/chart" uri="{C3380CC4-5D6E-409C-BE32-E72D297353CC}">
              <c16:uniqueId val="{00000004-CC98-4D4F-B5B8-A007A8ABFA98}"/>
            </c:ext>
          </c:extLst>
        </c:ser>
        <c:ser>
          <c:idx val="5"/>
          <c:order val="5"/>
          <c:tx>
            <c:strRef>
              <c:f>'3'!$O$10</c:f>
              <c:strCache>
                <c:ptCount val="1"/>
              </c:strCache>
            </c:strRef>
          </c:tx>
          <c:spPr>
            <a:solidFill>
              <a:srgbClr val="E86159"/>
            </a:solidFill>
          </c:spPr>
          <c:invertIfNegative val="0"/>
          <c:cat>
            <c:numRef>
              <c:f>'3'!$P$4</c:f>
              <c:numCache>
                <c:formatCode>General</c:formatCode>
                <c:ptCount val="1"/>
              </c:numCache>
            </c:numRef>
          </c:cat>
          <c:val>
            <c:numRef>
              <c:f>'3'!$P$10</c:f>
              <c:numCache>
                <c:formatCode>0%</c:formatCode>
                <c:ptCount val="1"/>
              </c:numCache>
            </c:numRef>
          </c:val>
          <c:extLst>
            <c:ext xmlns:c16="http://schemas.microsoft.com/office/drawing/2014/chart" uri="{C3380CC4-5D6E-409C-BE32-E72D297353CC}">
              <c16:uniqueId val="{00000005-CC98-4D4F-B5B8-A007A8ABFA98}"/>
            </c:ext>
          </c:extLst>
        </c:ser>
        <c:dLbls>
          <c:showLegendKey val="0"/>
          <c:showVal val="0"/>
          <c:showCatName val="0"/>
          <c:showSerName val="0"/>
          <c:showPercent val="0"/>
          <c:showBubbleSize val="0"/>
        </c:dLbls>
        <c:gapWidth val="150"/>
        <c:axId val="222032640"/>
        <c:axId val="222034176"/>
      </c:barChart>
      <c:catAx>
        <c:axId val="222032640"/>
        <c:scaling>
          <c:orientation val="minMax"/>
        </c:scaling>
        <c:delete val="1"/>
        <c:axPos val="b"/>
        <c:numFmt formatCode="General" sourceLinked="1"/>
        <c:majorTickMark val="out"/>
        <c:minorTickMark val="none"/>
        <c:tickLblPos val="nextTo"/>
        <c:crossAx val="222034176"/>
        <c:crosses val="autoZero"/>
        <c:auto val="1"/>
        <c:lblAlgn val="ctr"/>
        <c:lblOffset val="100"/>
        <c:noMultiLvlLbl val="0"/>
      </c:catAx>
      <c:valAx>
        <c:axId val="222034176"/>
        <c:scaling>
          <c:orientation val="minMax"/>
        </c:scaling>
        <c:delete val="1"/>
        <c:axPos val="l"/>
        <c:numFmt formatCode="General" sourceLinked="1"/>
        <c:majorTickMark val="out"/>
        <c:minorTickMark val="none"/>
        <c:tickLblPos val="nextTo"/>
        <c:crossAx val="2220326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98C4-48C4-814A-3670A97690A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98C4-48C4-814A-3670A97690A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98C4-48C4-814A-3670A97690A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98C4-48C4-814A-3670A97690A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98C4-48C4-814A-3670A97690A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98C4-48C4-814A-3670A97690A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98C4-48C4-814A-3670A97690A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98C4-48C4-814A-3670A97690A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98C4-48C4-814A-3670A97690A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98C4-48C4-814A-3670A97690A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98C4-48C4-814A-3670A97690A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98C4-48C4-814A-3670A97690A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98C4-48C4-814A-3670A97690A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98C4-48C4-814A-3670A97690A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98C4-48C4-814A-3670A97690A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98C4-48C4-814A-3670A97690A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extLst>
            <c:ext xmlns:c16="http://schemas.microsoft.com/office/drawing/2014/chart" uri="{C3380CC4-5D6E-409C-BE32-E72D297353CC}">
              <c16:uniqueId val="{00000000-E73F-4CA1-94C9-939A54994236}"/>
            </c:ext>
          </c:extLst>
        </c:ser>
        <c:dLbls>
          <c:showLegendKey val="0"/>
          <c:showVal val="0"/>
          <c:showCatName val="0"/>
          <c:showSerName val="0"/>
          <c:showPercent val="0"/>
          <c:showBubbleSize val="0"/>
        </c:dLbls>
        <c:gapWidth val="150"/>
        <c:axId val="285274880"/>
        <c:axId val="285276416"/>
      </c:barChart>
      <c:catAx>
        <c:axId val="285274880"/>
        <c:scaling>
          <c:orientation val="minMax"/>
        </c:scaling>
        <c:delete val="0"/>
        <c:axPos val="l"/>
        <c:numFmt formatCode="General" sourceLinked="1"/>
        <c:majorTickMark val="none"/>
        <c:minorTickMark val="none"/>
        <c:tickLblPos val="nextTo"/>
        <c:txPr>
          <a:bodyPr/>
          <a:lstStyle/>
          <a:p>
            <a:pPr>
              <a:defRPr sz="900"/>
            </a:pPr>
            <a:endParaRPr lang="cs-CZ"/>
          </a:p>
        </c:txPr>
        <c:crossAx val="285276416"/>
        <c:crosses val="autoZero"/>
        <c:auto val="1"/>
        <c:lblAlgn val="ctr"/>
        <c:lblOffset val="100"/>
        <c:noMultiLvlLbl val="0"/>
      </c:catAx>
      <c:valAx>
        <c:axId val="2852764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2748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52E1-43CD-A1A1-505FD1A893FD}"/>
              </c:ext>
            </c:extLst>
          </c:dPt>
          <c:cat>
            <c:numRef>
              <c:f>'14.13'!$J$19:$J$26</c:f>
              <c:numCache>
                <c:formatCode>General</c:formatCode>
                <c:ptCount val="8"/>
              </c:numCache>
            </c:numRef>
          </c:cat>
          <c:val>
            <c:numRef>
              <c:f>'14.13'!$K$19:$K$26</c:f>
              <c:numCache>
                <c:formatCode>General</c:formatCode>
                <c:ptCount val="8"/>
              </c:numCache>
            </c:numRef>
          </c:val>
          <c:extLst>
            <c:ext xmlns:c16="http://schemas.microsoft.com/office/drawing/2014/chart" uri="{C3380CC4-5D6E-409C-BE32-E72D297353CC}">
              <c16:uniqueId val="{00000002-52E1-43CD-A1A1-505FD1A893F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extLst>
            <c:ext xmlns:c16="http://schemas.microsoft.com/office/drawing/2014/chart" uri="{C3380CC4-5D6E-409C-BE32-E72D297353CC}">
              <c16:uniqueId val="{00000000-656E-4ECF-8A0D-3E868447145D}"/>
            </c:ext>
          </c:extLst>
        </c:ser>
        <c:dLbls>
          <c:showLegendKey val="0"/>
          <c:showVal val="0"/>
          <c:showCatName val="0"/>
          <c:showSerName val="0"/>
          <c:showPercent val="0"/>
          <c:showBubbleSize val="0"/>
        </c:dLbls>
        <c:gapWidth val="150"/>
        <c:axId val="285055616"/>
        <c:axId val="285069696"/>
      </c:barChart>
      <c:catAx>
        <c:axId val="285055616"/>
        <c:scaling>
          <c:orientation val="maxMin"/>
        </c:scaling>
        <c:delete val="0"/>
        <c:axPos val="l"/>
        <c:numFmt formatCode="0.0" sourceLinked="1"/>
        <c:majorTickMark val="none"/>
        <c:minorTickMark val="none"/>
        <c:tickLblPos val="nextTo"/>
        <c:txPr>
          <a:bodyPr/>
          <a:lstStyle/>
          <a:p>
            <a:pPr>
              <a:defRPr sz="900"/>
            </a:pPr>
            <a:endParaRPr lang="cs-CZ"/>
          </a:p>
        </c:txPr>
        <c:crossAx val="285069696"/>
        <c:crosses val="autoZero"/>
        <c:auto val="1"/>
        <c:lblAlgn val="ctr"/>
        <c:lblOffset val="100"/>
        <c:noMultiLvlLbl val="0"/>
      </c:catAx>
      <c:valAx>
        <c:axId val="2850696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055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extLst>
            <c:ext xmlns:c16="http://schemas.microsoft.com/office/drawing/2014/chart" uri="{C3380CC4-5D6E-409C-BE32-E72D297353CC}">
              <c16:uniqueId val="{00000000-94C9-4CD4-B0AC-45A08BAC282E}"/>
            </c:ext>
          </c:extLst>
        </c:ser>
        <c:dLbls>
          <c:showLegendKey val="0"/>
          <c:showVal val="0"/>
          <c:showCatName val="0"/>
          <c:showSerName val="0"/>
          <c:showPercent val="0"/>
          <c:showBubbleSize val="0"/>
        </c:dLbls>
        <c:gapWidth val="150"/>
        <c:axId val="285106560"/>
        <c:axId val="285108096"/>
      </c:barChart>
      <c:catAx>
        <c:axId val="285106560"/>
        <c:scaling>
          <c:orientation val="minMax"/>
        </c:scaling>
        <c:delete val="0"/>
        <c:axPos val="l"/>
        <c:numFmt formatCode="General" sourceLinked="1"/>
        <c:majorTickMark val="none"/>
        <c:minorTickMark val="none"/>
        <c:tickLblPos val="nextTo"/>
        <c:txPr>
          <a:bodyPr/>
          <a:lstStyle/>
          <a:p>
            <a:pPr>
              <a:defRPr sz="900"/>
            </a:pPr>
            <a:endParaRPr lang="cs-CZ"/>
          </a:p>
        </c:txPr>
        <c:crossAx val="285108096"/>
        <c:crosses val="autoZero"/>
        <c:auto val="1"/>
        <c:lblAlgn val="ctr"/>
        <c:lblOffset val="100"/>
        <c:noMultiLvlLbl val="0"/>
      </c:catAx>
      <c:valAx>
        <c:axId val="2851080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065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#,##0.0</c:formatCode>
                <c:ptCount val="3"/>
              </c:numCache>
            </c:numRef>
          </c:val>
          <c:extLst>
            <c:ext xmlns:c16="http://schemas.microsoft.com/office/drawing/2014/chart" uri="{C3380CC4-5D6E-409C-BE32-E72D297353CC}">
              <c16:uniqueId val="{00000000-E41F-4ADC-AC16-F15E8BEBFAF0}"/>
            </c:ext>
          </c:extLst>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#,##0.0</c:formatCode>
                <c:ptCount val="3"/>
              </c:numCache>
            </c:numRef>
          </c:val>
          <c:extLst>
            <c:ext xmlns:c16="http://schemas.microsoft.com/office/drawing/2014/chart" uri="{C3380CC4-5D6E-409C-BE32-E72D297353CC}">
              <c16:uniqueId val="{00000001-E41F-4ADC-AC16-F15E8BEBFAF0}"/>
            </c:ext>
          </c:extLst>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#,##0.0</c:formatCode>
                <c:ptCount val="3"/>
              </c:numCache>
            </c:numRef>
          </c:val>
          <c:extLst>
            <c:ext xmlns:c16="http://schemas.microsoft.com/office/drawing/2014/chart" uri="{C3380CC4-5D6E-409C-BE32-E72D297353CC}">
              <c16:uniqueId val="{00000002-E41F-4ADC-AC16-F15E8BEBFAF0}"/>
            </c:ext>
          </c:extLst>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#,##0.0</c:formatCode>
                <c:ptCount val="3"/>
              </c:numCache>
            </c:numRef>
          </c:val>
          <c:extLst>
            <c:ext xmlns:c16="http://schemas.microsoft.com/office/drawing/2014/chart" uri="{C3380CC4-5D6E-409C-BE32-E72D297353CC}">
              <c16:uniqueId val="{00000003-E41F-4ADC-AC16-F15E8BEBFAF0}"/>
            </c:ext>
          </c:extLst>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#,##0.0</c:formatCode>
                <c:ptCount val="3"/>
              </c:numCache>
            </c:numRef>
          </c:val>
          <c:extLst>
            <c:ext xmlns:c16="http://schemas.microsoft.com/office/drawing/2014/chart" uri="{C3380CC4-5D6E-409C-BE32-E72D297353CC}">
              <c16:uniqueId val="{00000004-E41F-4ADC-AC16-F15E8BEBFAF0}"/>
            </c:ext>
          </c:extLst>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#,##0.0</c:formatCode>
                <c:ptCount val="3"/>
              </c:numCache>
            </c:numRef>
          </c:val>
          <c:extLst>
            <c:ext xmlns:c16="http://schemas.microsoft.com/office/drawing/2014/chart" uri="{C3380CC4-5D6E-409C-BE32-E72D297353CC}">
              <c16:uniqueId val="{00000005-E41F-4ADC-AC16-F15E8BEBFAF0}"/>
            </c:ext>
          </c:extLst>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#,##0.0</c:formatCode>
                <c:ptCount val="3"/>
              </c:numCache>
            </c:numRef>
          </c:val>
          <c:extLst>
            <c:ext xmlns:c16="http://schemas.microsoft.com/office/drawing/2014/chart" uri="{C3380CC4-5D6E-409C-BE32-E72D297353CC}">
              <c16:uniqueId val="{00000006-E41F-4ADC-AC16-F15E8BEBFAF0}"/>
            </c:ext>
          </c:extLst>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#,##0.0</c:formatCode>
                <c:ptCount val="3"/>
              </c:numCache>
            </c:numRef>
          </c:val>
          <c:extLst>
            <c:ext xmlns:c16="http://schemas.microsoft.com/office/drawing/2014/chart" uri="{C3380CC4-5D6E-409C-BE32-E72D297353CC}">
              <c16:uniqueId val="{00000007-E41F-4ADC-AC16-F15E8BEBFAF0}"/>
            </c:ext>
          </c:extLst>
        </c:ser>
        <c:dLbls>
          <c:showLegendKey val="0"/>
          <c:showVal val="0"/>
          <c:showCatName val="0"/>
          <c:showSerName val="0"/>
          <c:showPercent val="0"/>
          <c:showBubbleSize val="0"/>
        </c:dLbls>
        <c:gapWidth val="150"/>
        <c:overlap val="100"/>
        <c:axId val="285157632"/>
        <c:axId val="285163520"/>
      </c:barChart>
      <c:catAx>
        <c:axId val="285157632"/>
        <c:scaling>
          <c:orientation val="minMax"/>
        </c:scaling>
        <c:delete val="0"/>
        <c:axPos val="b"/>
        <c:numFmt formatCode="General" sourceLinked="1"/>
        <c:majorTickMark val="none"/>
        <c:minorTickMark val="none"/>
        <c:tickLblPos val="nextTo"/>
        <c:txPr>
          <a:bodyPr/>
          <a:lstStyle/>
          <a:p>
            <a:pPr>
              <a:defRPr sz="900"/>
            </a:pPr>
            <a:endParaRPr lang="cs-CZ"/>
          </a:p>
        </c:txPr>
        <c:crossAx val="285163520"/>
        <c:crosses val="autoZero"/>
        <c:auto val="1"/>
        <c:lblAlgn val="ctr"/>
        <c:lblOffset val="100"/>
        <c:noMultiLvlLbl val="0"/>
      </c:catAx>
      <c:valAx>
        <c:axId val="285163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1576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extLst>
            <c:ext xmlns:c16="http://schemas.microsoft.com/office/drawing/2014/chart" uri="{C3380CC4-5D6E-409C-BE32-E72D297353CC}">
              <c16:uniqueId val="{00000000-3D0B-4998-B3D0-ED4CA6CB4FEB}"/>
            </c:ext>
          </c:extLst>
        </c:ser>
        <c:dLbls>
          <c:showLegendKey val="0"/>
          <c:showVal val="0"/>
          <c:showCatName val="0"/>
          <c:showSerName val="0"/>
          <c:showPercent val="0"/>
          <c:showBubbleSize val="0"/>
        </c:dLbls>
        <c:gapWidth val="150"/>
        <c:axId val="285197056"/>
        <c:axId val="285198592"/>
      </c:barChart>
      <c:catAx>
        <c:axId val="285197056"/>
        <c:scaling>
          <c:orientation val="minMax"/>
        </c:scaling>
        <c:delete val="0"/>
        <c:axPos val="l"/>
        <c:numFmt formatCode="General" sourceLinked="1"/>
        <c:majorTickMark val="none"/>
        <c:minorTickMark val="none"/>
        <c:tickLblPos val="nextTo"/>
        <c:txPr>
          <a:bodyPr/>
          <a:lstStyle/>
          <a:p>
            <a:pPr>
              <a:defRPr sz="900"/>
            </a:pPr>
            <a:endParaRPr lang="cs-CZ"/>
          </a:p>
        </c:txPr>
        <c:crossAx val="285198592"/>
        <c:crosses val="autoZero"/>
        <c:auto val="1"/>
        <c:lblAlgn val="ctr"/>
        <c:lblOffset val="100"/>
        <c:noMultiLvlLbl val="0"/>
      </c:catAx>
      <c:valAx>
        <c:axId val="285198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97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537-48D4-AE83-88E08A54BD35}"/>
              </c:ext>
            </c:extLst>
          </c:dPt>
          <c:cat>
            <c:numRef>
              <c:f>'14.14'!$J$19:$J$26</c:f>
              <c:numCache>
                <c:formatCode>General</c:formatCode>
                <c:ptCount val="8"/>
              </c:numCache>
            </c:numRef>
          </c:cat>
          <c:val>
            <c:numRef>
              <c:f>'14.14'!$K$19:$K$26</c:f>
              <c:numCache>
                <c:formatCode>General</c:formatCode>
                <c:ptCount val="8"/>
              </c:numCache>
            </c:numRef>
          </c:val>
          <c:extLst>
            <c:ext xmlns:c16="http://schemas.microsoft.com/office/drawing/2014/chart" uri="{C3380CC4-5D6E-409C-BE32-E72D297353CC}">
              <c16:uniqueId val="{00000002-D537-48D4-AE83-88E08A54BD3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extLst>
            <c:ext xmlns:c16="http://schemas.microsoft.com/office/drawing/2014/chart" uri="{C3380CC4-5D6E-409C-BE32-E72D297353CC}">
              <c16:uniqueId val="{00000000-1CD1-4109-B99F-21BE67C49721}"/>
            </c:ext>
          </c:extLst>
        </c:ser>
        <c:dLbls>
          <c:showLegendKey val="0"/>
          <c:showVal val="0"/>
          <c:showCatName val="0"/>
          <c:showSerName val="0"/>
          <c:showPercent val="0"/>
          <c:showBubbleSize val="0"/>
        </c:dLbls>
        <c:gapWidth val="150"/>
        <c:axId val="285416064"/>
        <c:axId val="285426048"/>
      </c:barChart>
      <c:catAx>
        <c:axId val="285416064"/>
        <c:scaling>
          <c:orientation val="maxMin"/>
        </c:scaling>
        <c:delete val="0"/>
        <c:axPos val="l"/>
        <c:numFmt formatCode="0.0" sourceLinked="1"/>
        <c:majorTickMark val="none"/>
        <c:minorTickMark val="none"/>
        <c:tickLblPos val="nextTo"/>
        <c:txPr>
          <a:bodyPr/>
          <a:lstStyle/>
          <a:p>
            <a:pPr>
              <a:defRPr sz="900"/>
            </a:pPr>
            <a:endParaRPr lang="cs-CZ"/>
          </a:p>
        </c:txPr>
        <c:crossAx val="285426048"/>
        <c:crosses val="autoZero"/>
        <c:auto val="1"/>
        <c:lblAlgn val="ctr"/>
        <c:lblOffset val="100"/>
        <c:noMultiLvlLbl val="0"/>
      </c:catAx>
      <c:valAx>
        <c:axId val="2854260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4160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extLst>
            <c:ext xmlns:c16="http://schemas.microsoft.com/office/drawing/2014/chart" uri="{C3380CC4-5D6E-409C-BE32-E72D297353CC}">
              <c16:uniqueId val="{00000000-533A-4656-9AE8-AC2CE5CFA4EC}"/>
            </c:ext>
          </c:extLst>
        </c:ser>
        <c:dLbls>
          <c:showLegendKey val="0"/>
          <c:showVal val="0"/>
          <c:showCatName val="0"/>
          <c:showSerName val="0"/>
          <c:showPercent val="0"/>
          <c:showBubbleSize val="0"/>
        </c:dLbls>
        <c:gapWidth val="150"/>
        <c:axId val="285442432"/>
        <c:axId val="285443968"/>
      </c:barChart>
      <c:catAx>
        <c:axId val="285442432"/>
        <c:scaling>
          <c:orientation val="minMax"/>
        </c:scaling>
        <c:delete val="0"/>
        <c:axPos val="l"/>
        <c:numFmt formatCode="General" sourceLinked="1"/>
        <c:majorTickMark val="none"/>
        <c:minorTickMark val="none"/>
        <c:tickLblPos val="nextTo"/>
        <c:txPr>
          <a:bodyPr/>
          <a:lstStyle/>
          <a:p>
            <a:pPr>
              <a:defRPr sz="900"/>
            </a:pPr>
            <a:endParaRPr lang="cs-CZ"/>
          </a:p>
        </c:txPr>
        <c:crossAx val="285443968"/>
        <c:crosses val="autoZero"/>
        <c:auto val="1"/>
        <c:lblAlgn val="ctr"/>
        <c:lblOffset val="100"/>
        <c:noMultiLvlLbl val="0"/>
      </c:catAx>
      <c:valAx>
        <c:axId val="2854439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4424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#,##0.0</c:formatCode>
                <c:ptCount val="3"/>
              </c:numCache>
            </c:numRef>
          </c:val>
          <c:extLst>
            <c:ext xmlns:c16="http://schemas.microsoft.com/office/drawing/2014/chart" uri="{C3380CC4-5D6E-409C-BE32-E72D297353CC}">
              <c16:uniqueId val="{00000000-1126-45DC-BB60-9D591292108A}"/>
            </c:ext>
          </c:extLst>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#,##0.0</c:formatCode>
                <c:ptCount val="3"/>
              </c:numCache>
            </c:numRef>
          </c:val>
          <c:extLst>
            <c:ext xmlns:c16="http://schemas.microsoft.com/office/drawing/2014/chart" uri="{C3380CC4-5D6E-409C-BE32-E72D297353CC}">
              <c16:uniqueId val="{00000001-1126-45DC-BB60-9D591292108A}"/>
            </c:ext>
          </c:extLst>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#,##0.0</c:formatCode>
                <c:ptCount val="3"/>
              </c:numCache>
            </c:numRef>
          </c:val>
          <c:extLst>
            <c:ext xmlns:c16="http://schemas.microsoft.com/office/drawing/2014/chart" uri="{C3380CC4-5D6E-409C-BE32-E72D297353CC}">
              <c16:uniqueId val="{00000002-1126-45DC-BB60-9D591292108A}"/>
            </c:ext>
          </c:extLst>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#,##0.0</c:formatCode>
                <c:ptCount val="3"/>
              </c:numCache>
            </c:numRef>
          </c:val>
          <c:extLst>
            <c:ext xmlns:c16="http://schemas.microsoft.com/office/drawing/2014/chart" uri="{C3380CC4-5D6E-409C-BE32-E72D297353CC}">
              <c16:uniqueId val="{00000003-1126-45DC-BB60-9D591292108A}"/>
            </c:ext>
          </c:extLst>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#,##0.0</c:formatCode>
                <c:ptCount val="3"/>
              </c:numCache>
            </c:numRef>
          </c:val>
          <c:extLst>
            <c:ext xmlns:c16="http://schemas.microsoft.com/office/drawing/2014/chart" uri="{C3380CC4-5D6E-409C-BE32-E72D297353CC}">
              <c16:uniqueId val="{00000004-1126-45DC-BB60-9D591292108A}"/>
            </c:ext>
          </c:extLst>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#,##0.0</c:formatCode>
                <c:ptCount val="3"/>
              </c:numCache>
            </c:numRef>
          </c:val>
          <c:extLst>
            <c:ext xmlns:c16="http://schemas.microsoft.com/office/drawing/2014/chart" uri="{C3380CC4-5D6E-409C-BE32-E72D297353CC}">
              <c16:uniqueId val="{00000005-1126-45DC-BB60-9D591292108A}"/>
            </c:ext>
          </c:extLst>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#,##0.0</c:formatCode>
                <c:ptCount val="3"/>
              </c:numCache>
            </c:numRef>
          </c:val>
          <c:extLst>
            <c:ext xmlns:c16="http://schemas.microsoft.com/office/drawing/2014/chart" uri="{C3380CC4-5D6E-409C-BE32-E72D297353CC}">
              <c16:uniqueId val="{00000006-1126-45DC-BB60-9D591292108A}"/>
            </c:ext>
          </c:extLst>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#,##0.0</c:formatCode>
                <c:ptCount val="3"/>
              </c:numCache>
            </c:numRef>
          </c:val>
          <c:extLst>
            <c:ext xmlns:c16="http://schemas.microsoft.com/office/drawing/2014/chart" uri="{C3380CC4-5D6E-409C-BE32-E72D297353CC}">
              <c16:uniqueId val="{00000007-1126-45DC-BB60-9D591292108A}"/>
            </c:ext>
          </c:extLst>
        </c:ser>
        <c:dLbls>
          <c:showLegendKey val="0"/>
          <c:showVal val="0"/>
          <c:showCatName val="0"/>
          <c:showSerName val="0"/>
          <c:showPercent val="0"/>
          <c:showBubbleSize val="0"/>
        </c:dLbls>
        <c:gapWidth val="150"/>
        <c:overlap val="100"/>
        <c:axId val="285833472"/>
        <c:axId val="285847552"/>
      </c:barChart>
      <c:catAx>
        <c:axId val="285833472"/>
        <c:scaling>
          <c:orientation val="minMax"/>
        </c:scaling>
        <c:delete val="0"/>
        <c:axPos val="b"/>
        <c:numFmt formatCode="General" sourceLinked="1"/>
        <c:majorTickMark val="none"/>
        <c:minorTickMark val="none"/>
        <c:tickLblPos val="nextTo"/>
        <c:txPr>
          <a:bodyPr/>
          <a:lstStyle/>
          <a:p>
            <a:pPr>
              <a:defRPr sz="900"/>
            </a:pPr>
            <a:endParaRPr lang="cs-CZ"/>
          </a:p>
        </c:txPr>
        <c:crossAx val="285847552"/>
        <c:crosses val="autoZero"/>
        <c:auto val="1"/>
        <c:lblAlgn val="ctr"/>
        <c:lblOffset val="100"/>
        <c:noMultiLvlLbl val="0"/>
      </c:catAx>
      <c:valAx>
        <c:axId val="2858475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8334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Dodávky tepla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4.0979344729344721E-3"/>
          <c:y val="1.2491234175838518E-2"/>
        </c:manualLayout>
      </c:layout>
      <c:overlay val="0"/>
    </c:title>
    <c:autoTitleDeleted val="0"/>
    <c:plotArea>
      <c:layout>
        <c:manualLayout>
          <c:layoutTarget val="inner"/>
          <c:xMode val="edge"/>
          <c:yMode val="edge"/>
          <c:x val="8.0877328424643471E-2"/>
          <c:y val="0.13519313304721031"/>
          <c:w val="0.88392532828191406"/>
          <c:h val="0.77047210300429181"/>
        </c:manualLayout>
      </c:layout>
      <c:barChart>
        <c:barDir val="col"/>
        <c:grouping val="stacked"/>
        <c:varyColors val="0"/>
        <c:ser>
          <c:idx val="0"/>
          <c:order val="0"/>
          <c:tx>
            <c:strRef>
              <c:f>'5.1'!$A$8</c:f>
              <c:strCache>
                <c:ptCount val="1"/>
                <c:pt idx="0">
                  <c:v>Biomasa</c:v>
                </c:pt>
              </c:strCache>
            </c:strRef>
          </c:tx>
          <c:spPr>
            <a:solidFill>
              <a:schemeClr val="tx2"/>
            </a:solidFill>
          </c:spPr>
          <c:invertIfNegative val="0"/>
          <c:val>
            <c:numRef>
              <c:f>'5.1'!$B$8:$M$8</c:f>
              <c:numCache>
                <c:formatCode>#,##0.0</c:formatCode>
                <c:ptCount val="12"/>
                <c:pt idx="0">
                  <c:v>963.05874100000005</c:v>
                </c:pt>
                <c:pt idx="1">
                  <c:v>882.39876100000004</c:v>
                </c:pt>
                <c:pt idx="2">
                  <c:v>890.82884399999989</c:v>
                </c:pt>
                <c:pt idx="3">
                  <c:v>760.86113499999965</c:v>
                </c:pt>
                <c:pt idx="4">
                  <c:v>479.51224800000006</c:v>
                </c:pt>
                <c:pt idx="5">
                  <c:v>337.85864699999996</c:v>
                </c:pt>
                <c:pt idx="6">
                  <c:v>317.81980200000004</c:v>
                </c:pt>
                <c:pt idx="7">
                  <c:v>290.47154999999987</c:v>
                </c:pt>
                <c:pt idx="8">
                  <c:v>433.70997399999987</c:v>
                </c:pt>
                <c:pt idx="9">
                  <c:v>554.40797999999995</c:v>
                </c:pt>
                <c:pt idx="10">
                  <c:v>721.49694900000009</c:v>
                </c:pt>
                <c:pt idx="11">
                  <c:v>899.47403399999973</c:v>
                </c:pt>
              </c:numCache>
            </c:numRef>
          </c:val>
          <c:extLst>
            <c:ext xmlns:c16="http://schemas.microsoft.com/office/drawing/2014/chart" uri="{C3380CC4-5D6E-409C-BE32-E72D297353CC}">
              <c16:uniqueId val="{00000000-85BA-41BF-94A4-ABB20CCABEA8}"/>
            </c:ext>
          </c:extLst>
        </c:ser>
        <c:ser>
          <c:idx val="1"/>
          <c:order val="1"/>
          <c:tx>
            <c:strRef>
              <c:f>'5.1'!$A$9</c:f>
              <c:strCache>
                <c:ptCount val="1"/>
                <c:pt idx="0">
                  <c:v>Bioplyn</c:v>
                </c:pt>
              </c:strCache>
            </c:strRef>
          </c:tx>
          <c:spPr>
            <a:solidFill>
              <a:schemeClr val="accent2"/>
            </a:solidFill>
          </c:spPr>
          <c:invertIfNegative val="0"/>
          <c:val>
            <c:numRef>
              <c:f>'5.1'!$B$9:$M$9</c:f>
              <c:numCache>
                <c:formatCode>#,##0.0</c:formatCode>
                <c:ptCount val="12"/>
                <c:pt idx="0">
                  <c:v>66.054242000000002</c:v>
                </c:pt>
                <c:pt idx="1">
                  <c:v>55.840565000000012</c:v>
                </c:pt>
                <c:pt idx="2">
                  <c:v>60.35848900000002</c:v>
                </c:pt>
                <c:pt idx="3">
                  <c:v>53.725656999999998</c:v>
                </c:pt>
                <c:pt idx="4">
                  <c:v>38.976360000000007</c:v>
                </c:pt>
                <c:pt idx="5">
                  <c:v>31.593351999999999</c:v>
                </c:pt>
                <c:pt idx="6">
                  <c:v>28.571852000000003</c:v>
                </c:pt>
                <c:pt idx="7">
                  <c:v>28.493915999999999</c:v>
                </c:pt>
                <c:pt idx="8">
                  <c:v>36.460735</c:v>
                </c:pt>
                <c:pt idx="9">
                  <c:v>47.312728</c:v>
                </c:pt>
                <c:pt idx="10">
                  <c:v>56.05810899999998</c:v>
                </c:pt>
                <c:pt idx="11">
                  <c:v>63.676304999999978</c:v>
                </c:pt>
              </c:numCache>
            </c:numRef>
          </c:val>
          <c:extLst>
            <c:ext xmlns:c16="http://schemas.microsoft.com/office/drawing/2014/chart" uri="{C3380CC4-5D6E-409C-BE32-E72D297353CC}">
              <c16:uniqueId val="{00000001-85BA-41BF-94A4-ABB20CCABEA8}"/>
            </c:ext>
          </c:extLst>
        </c:ser>
        <c:ser>
          <c:idx val="2"/>
          <c:order val="2"/>
          <c:tx>
            <c:strRef>
              <c:f>'5.1'!$A$10</c:f>
              <c:strCache>
                <c:ptCount val="1"/>
                <c:pt idx="0">
                  <c:v>Černé uhlí</c:v>
                </c:pt>
              </c:strCache>
            </c:strRef>
          </c:tx>
          <c:spPr>
            <a:solidFill>
              <a:schemeClr val="accent4"/>
            </a:solidFill>
          </c:spPr>
          <c:invertIfNegative val="0"/>
          <c:val>
            <c:numRef>
              <c:f>'5.1'!$B$10:$M$10</c:f>
              <c:numCache>
                <c:formatCode>#,##0.0</c:formatCode>
                <c:ptCount val="12"/>
                <c:pt idx="0">
                  <c:v>1458.0229449999999</c:v>
                </c:pt>
                <c:pt idx="1">
                  <c:v>1075.556284</c:v>
                </c:pt>
                <c:pt idx="2">
                  <c:v>1113.4044820000001</c:v>
                </c:pt>
                <c:pt idx="3">
                  <c:v>774.86625400000014</c:v>
                </c:pt>
                <c:pt idx="4">
                  <c:v>296.40556900000001</c:v>
                </c:pt>
                <c:pt idx="5">
                  <c:v>205.42004300000002</c:v>
                </c:pt>
                <c:pt idx="6">
                  <c:v>218.45059899999998</c:v>
                </c:pt>
                <c:pt idx="7">
                  <c:v>216.74579399999999</c:v>
                </c:pt>
                <c:pt idx="8">
                  <c:v>346.02634499999999</c:v>
                </c:pt>
                <c:pt idx="9">
                  <c:v>497.66873199999998</c:v>
                </c:pt>
                <c:pt idx="10">
                  <c:v>847.983521</c:v>
                </c:pt>
                <c:pt idx="11">
                  <c:v>1243.632159</c:v>
                </c:pt>
              </c:numCache>
            </c:numRef>
          </c:val>
          <c:extLst>
            <c:ext xmlns:c16="http://schemas.microsoft.com/office/drawing/2014/chart" uri="{C3380CC4-5D6E-409C-BE32-E72D297353CC}">
              <c16:uniqueId val="{00000002-85BA-41BF-94A4-ABB20CCABEA8}"/>
            </c:ext>
          </c:extLst>
        </c:ser>
        <c:ser>
          <c:idx val="3"/>
          <c:order val="3"/>
          <c:tx>
            <c:strRef>
              <c:f>'5.1'!$A$11</c:f>
              <c:strCache>
                <c:ptCount val="1"/>
                <c:pt idx="0">
                  <c:v>Elektrická energie</c:v>
                </c:pt>
              </c:strCache>
            </c:strRef>
          </c:tx>
          <c:spPr>
            <a:solidFill>
              <a:schemeClr val="accent4"/>
            </a:solidFill>
          </c:spPr>
          <c:invertIfNegative val="0"/>
          <c:val>
            <c:numRef>
              <c:f>'5.1'!$B$11:$M$11</c:f>
              <c:numCache>
                <c:formatCode>#,##0.0</c:formatCode>
                <c:ptCount val="12"/>
                <c:pt idx="0">
                  <c:v>3.85473</c:v>
                </c:pt>
                <c:pt idx="1">
                  <c:v>4.3682499999999997</c:v>
                </c:pt>
                <c:pt idx="2">
                  <c:v>5.0499799999999997</c:v>
                </c:pt>
                <c:pt idx="3">
                  <c:v>4.5624799999999999</c:v>
                </c:pt>
                <c:pt idx="4">
                  <c:v>2.9732660000000002</c:v>
                </c:pt>
                <c:pt idx="5">
                  <c:v>2.7665119999999996</c:v>
                </c:pt>
                <c:pt idx="6">
                  <c:v>3.197209</c:v>
                </c:pt>
                <c:pt idx="7">
                  <c:v>3.3501129999999999</c:v>
                </c:pt>
                <c:pt idx="8">
                  <c:v>2.7514559999999997</c:v>
                </c:pt>
                <c:pt idx="9">
                  <c:v>7.9317170000000008</c:v>
                </c:pt>
                <c:pt idx="10">
                  <c:v>9.1215599999999988</c:v>
                </c:pt>
                <c:pt idx="11">
                  <c:v>5.9938880000000001</c:v>
                </c:pt>
              </c:numCache>
            </c:numRef>
          </c:val>
          <c:extLst>
            <c:ext xmlns:c16="http://schemas.microsoft.com/office/drawing/2014/chart" uri="{C3380CC4-5D6E-409C-BE32-E72D297353CC}">
              <c16:uniqueId val="{00000003-85BA-41BF-94A4-ABB20CCABEA8}"/>
            </c:ext>
          </c:extLst>
        </c:ser>
        <c:ser>
          <c:idx val="4"/>
          <c:order val="4"/>
          <c:tx>
            <c:strRef>
              <c:f>'5.1'!$A$12</c:f>
              <c:strCache>
                <c:ptCount val="1"/>
                <c:pt idx="0">
                  <c:v>Energie prostředí (tepelné čerpadlo)</c:v>
                </c:pt>
              </c:strCache>
            </c:strRef>
          </c:tx>
          <c:spPr>
            <a:solidFill>
              <a:schemeClr val="accent5"/>
            </a:solidFill>
          </c:spPr>
          <c:invertIfNegative val="0"/>
          <c:val>
            <c:numRef>
              <c:f>'5.1'!$B$12:$M$12</c:f>
              <c:numCache>
                <c:formatCode>#,##0.0</c:formatCode>
                <c:ptCount val="12"/>
                <c:pt idx="0">
                  <c:v>1.25284</c:v>
                </c:pt>
                <c:pt idx="1">
                  <c:v>1.0353299999999999</c:v>
                </c:pt>
                <c:pt idx="2">
                  <c:v>0.94023800000000002</c:v>
                </c:pt>
                <c:pt idx="3">
                  <c:v>1.1333739999999999</c:v>
                </c:pt>
                <c:pt idx="4">
                  <c:v>1.2271700000000001</c:v>
                </c:pt>
                <c:pt idx="5">
                  <c:v>1.1207199999999999</c:v>
                </c:pt>
                <c:pt idx="6">
                  <c:v>0.91805999999999999</c:v>
                </c:pt>
                <c:pt idx="7">
                  <c:v>1.17503</c:v>
                </c:pt>
                <c:pt idx="8">
                  <c:v>1.4188399999999999</c:v>
                </c:pt>
                <c:pt idx="9">
                  <c:v>1.701505</c:v>
                </c:pt>
                <c:pt idx="10">
                  <c:v>0.92030099999999992</c:v>
                </c:pt>
                <c:pt idx="11">
                  <c:v>1.0881709999999998</c:v>
                </c:pt>
              </c:numCache>
            </c:numRef>
          </c:val>
          <c:extLst>
            <c:ext xmlns:c16="http://schemas.microsoft.com/office/drawing/2014/chart" uri="{C3380CC4-5D6E-409C-BE32-E72D297353CC}">
              <c16:uniqueId val="{00000004-85BA-41BF-94A4-ABB20CCABEA8}"/>
            </c:ext>
          </c:extLst>
        </c:ser>
        <c:ser>
          <c:idx val="5"/>
          <c:order val="5"/>
          <c:tx>
            <c:strRef>
              <c:f>'5.1'!$A$13</c:f>
              <c:strCache>
                <c:ptCount val="1"/>
                <c:pt idx="0">
                  <c:v>Energie Slunce (solární kolektor)</c:v>
                </c:pt>
              </c:strCache>
            </c:strRef>
          </c:tx>
          <c:spPr>
            <a:solidFill>
              <a:schemeClr val="accent6"/>
            </a:solidFill>
          </c:spPr>
          <c:invertIfNegative val="0"/>
          <c:val>
            <c:numRef>
              <c:f>'5.1'!$B$13:$M$13</c:f>
              <c:numCache>
                <c:formatCode>#,##0.0</c:formatCode>
                <c:ptCount val="12"/>
                <c:pt idx="0">
                  <c:v>1.585E-2</c:v>
                </c:pt>
                <c:pt idx="1">
                  <c:v>2.6810000000000004E-2</c:v>
                </c:pt>
                <c:pt idx="2">
                  <c:v>7.5740000000000002E-2</c:v>
                </c:pt>
                <c:pt idx="3">
                  <c:v>6.9809999999999983E-2</c:v>
                </c:pt>
                <c:pt idx="4">
                  <c:v>8.6279999999999996E-2</c:v>
                </c:pt>
                <c:pt idx="5">
                  <c:v>9.8789999999999989E-2</c:v>
                </c:pt>
                <c:pt idx="6">
                  <c:v>9.0109999999999996E-2</c:v>
                </c:pt>
                <c:pt idx="7">
                  <c:v>7.0779999999999996E-2</c:v>
                </c:pt>
                <c:pt idx="8">
                  <c:v>4.5830000000000003E-2</c:v>
                </c:pt>
                <c:pt idx="9">
                  <c:v>3.8600000000000002E-2</c:v>
                </c:pt>
                <c:pt idx="10">
                  <c:v>1.5870000000000002E-2</c:v>
                </c:pt>
                <c:pt idx="11">
                  <c:v>5.5399999999999998E-3</c:v>
                </c:pt>
              </c:numCache>
            </c:numRef>
          </c:val>
          <c:extLst>
            <c:ext xmlns:c16="http://schemas.microsoft.com/office/drawing/2014/chart" uri="{C3380CC4-5D6E-409C-BE32-E72D297353CC}">
              <c16:uniqueId val="{00000005-85BA-41BF-94A4-ABB20CCABEA8}"/>
            </c:ext>
          </c:extLst>
        </c:ser>
        <c:ser>
          <c:idx val="6"/>
          <c:order val="6"/>
          <c:tx>
            <c:strRef>
              <c:f>'5.1'!$A$14</c:f>
              <c:strCache>
                <c:ptCount val="1"/>
                <c:pt idx="0">
                  <c:v>Hnědé uhlí</c:v>
                </c:pt>
              </c:strCache>
            </c:strRef>
          </c:tx>
          <c:spPr>
            <a:solidFill>
              <a:srgbClr val="F0948F"/>
            </a:solidFill>
          </c:spPr>
          <c:invertIfNegative val="0"/>
          <c:val>
            <c:numRef>
              <c:f>'5.1'!$B$14:$M$14</c:f>
              <c:numCache>
                <c:formatCode>#,##0.0</c:formatCode>
                <c:ptCount val="12"/>
                <c:pt idx="0">
                  <c:v>5465.3145810000005</c:v>
                </c:pt>
                <c:pt idx="1">
                  <c:v>4432.1945669999996</c:v>
                </c:pt>
                <c:pt idx="2">
                  <c:v>4545.8975560000017</c:v>
                </c:pt>
                <c:pt idx="3">
                  <c:v>3448.1656399999997</c:v>
                </c:pt>
                <c:pt idx="4">
                  <c:v>1572.4500600000001</c:v>
                </c:pt>
                <c:pt idx="5">
                  <c:v>1196.3590580000002</c:v>
                </c:pt>
                <c:pt idx="6">
                  <c:v>937.79496400000005</c:v>
                </c:pt>
                <c:pt idx="7">
                  <c:v>1015.2880250000001</c:v>
                </c:pt>
                <c:pt idx="8">
                  <c:v>1851.7375170000005</c:v>
                </c:pt>
                <c:pt idx="9">
                  <c:v>2555.8991210000004</c:v>
                </c:pt>
                <c:pt idx="10">
                  <c:v>4002.5153130000008</c:v>
                </c:pt>
                <c:pt idx="11">
                  <c:v>5269.2418499999994</c:v>
                </c:pt>
              </c:numCache>
            </c:numRef>
          </c:val>
          <c:extLst>
            <c:ext xmlns:c16="http://schemas.microsoft.com/office/drawing/2014/chart" uri="{C3380CC4-5D6E-409C-BE32-E72D297353CC}">
              <c16:uniqueId val="{00000006-85BA-41BF-94A4-ABB20CCABEA8}"/>
            </c:ext>
          </c:extLst>
        </c:ser>
        <c:ser>
          <c:idx val="7"/>
          <c:order val="7"/>
          <c:tx>
            <c:strRef>
              <c:f>'5.1'!$A$15</c:f>
              <c:strCache>
                <c:ptCount val="1"/>
                <c:pt idx="0">
                  <c:v>Jaderné palivo</c:v>
                </c:pt>
              </c:strCache>
            </c:strRef>
          </c:tx>
          <c:spPr>
            <a:solidFill>
              <a:srgbClr val="F7C9C7"/>
            </a:solidFill>
          </c:spPr>
          <c:invertIfNegative val="0"/>
          <c:val>
            <c:numRef>
              <c:f>'5.1'!$B$15:$M$15</c:f>
              <c:numCache>
                <c:formatCode>#,##0.0</c:formatCode>
                <c:ptCount val="12"/>
                <c:pt idx="0">
                  <c:v>35.590720000000005</c:v>
                </c:pt>
                <c:pt idx="1">
                  <c:v>28.72907</c:v>
                </c:pt>
                <c:pt idx="2">
                  <c:v>27.837010000000003</c:v>
                </c:pt>
                <c:pt idx="3">
                  <c:v>23.030720000000002</c:v>
                </c:pt>
                <c:pt idx="4">
                  <c:v>10.26187</c:v>
                </c:pt>
                <c:pt idx="5">
                  <c:v>7.2140999999999993</c:v>
                </c:pt>
                <c:pt idx="6">
                  <c:v>6.8383600000000007</c:v>
                </c:pt>
                <c:pt idx="7">
                  <c:v>6.9420799999999998</c:v>
                </c:pt>
                <c:pt idx="8">
                  <c:v>11.733779999999999</c:v>
                </c:pt>
                <c:pt idx="9">
                  <c:v>15.750360000000001</c:v>
                </c:pt>
                <c:pt idx="10">
                  <c:v>25.036940000000001</c:v>
                </c:pt>
                <c:pt idx="11">
                  <c:v>34.894930000000002</c:v>
                </c:pt>
              </c:numCache>
            </c:numRef>
          </c:val>
          <c:extLst>
            <c:ext xmlns:c16="http://schemas.microsoft.com/office/drawing/2014/chart" uri="{C3380CC4-5D6E-409C-BE32-E72D297353CC}">
              <c16:uniqueId val="{00000007-85BA-41BF-94A4-ABB20CCABEA8}"/>
            </c:ext>
          </c:extLst>
        </c:ser>
        <c:ser>
          <c:idx val="8"/>
          <c:order val="8"/>
          <c:tx>
            <c:strRef>
              <c:f>'5.1'!$A$16</c:f>
              <c:strCache>
                <c:ptCount val="1"/>
                <c:pt idx="0">
                  <c:v>Koks</c:v>
                </c:pt>
              </c:strCache>
            </c:strRef>
          </c:tx>
          <c:spPr>
            <a:solidFill>
              <a:schemeClr val="tx1"/>
            </a:solidFill>
          </c:spPr>
          <c:invertIfNegative val="0"/>
          <c:val>
            <c:numRef>
              <c:f>'5.1'!$B$16:$M$16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85BA-41BF-94A4-ABB20CCABEA8}"/>
            </c:ext>
          </c:extLst>
        </c:ser>
        <c:ser>
          <c:idx val="9"/>
          <c:order val="9"/>
          <c:tx>
            <c:strRef>
              <c:f>'5.1'!$A$17</c:f>
              <c:strCache>
                <c:ptCount val="1"/>
                <c:pt idx="0">
                  <c:v>Odpadní teplo</c:v>
                </c:pt>
              </c:strCache>
            </c:strRef>
          </c:tx>
          <c:spPr>
            <a:solidFill>
              <a:srgbClr val="646363"/>
            </a:solidFill>
          </c:spPr>
          <c:invertIfNegative val="0"/>
          <c:val>
            <c:numRef>
              <c:f>'5.1'!$B$17:$M$17</c:f>
              <c:numCache>
                <c:formatCode>#,##0.0</c:formatCode>
                <c:ptCount val="12"/>
                <c:pt idx="0">
                  <c:v>88.372906</c:v>
                </c:pt>
                <c:pt idx="1">
                  <c:v>74.129374999999996</c:v>
                </c:pt>
                <c:pt idx="2">
                  <c:v>75.107746000000006</c:v>
                </c:pt>
                <c:pt idx="3">
                  <c:v>71.183259000000007</c:v>
                </c:pt>
                <c:pt idx="4">
                  <c:v>73.453815000000006</c:v>
                </c:pt>
                <c:pt idx="5">
                  <c:v>78.674445000000006</c:v>
                </c:pt>
                <c:pt idx="6">
                  <c:v>58.781027999999999</c:v>
                </c:pt>
                <c:pt idx="7">
                  <c:v>53.362217999999999</c:v>
                </c:pt>
                <c:pt idx="8">
                  <c:v>62.342957000000006</c:v>
                </c:pt>
                <c:pt idx="9">
                  <c:v>52.756140000000002</c:v>
                </c:pt>
                <c:pt idx="10">
                  <c:v>73.606703999999993</c:v>
                </c:pt>
                <c:pt idx="11">
                  <c:v>64.77809400000001</c:v>
                </c:pt>
              </c:numCache>
            </c:numRef>
          </c:val>
          <c:extLst>
            <c:ext xmlns:c16="http://schemas.microsoft.com/office/drawing/2014/chart" uri="{C3380CC4-5D6E-409C-BE32-E72D297353CC}">
              <c16:uniqueId val="{00000009-85BA-41BF-94A4-ABB20CCABEA8}"/>
            </c:ext>
          </c:extLst>
        </c:ser>
        <c:ser>
          <c:idx val="10"/>
          <c:order val="10"/>
          <c:tx>
            <c:strRef>
              <c:f>'5.1'!$A$18</c:f>
              <c:strCache>
                <c:ptCount val="1"/>
                <c:pt idx="0">
                  <c:v>Ostatní kapalná paliva</c:v>
                </c:pt>
              </c:strCache>
            </c:strRef>
          </c:tx>
          <c:spPr>
            <a:solidFill>
              <a:srgbClr val="D0D0D0"/>
            </a:solidFill>
          </c:spPr>
          <c:invertIfNegative val="0"/>
          <c:val>
            <c:numRef>
              <c:f>'5.1'!$B$18:$M$18</c:f>
              <c:numCache>
                <c:formatCode>#,##0.0</c:formatCode>
                <c:ptCount val="12"/>
                <c:pt idx="0">
                  <c:v>9.4794429999999998</c:v>
                </c:pt>
                <c:pt idx="1">
                  <c:v>7.7133140000000004</c:v>
                </c:pt>
                <c:pt idx="2">
                  <c:v>7.00929</c:v>
                </c:pt>
                <c:pt idx="3">
                  <c:v>2.2263660000000001</c:v>
                </c:pt>
                <c:pt idx="4">
                  <c:v>1.492721</c:v>
                </c:pt>
                <c:pt idx="5">
                  <c:v>3.8055190000000003</c:v>
                </c:pt>
                <c:pt idx="6">
                  <c:v>0.98899999999999999</c:v>
                </c:pt>
                <c:pt idx="7">
                  <c:v>0.93585499999999999</c:v>
                </c:pt>
                <c:pt idx="8">
                  <c:v>3.8968229999999999</c:v>
                </c:pt>
                <c:pt idx="9">
                  <c:v>2.1145510000000001</c:v>
                </c:pt>
                <c:pt idx="10">
                  <c:v>5.3268770000000005</c:v>
                </c:pt>
                <c:pt idx="11">
                  <c:v>11.159233</c:v>
                </c:pt>
              </c:numCache>
            </c:numRef>
          </c:val>
          <c:extLst>
            <c:ext xmlns:c16="http://schemas.microsoft.com/office/drawing/2014/chart" uri="{C3380CC4-5D6E-409C-BE32-E72D297353CC}">
              <c16:uniqueId val="{0000000A-85BA-41BF-94A4-ABB20CCABEA8}"/>
            </c:ext>
          </c:extLst>
        </c:ser>
        <c:ser>
          <c:idx val="11"/>
          <c:order val="11"/>
          <c:tx>
            <c:strRef>
              <c:f>'5.1'!$A$19</c:f>
              <c:strCache>
                <c:ptCount val="1"/>
                <c:pt idx="0">
                  <c:v>Ostatní pevná paliva</c:v>
                </c:pt>
              </c:strCache>
            </c:strRef>
          </c:tx>
          <c:spPr>
            <a:solidFill>
              <a:srgbClr val="D0D0D0"/>
            </a:solidFill>
          </c:spPr>
          <c:invertIfNegative val="0"/>
          <c:val>
            <c:numRef>
              <c:f>'5.1'!$B$19:$M$19</c:f>
              <c:numCache>
                <c:formatCode>#,##0.0</c:formatCode>
                <c:ptCount val="12"/>
                <c:pt idx="0">
                  <c:v>251.64431497379283</c:v>
                </c:pt>
                <c:pt idx="1">
                  <c:v>204.60690208053475</c:v>
                </c:pt>
                <c:pt idx="2">
                  <c:v>193.53335724466737</c:v>
                </c:pt>
                <c:pt idx="3">
                  <c:v>185.29757701724074</c:v>
                </c:pt>
                <c:pt idx="4">
                  <c:v>216.12284293388728</c:v>
                </c:pt>
                <c:pt idx="5">
                  <c:v>178.87370461084177</c:v>
                </c:pt>
                <c:pt idx="6">
                  <c:v>202.37782027681635</c:v>
                </c:pt>
                <c:pt idx="7">
                  <c:v>197.13533937077139</c:v>
                </c:pt>
                <c:pt idx="8">
                  <c:v>185.67182334570799</c:v>
                </c:pt>
                <c:pt idx="9">
                  <c:v>211.82811534790915</c:v>
                </c:pt>
                <c:pt idx="10">
                  <c:v>265.1110597214394</c:v>
                </c:pt>
                <c:pt idx="11">
                  <c:v>281.585756261239</c:v>
                </c:pt>
              </c:numCache>
            </c:numRef>
          </c:val>
          <c:extLst>
            <c:ext xmlns:c16="http://schemas.microsoft.com/office/drawing/2014/chart" uri="{C3380CC4-5D6E-409C-BE32-E72D297353CC}">
              <c16:uniqueId val="{0000000B-85BA-41BF-94A4-ABB20CCABEA8}"/>
            </c:ext>
          </c:extLst>
        </c:ser>
        <c:ser>
          <c:idx val="12"/>
          <c:order val="12"/>
          <c:tx>
            <c:strRef>
              <c:f>'5.1'!$A$20</c:f>
              <c:strCache>
                <c:ptCount val="1"/>
                <c:pt idx="0">
                  <c:v>Ostatní plyny</c:v>
                </c:pt>
              </c:strCache>
            </c:strRef>
          </c:tx>
          <c:spPr>
            <a:pattFill prst="ltUpDiag">
              <a:fgClr>
                <a:schemeClr val="tx2"/>
              </a:fgClr>
              <a:bgClr>
                <a:schemeClr val="bg1"/>
              </a:bgClr>
            </a:pattFill>
          </c:spPr>
          <c:invertIfNegative val="0"/>
          <c:val>
            <c:numRef>
              <c:f>'5.1'!$B$20:$M$20</c:f>
              <c:numCache>
                <c:formatCode>#,##0.0</c:formatCode>
                <c:ptCount val="12"/>
                <c:pt idx="0">
                  <c:v>459.81048399999992</c:v>
                </c:pt>
                <c:pt idx="1">
                  <c:v>359.75172299999991</c:v>
                </c:pt>
                <c:pt idx="2">
                  <c:v>337.16382200000004</c:v>
                </c:pt>
                <c:pt idx="3">
                  <c:v>323.446032</c:v>
                </c:pt>
                <c:pt idx="4">
                  <c:v>232.04660099999998</c:v>
                </c:pt>
                <c:pt idx="5">
                  <c:v>189.97985500000001</c:v>
                </c:pt>
                <c:pt idx="6">
                  <c:v>175.24165800000003</c:v>
                </c:pt>
                <c:pt idx="7">
                  <c:v>184.66189599999998</c:v>
                </c:pt>
                <c:pt idx="8">
                  <c:v>210.07043299999995</c:v>
                </c:pt>
                <c:pt idx="9">
                  <c:v>252.33796100000001</c:v>
                </c:pt>
                <c:pt idx="10">
                  <c:v>304.24102199999999</c:v>
                </c:pt>
                <c:pt idx="11">
                  <c:v>305.95412499999992</c:v>
                </c:pt>
              </c:numCache>
            </c:numRef>
          </c:val>
          <c:extLst>
            <c:ext xmlns:c16="http://schemas.microsoft.com/office/drawing/2014/chart" uri="{C3380CC4-5D6E-409C-BE32-E72D297353CC}">
              <c16:uniqueId val="{0000000C-85BA-41BF-94A4-ABB20CCABEA8}"/>
            </c:ext>
          </c:extLst>
        </c:ser>
        <c:ser>
          <c:idx val="13"/>
          <c:order val="13"/>
          <c:tx>
            <c:strRef>
              <c:f>'5.1'!$A$21</c:f>
              <c:strCache>
                <c:ptCount val="1"/>
                <c:pt idx="0">
                  <c:v>Ostatní</c:v>
                </c:pt>
              </c:strCache>
            </c:strRef>
          </c:tx>
          <c:spPr>
            <a:pattFill prst="ltUpDiag">
              <a:fgClr>
                <a:schemeClr val="accent5"/>
              </a:fgClr>
              <a:bgClr>
                <a:schemeClr val="bg1"/>
              </a:bgClr>
            </a:pattFill>
          </c:spPr>
          <c:invertIfNegative val="0"/>
          <c:val>
            <c:numRef>
              <c:f>'5.1'!$B$21:$M$21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85BA-41BF-94A4-ABB20CCABEA8}"/>
            </c:ext>
          </c:extLst>
        </c:ser>
        <c:ser>
          <c:idx val="14"/>
          <c:order val="14"/>
          <c:tx>
            <c:strRef>
              <c:f>'5.1'!$A$22</c:f>
              <c:strCache>
                <c:ptCount val="1"/>
                <c:pt idx="0">
                  <c:v>Topné oleje</c:v>
                </c:pt>
              </c:strCache>
            </c:strRef>
          </c:tx>
          <c:spPr>
            <a:pattFill prst="ltUpDiag">
              <a:fgClr>
                <a:schemeClr val="accent2"/>
              </a:fgClr>
              <a:bgClr>
                <a:schemeClr val="bg1"/>
              </a:bgClr>
            </a:pattFill>
          </c:spPr>
          <c:invertIfNegative val="0"/>
          <c:val>
            <c:numRef>
              <c:f>'5.1'!$B$22:$M$22</c:f>
              <c:numCache>
                <c:formatCode>#,##0.0</c:formatCode>
                <c:ptCount val="12"/>
                <c:pt idx="0">
                  <c:v>128.67754700000003</c:v>
                </c:pt>
                <c:pt idx="1">
                  <c:v>90.631960000000021</c:v>
                </c:pt>
                <c:pt idx="2">
                  <c:v>79.134535</c:v>
                </c:pt>
                <c:pt idx="3">
                  <c:v>50.609259000000009</c:v>
                </c:pt>
                <c:pt idx="4">
                  <c:v>6.4182959999999998</c:v>
                </c:pt>
                <c:pt idx="5">
                  <c:v>2.5125010000000003</c:v>
                </c:pt>
                <c:pt idx="6">
                  <c:v>36.937408000000012</c:v>
                </c:pt>
                <c:pt idx="7">
                  <c:v>7.9228990000000001</c:v>
                </c:pt>
                <c:pt idx="8">
                  <c:v>16.554525999999999</c:v>
                </c:pt>
                <c:pt idx="9">
                  <c:v>30.029225000000004</c:v>
                </c:pt>
                <c:pt idx="10">
                  <c:v>24.212851000000004</c:v>
                </c:pt>
                <c:pt idx="11">
                  <c:v>99.631622000000007</c:v>
                </c:pt>
              </c:numCache>
            </c:numRef>
          </c:val>
          <c:extLst>
            <c:ext xmlns:c16="http://schemas.microsoft.com/office/drawing/2014/chart" uri="{C3380CC4-5D6E-409C-BE32-E72D297353CC}">
              <c16:uniqueId val="{0000000E-85BA-41BF-94A4-ABB20CCABEA8}"/>
            </c:ext>
          </c:extLst>
        </c:ser>
        <c:ser>
          <c:idx val="15"/>
          <c:order val="15"/>
          <c:tx>
            <c:strRef>
              <c:f>'5.1'!$A$23</c:f>
              <c:strCache>
                <c:ptCount val="1"/>
                <c:pt idx="0">
                  <c:v>Zemní plyn</c:v>
                </c:pt>
              </c:strCache>
            </c:strRef>
          </c:tx>
          <c:spPr>
            <a:pattFill prst="ltUpDiag">
              <a:fgClr>
                <a:schemeClr val="accent6"/>
              </a:fgClr>
              <a:bgClr>
                <a:schemeClr val="bg1"/>
              </a:bgClr>
            </a:pattFill>
          </c:spPr>
          <c:invertIfNegative val="0"/>
          <c:val>
            <c:numRef>
              <c:f>'5.1'!$B$23:$M$23</c:f>
              <c:numCache>
                <c:formatCode>#,##0.0</c:formatCode>
                <c:ptCount val="12"/>
                <c:pt idx="0">
                  <c:v>3145.9734334367517</c:v>
                </c:pt>
                <c:pt idx="1">
                  <c:v>2588.8300317304552</c:v>
                </c:pt>
                <c:pt idx="2">
                  <c:v>2585.9503274421127</c:v>
                </c:pt>
                <c:pt idx="3">
                  <c:v>2054.1265895374249</c:v>
                </c:pt>
                <c:pt idx="4">
                  <c:v>1025.7140502540478</c:v>
                </c:pt>
                <c:pt idx="5">
                  <c:v>756.72616677273368</c:v>
                </c:pt>
                <c:pt idx="6">
                  <c:v>840.41591174571306</c:v>
                </c:pt>
                <c:pt idx="7">
                  <c:v>839.05300147773141</c:v>
                </c:pt>
                <c:pt idx="8">
                  <c:v>1032.2545768984278</c:v>
                </c:pt>
                <c:pt idx="9">
                  <c:v>1414.8480254867368</c:v>
                </c:pt>
                <c:pt idx="10">
                  <c:v>2150.5466433019055</c:v>
                </c:pt>
                <c:pt idx="11">
                  <c:v>2996.333285002087</c:v>
                </c:pt>
              </c:numCache>
            </c:numRef>
          </c:val>
          <c:extLst>
            <c:ext xmlns:c16="http://schemas.microsoft.com/office/drawing/2014/chart" uri="{C3380CC4-5D6E-409C-BE32-E72D297353CC}">
              <c16:uniqueId val="{0000000F-85BA-41BF-94A4-ABB20CCABEA8}"/>
            </c:ext>
          </c:extLst>
        </c:ser>
        <c:dLbls>
          <c:showLegendKey val="0"/>
          <c:showVal val="0"/>
          <c:showCatName val="0"/>
          <c:showSerName val="0"/>
          <c:showPercent val="0"/>
          <c:showBubbleSize val="0"/>
        </c:dLbls>
        <c:gapWidth val="50"/>
        <c:overlap val="100"/>
        <c:axId val="232740736"/>
        <c:axId val="232742272"/>
      </c:barChart>
      <c:catAx>
        <c:axId val="232740736"/>
        <c:scaling>
          <c:orientation val="minMax"/>
        </c:scaling>
        <c:delete val="0"/>
        <c:axPos val="b"/>
        <c:majorTickMark val="none"/>
        <c:minorTickMark val="none"/>
        <c:tickLblPos val="low"/>
        <c:txPr>
          <a:bodyPr/>
          <a:lstStyle/>
          <a:p>
            <a:pPr>
              <a:defRPr sz="900"/>
            </a:pPr>
            <a:endParaRPr lang="cs-CZ"/>
          </a:p>
        </c:txPr>
        <c:crossAx val="232742272"/>
        <c:crosses val="autoZero"/>
        <c:auto val="1"/>
        <c:lblAlgn val="ctr"/>
        <c:lblOffset val="100"/>
        <c:noMultiLvlLbl val="0"/>
      </c:catAx>
      <c:valAx>
        <c:axId val="232742272"/>
        <c:scaling>
          <c:orientation val="minMax"/>
          <c:max val="14000"/>
        </c:scaling>
        <c:delete val="0"/>
        <c:axPos val="l"/>
        <c:majorGridlines/>
        <c:numFmt formatCode="#,##0" sourceLinked="0"/>
        <c:majorTickMark val="none"/>
        <c:minorTickMark val="none"/>
        <c:tickLblPos val="nextTo"/>
        <c:spPr>
          <a:ln>
            <a:noFill/>
          </a:ln>
        </c:spPr>
        <c:txPr>
          <a:bodyPr/>
          <a:lstStyle/>
          <a:p>
            <a:pPr>
              <a:defRPr sz="900"/>
            </a:pPr>
            <a:endParaRPr lang="cs-CZ"/>
          </a:p>
        </c:txPr>
        <c:crossAx val="2327407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extLst>
            <c:ext xmlns:c16="http://schemas.microsoft.com/office/drawing/2014/chart" uri="{C3380CC4-5D6E-409C-BE32-E72D297353CC}">
              <c16:uniqueId val="{00000000-4B93-48FA-B3B3-850B24C8D8D2}"/>
            </c:ext>
          </c:extLst>
        </c:ser>
        <c:dLbls>
          <c:showLegendKey val="0"/>
          <c:showVal val="0"/>
          <c:showCatName val="0"/>
          <c:showSerName val="0"/>
          <c:showPercent val="0"/>
          <c:showBubbleSize val="0"/>
        </c:dLbls>
        <c:gapWidth val="150"/>
        <c:axId val="285541120"/>
        <c:axId val="285542656"/>
      </c:barChart>
      <c:catAx>
        <c:axId val="285541120"/>
        <c:scaling>
          <c:orientation val="minMax"/>
        </c:scaling>
        <c:delete val="0"/>
        <c:axPos val="l"/>
        <c:numFmt formatCode="General" sourceLinked="1"/>
        <c:majorTickMark val="none"/>
        <c:minorTickMark val="none"/>
        <c:tickLblPos val="nextTo"/>
        <c:txPr>
          <a:bodyPr/>
          <a:lstStyle/>
          <a:p>
            <a:pPr>
              <a:defRPr sz="900"/>
            </a:pPr>
            <a:endParaRPr lang="cs-CZ"/>
          </a:p>
        </c:txPr>
        <c:crossAx val="285542656"/>
        <c:crosses val="autoZero"/>
        <c:auto val="1"/>
        <c:lblAlgn val="ctr"/>
        <c:lblOffset val="100"/>
        <c:noMultiLvlLbl val="0"/>
      </c:catAx>
      <c:valAx>
        <c:axId val="285542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541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1.4519059261955624E-3"/>
          <c:y val="1.5215564440143603E-3"/>
        </c:manualLayout>
      </c:layout>
      <c:overlay val="0"/>
    </c:title>
    <c:autoTitleDeleted val="0"/>
    <c:plotArea>
      <c:layout>
        <c:manualLayout>
          <c:layoutTarget val="inner"/>
          <c:xMode val="edge"/>
          <c:yMode val="edge"/>
          <c:x val="0.10195987988995373"/>
          <c:y val="0.27036963695923538"/>
          <c:w val="0.68446892538024695"/>
          <c:h val="0.57409888981268642"/>
        </c:manualLayout>
      </c:layout>
      <c:barChart>
        <c:barDir val="col"/>
        <c:grouping val="stacked"/>
        <c:varyColors val="0"/>
        <c:ser>
          <c:idx val="0"/>
          <c:order val="0"/>
          <c:tx>
            <c:strRef>
              <c:f>'8.3'!$A$27</c:f>
              <c:strCache>
                <c:ptCount val="1"/>
                <c:pt idx="0">
                  <c:v>Průmysl</c:v>
                </c:pt>
              </c:strCache>
            </c:strRef>
          </c:tx>
          <c:invertIfNegative val="0"/>
          <c:cat>
            <c:strRef>
              <c:f>'8.3'!$C$38:$E$38</c:f>
              <c:strCache>
                <c:ptCount val="3"/>
                <c:pt idx="0">
                  <c:v>Říjen</c:v>
                </c:pt>
                <c:pt idx="1">
                  <c:v>Listopad</c:v>
                </c:pt>
                <c:pt idx="2">
                  <c:v>Prosinec</c:v>
                </c:pt>
              </c:strCache>
            </c:strRef>
          </c:cat>
          <c:val>
            <c:numRef>
              <c:f>('8.3'!$B$27,'8.3'!$D$27,'8.3'!$F$27)</c:f>
              <c:numCache>
                <c:formatCode>#,##0.0</c:formatCode>
                <c:ptCount val="3"/>
                <c:pt idx="0">
                  <c:v>23136.951000000001</c:v>
                </c:pt>
                <c:pt idx="1">
                  <c:v>40856.887999999992</c:v>
                </c:pt>
                <c:pt idx="2">
                  <c:v>57982.168999999994</c:v>
                </c:pt>
              </c:numCache>
            </c:numRef>
          </c:val>
          <c:extLst>
            <c:ext xmlns:c16="http://schemas.microsoft.com/office/drawing/2014/chart" uri="{C3380CC4-5D6E-409C-BE32-E72D297353CC}">
              <c16:uniqueId val="{00000000-3CF9-4846-9F8F-A0822549C499}"/>
            </c:ext>
          </c:extLst>
        </c:ser>
        <c:ser>
          <c:idx val="1"/>
          <c:order val="1"/>
          <c:tx>
            <c:strRef>
              <c:f>'8.3'!$A$28</c:f>
              <c:strCache>
                <c:ptCount val="1"/>
                <c:pt idx="0">
                  <c:v>Energetika</c:v>
                </c:pt>
              </c:strCache>
            </c:strRef>
          </c:tx>
          <c:invertIfNegative val="0"/>
          <c:cat>
            <c:strRef>
              <c:f>'8.3'!$C$38:$E$38</c:f>
              <c:strCache>
                <c:ptCount val="3"/>
                <c:pt idx="0">
                  <c:v>Říjen</c:v>
                </c:pt>
                <c:pt idx="1">
                  <c:v>Listopad</c:v>
                </c:pt>
                <c:pt idx="2">
                  <c:v>Prosinec</c:v>
                </c:pt>
              </c:strCache>
            </c:strRef>
          </c:cat>
          <c:val>
            <c:numRef>
              <c:f>('8.3'!$B$28,'8.3'!$D$28,'8.3'!$F$28)</c:f>
              <c:numCache>
                <c:formatCode>#,##0.0</c:formatCode>
                <c:ptCount val="3"/>
                <c:pt idx="0">
                  <c:v>384.37</c:v>
                </c:pt>
                <c:pt idx="1">
                  <c:v>598.33000000000004</c:v>
                </c:pt>
                <c:pt idx="2">
                  <c:v>849.13</c:v>
                </c:pt>
              </c:numCache>
            </c:numRef>
          </c:val>
          <c:extLst>
            <c:ext xmlns:c16="http://schemas.microsoft.com/office/drawing/2014/chart" uri="{C3380CC4-5D6E-409C-BE32-E72D297353CC}">
              <c16:uniqueId val="{00000001-3CF9-4846-9F8F-A0822549C499}"/>
            </c:ext>
          </c:extLst>
        </c:ser>
        <c:ser>
          <c:idx val="2"/>
          <c:order val="2"/>
          <c:tx>
            <c:strRef>
              <c:f>'8.3'!$A$29</c:f>
              <c:strCache>
                <c:ptCount val="1"/>
                <c:pt idx="0">
                  <c:v>Doprava</c:v>
                </c:pt>
              </c:strCache>
            </c:strRef>
          </c:tx>
          <c:invertIfNegative val="0"/>
          <c:cat>
            <c:strRef>
              <c:f>'8.3'!$C$38:$E$38</c:f>
              <c:strCache>
                <c:ptCount val="3"/>
                <c:pt idx="0">
                  <c:v>Říjen</c:v>
                </c:pt>
                <c:pt idx="1">
                  <c:v>Listopad</c:v>
                </c:pt>
                <c:pt idx="2">
                  <c:v>Prosinec</c:v>
                </c:pt>
              </c:strCache>
            </c:strRef>
          </c:cat>
          <c:val>
            <c:numRef>
              <c:f>('8.3'!$B$29,'8.3'!$D$29,'8.3'!$F$29)</c:f>
              <c:numCache>
                <c:formatCode>#,##0.0</c:formatCode>
                <c:ptCount val="3"/>
                <c:pt idx="0">
                  <c:v>37</c:v>
                </c:pt>
                <c:pt idx="1">
                  <c:v>72</c:v>
                </c:pt>
                <c:pt idx="2">
                  <c:v>105</c:v>
                </c:pt>
              </c:numCache>
            </c:numRef>
          </c:val>
          <c:extLst>
            <c:ext xmlns:c16="http://schemas.microsoft.com/office/drawing/2014/chart" uri="{C3380CC4-5D6E-409C-BE32-E72D297353CC}">
              <c16:uniqueId val="{00000002-3CF9-4846-9F8F-A0822549C499}"/>
            </c:ext>
          </c:extLst>
        </c:ser>
        <c:ser>
          <c:idx val="3"/>
          <c:order val="3"/>
          <c:tx>
            <c:strRef>
              <c:f>'8.3'!$A$30</c:f>
              <c:strCache>
                <c:ptCount val="1"/>
                <c:pt idx="0">
                  <c:v>Stavebnictví</c:v>
                </c:pt>
              </c:strCache>
            </c:strRef>
          </c:tx>
          <c:invertIfNegative val="0"/>
          <c:cat>
            <c:strRef>
              <c:f>'8.3'!$C$38:$E$38</c:f>
              <c:strCache>
                <c:ptCount val="3"/>
                <c:pt idx="0">
                  <c:v>Říjen</c:v>
                </c:pt>
                <c:pt idx="1">
                  <c:v>Listopad</c:v>
                </c:pt>
                <c:pt idx="2">
                  <c:v>Prosinec</c:v>
                </c:pt>
              </c:strCache>
            </c:strRef>
          </c:cat>
          <c:val>
            <c:numRef>
              <c:f>('8.3'!$B$30,'8.3'!$D$30,'8.3'!$F$30)</c:f>
              <c:numCache>
                <c:formatCode>#,##0.0</c:formatCode>
                <c:ptCount val="3"/>
                <c:pt idx="0">
                  <c:v>4</c:v>
                </c:pt>
                <c:pt idx="1">
                  <c:v>41</c:v>
                </c:pt>
                <c:pt idx="2">
                  <c:v>70</c:v>
                </c:pt>
              </c:numCache>
            </c:numRef>
          </c:val>
          <c:extLst>
            <c:ext xmlns:c16="http://schemas.microsoft.com/office/drawing/2014/chart" uri="{C3380CC4-5D6E-409C-BE32-E72D297353CC}">
              <c16:uniqueId val="{00000003-3CF9-4846-9F8F-A0822549C499}"/>
            </c:ext>
          </c:extLst>
        </c:ser>
        <c:ser>
          <c:idx val="4"/>
          <c:order val="4"/>
          <c:tx>
            <c:strRef>
              <c:f>'8.3'!$A$31</c:f>
              <c:strCache>
                <c:ptCount val="1"/>
                <c:pt idx="0">
                  <c:v>Zemědělství a lesnictví</c:v>
                </c:pt>
              </c:strCache>
            </c:strRef>
          </c:tx>
          <c:spPr>
            <a:solidFill>
              <a:schemeClr val="accent5"/>
            </a:solidFill>
          </c:spPr>
          <c:invertIfNegative val="0"/>
          <c:cat>
            <c:strRef>
              <c:f>'8.3'!$C$38:$E$38</c:f>
              <c:strCache>
                <c:ptCount val="3"/>
                <c:pt idx="0">
                  <c:v>Říjen</c:v>
                </c:pt>
                <c:pt idx="1">
                  <c:v>Listopad</c:v>
                </c:pt>
                <c:pt idx="2">
                  <c:v>Prosinec</c:v>
                </c:pt>
              </c:strCache>
            </c:strRef>
          </c:cat>
          <c:val>
            <c:numRef>
              <c:f>('8.3'!$B$31,'8.3'!$D$31,'8.3'!$F$31)</c:f>
              <c:numCache>
                <c:formatCode>#,##0.0</c:formatCode>
                <c:ptCount val="3"/>
                <c:pt idx="0">
                  <c:v>7803.7960000000003</c:v>
                </c:pt>
                <c:pt idx="1">
                  <c:v>7856.58</c:v>
                </c:pt>
                <c:pt idx="2">
                  <c:v>7953.08</c:v>
                </c:pt>
              </c:numCache>
            </c:numRef>
          </c:val>
          <c:extLst>
            <c:ext xmlns:c16="http://schemas.microsoft.com/office/drawing/2014/chart" uri="{C3380CC4-5D6E-409C-BE32-E72D297353CC}">
              <c16:uniqueId val="{00000004-3CF9-4846-9F8F-A0822549C499}"/>
            </c:ext>
          </c:extLst>
        </c:ser>
        <c:ser>
          <c:idx val="5"/>
          <c:order val="5"/>
          <c:tx>
            <c:strRef>
              <c:f>'8.3'!$A$32</c:f>
              <c:strCache>
                <c:ptCount val="1"/>
                <c:pt idx="0">
                  <c:v>Domácnosti</c:v>
                </c:pt>
              </c:strCache>
            </c:strRef>
          </c:tx>
          <c:spPr>
            <a:solidFill>
              <a:schemeClr val="accent6"/>
            </a:solidFill>
          </c:spPr>
          <c:invertIfNegative val="0"/>
          <c:cat>
            <c:strRef>
              <c:f>'8.3'!$C$38:$E$38</c:f>
              <c:strCache>
                <c:ptCount val="3"/>
                <c:pt idx="0">
                  <c:v>Říjen</c:v>
                </c:pt>
                <c:pt idx="1">
                  <c:v>Listopad</c:v>
                </c:pt>
                <c:pt idx="2">
                  <c:v>Prosinec</c:v>
                </c:pt>
              </c:strCache>
            </c:strRef>
          </c:cat>
          <c:val>
            <c:numRef>
              <c:f>('8.3'!$B$32,'8.3'!$D$32,'8.3'!$F$32)</c:f>
              <c:numCache>
                <c:formatCode>#,##0.0</c:formatCode>
                <c:ptCount val="3"/>
                <c:pt idx="0">
                  <c:v>174011.24</c:v>
                </c:pt>
                <c:pt idx="1">
                  <c:v>277584.55999999994</c:v>
                </c:pt>
                <c:pt idx="2">
                  <c:v>416044.35199999996</c:v>
                </c:pt>
              </c:numCache>
            </c:numRef>
          </c:val>
          <c:extLst>
            <c:ext xmlns:c16="http://schemas.microsoft.com/office/drawing/2014/chart" uri="{C3380CC4-5D6E-409C-BE32-E72D297353CC}">
              <c16:uniqueId val="{00000005-3CF9-4846-9F8F-A0822549C499}"/>
            </c:ext>
          </c:extLst>
        </c:ser>
        <c:ser>
          <c:idx val="6"/>
          <c:order val="6"/>
          <c:tx>
            <c:strRef>
              <c:f>'8.3'!$A$33</c:f>
              <c:strCache>
                <c:ptCount val="1"/>
                <c:pt idx="0">
                  <c:v>Obchod, služby, školství, zdravotnictví</c:v>
                </c:pt>
              </c:strCache>
            </c:strRef>
          </c:tx>
          <c:spPr>
            <a:solidFill>
              <a:srgbClr val="F0948F"/>
            </a:solidFill>
          </c:spPr>
          <c:invertIfNegative val="0"/>
          <c:cat>
            <c:strRef>
              <c:f>'8.3'!$C$38:$E$38</c:f>
              <c:strCache>
                <c:ptCount val="3"/>
                <c:pt idx="0">
                  <c:v>Říjen</c:v>
                </c:pt>
                <c:pt idx="1">
                  <c:v>Listopad</c:v>
                </c:pt>
                <c:pt idx="2">
                  <c:v>Prosinec</c:v>
                </c:pt>
              </c:strCache>
            </c:strRef>
          </c:cat>
          <c:val>
            <c:numRef>
              <c:f>('8.3'!$B$33,'8.3'!$D$33,'8.3'!$F$33)</c:f>
              <c:numCache>
                <c:formatCode>#,##0.0</c:formatCode>
                <c:ptCount val="3"/>
                <c:pt idx="0">
                  <c:v>44592.949000000008</c:v>
                </c:pt>
                <c:pt idx="1">
                  <c:v>80159.194000000003</c:v>
                </c:pt>
                <c:pt idx="2">
                  <c:v>111081.36300000001</c:v>
                </c:pt>
              </c:numCache>
            </c:numRef>
          </c:val>
          <c:extLst>
            <c:ext xmlns:c16="http://schemas.microsoft.com/office/drawing/2014/chart" uri="{C3380CC4-5D6E-409C-BE32-E72D297353CC}">
              <c16:uniqueId val="{00000006-3CF9-4846-9F8F-A0822549C499}"/>
            </c:ext>
          </c:extLst>
        </c:ser>
        <c:ser>
          <c:idx val="7"/>
          <c:order val="7"/>
          <c:tx>
            <c:strRef>
              <c:f>'8.3'!$A$34</c:f>
              <c:strCache>
                <c:ptCount val="1"/>
                <c:pt idx="0">
                  <c:v>Ostatní</c:v>
                </c:pt>
              </c:strCache>
            </c:strRef>
          </c:tx>
          <c:spPr>
            <a:solidFill>
              <a:srgbClr val="F7C9C7"/>
            </a:solidFill>
          </c:spPr>
          <c:invertIfNegative val="0"/>
          <c:cat>
            <c:strRef>
              <c:f>'8.3'!$C$38:$E$38</c:f>
              <c:strCache>
                <c:ptCount val="3"/>
                <c:pt idx="0">
                  <c:v>Říjen</c:v>
                </c:pt>
                <c:pt idx="1">
                  <c:v>Listopad</c:v>
                </c:pt>
                <c:pt idx="2">
                  <c:v>Prosinec</c:v>
                </c:pt>
              </c:strCache>
            </c:strRef>
          </c:cat>
          <c:val>
            <c:numRef>
              <c:f>('8.3'!$B$34,'8.3'!$D$34,'8.3'!$F$34)</c:f>
              <c:numCache>
                <c:formatCode>#,##0.0</c:formatCode>
                <c:ptCount val="3"/>
                <c:pt idx="0">
                  <c:v>40039.275999999998</c:v>
                </c:pt>
                <c:pt idx="1">
                  <c:v>74374.603000000003</c:v>
                </c:pt>
                <c:pt idx="2">
                  <c:v>96783.76999999999</c:v>
                </c:pt>
              </c:numCache>
            </c:numRef>
          </c:val>
          <c:extLst>
            <c:ext xmlns:c16="http://schemas.microsoft.com/office/drawing/2014/chart" uri="{C3380CC4-5D6E-409C-BE32-E72D297353CC}">
              <c16:uniqueId val="{00000007-3CF9-4846-9F8F-A0822549C499}"/>
            </c:ext>
          </c:extLst>
        </c:ser>
        <c:dLbls>
          <c:showLegendKey val="0"/>
          <c:showVal val="0"/>
          <c:showCatName val="0"/>
          <c:showSerName val="0"/>
          <c:showPercent val="0"/>
          <c:showBubbleSize val="0"/>
        </c:dLbls>
        <c:gapWidth val="50"/>
        <c:overlap val="100"/>
        <c:axId val="285740416"/>
        <c:axId val="285742208"/>
      </c:barChart>
      <c:catAx>
        <c:axId val="2857404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742208"/>
        <c:crosses val="autoZero"/>
        <c:auto val="1"/>
        <c:lblAlgn val="ctr"/>
        <c:lblOffset val="100"/>
        <c:noMultiLvlLbl val="0"/>
      </c:catAx>
      <c:valAx>
        <c:axId val="285742208"/>
        <c:scaling>
          <c:orientation val="minMax"/>
          <c:max val="8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5740416"/>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894E-4"/>
          <c:y val="1.4981255735933544E-2"/>
        </c:manualLayout>
      </c:layout>
      <c:overlay val="0"/>
    </c:title>
    <c:autoTitleDeleted val="0"/>
    <c:plotArea>
      <c:layout>
        <c:manualLayout>
          <c:layoutTarget val="inner"/>
          <c:xMode val="edge"/>
          <c:yMode val="edge"/>
          <c:x val="7.7125028111568072E-2"/>
          <c:y val="0.23239703888559379"/>
          <c:w val="0.78878078392027584"/>
          <c:h val="0.27543687465053568"/>
        </c:manualLayout>
      </c:layout>
      <c:barChart>
        <c:barDir val="bar"/>
        <c:grouping val="clustered"/>
        <c:varyColors val="0"/>
        <c:ser>
          <c:idx val="0"/>
          <c:order val="0"/>
          <c:tx>
            <c:strRef>
              <c:f>'8.3'!$A$38</c:f>
              <c:strCache>
                <c:ptCount val="1"/>
                <c:pt idx="0">
                  <c:v>Instalovaný výkon</c:v>
                </c:pt>
              </c:strCache>
            </c:strRef>
          </c:tx>
          <c:invertIfNegative val="0"/>
          <c:val>
            <c:numRef>
              <c:f>'8.3'!$B$38</c:f>
              <c:numCache>
                <c:formatCode>0.0%</c:formatCode>
                <c:ptCount val="1"/>
                <c:pt idx="0">
                  <c:v>4.5634802868611331E-2</c:v>
                </c:pt>
              </c:numCache>
            </c:numRef>
          </c:val>
          <c:extLst>
            <c:ext xmlns:c16="http://schemas.microsoft.com/office/drawing/2014/chart" uri="{C3380CC4-5D6E-409C-BE32-E72D297353CC}">
              <c16:uniqueId val="{00000000-9F11-41FA-B525-72907D9A7F76}"/>
            </c:ext>
          </c:extLst>
        </c:ser>
        <c:ser>
          <c:idx val="1"/>
          <c:order val="1"/>
          <c:tx>
            <c:strRef>
              <c:f>'8.3'!$A$39</c:f>
              <c:strCache>
                <c:ptCount val="1"/>
                <c:pt idx="0">
                  <c:v>Výroba tepla brutto</c:v>
                </c:pt>
              </c:strCache>
            </c:strRef>
          </c:tx>
          <c:invertIfNegative val="0"/>
          <c:val>
            <c:numRef>
              <c:f>'8.3'!$B$39</c:f>
              <c:numCache>
                <c:formatCode>0.0%</c:formatCode>
                <c:ptCount val="1"/>
                <c:pt idx="0">
                  <c:v>5.2623102106640889E-2</c:v>
                </c:pt>
              </c:numCache>
            </c:numRef>
          </c:val>
          <c:extLst>
            <c:ext xmlns:c16="http://schemas.microsoft.com/office/drawing/2014/chart" uri="{C3380CC4-5D6E-409C-BE32-E72D297353CC}">
              <c16:uniqueId val="{00000001-9F11-41FA-B525-72907D9A7F76}"/>
            </c:ext>
          </c:extLst>
        </c:ser>
        <c:ser>
          <c:idx val="2"/>
          <c:order val="2"/>
          <c:tx>
            <c:strRef>
              <c:f>'8.3'!$A$40</c:f>
              <c:strCache>
                <c:ptCount val="1"/>
                <c:pt idx="0">
                  <c:v>Dodávky tepla</c:v>
                </c:pt>
              </c:strCache>
            </c:strRef>
          </c:tx>
          <c:invertIfNegative val="0"/>
          <c:val>
            <c:numRef>
              <c:f>'8.3'!$B$40</c:f>
              <c:numCache>
                <c:formatCode>0.0%</c:formatCode>
                <c:ptCount val="1"/>
                <c:pt idx="0">
                  <c:v>6.354417571792266E-2</c:v>
                </c:pt>
              </c:numCache>
            </c:numRef>
          </c:val>
          <c:extLst>
            <c:ext xmlns:c16="http://schemas.microsoft.com/office/drawing/2014/chart" uri="{C3380CC4-5D6E-409C-BE32-E72D297353CC}">
              <c16:uniqueId val="{00000002-9F11-41FA-B525-72907D9A7F76}"/>
            </c:ext>
          </c:extLst>
        </c:ser>
        <c:dLbls>
          <c:showLegendKey val="0"/>
          <c:showVal val="0"/>
          <c:showCatName val="0"/>
          <c:showSerName val="0"/>
          <c:showPercent val="0"/>
          <c:showBubbleSize val="0"/>
        </c:dLbls>
        <c:gapWidth val="150"/>
        <c:axId val="285764992"/>
        <c:axId val="285774976"/>
      </c:barChart>
      <c:catAx>
        <c:axId val="285764992"/>
        <c:scaling>
          <c:orientation val="maxMin"/>
        </c:scaling>
        <c:delete val="0"/>
        <c:axPos val="l"/>
        <c:numFmt formatCode="General" sourceLinked="1"/>
        <c:majorTickMark val="none"/>
        <c:minorTickMark val="none"/>
        <c:tickLblPos val="none"/>
        <c:crossAx val="285774976"/>
        <c:crosses val="autoZero"/>
        <c:auto val="1"/>
        <c:lblAlgn val="ctr"/>
        <c:lblOffset val="100"/>
        <c:noMultiLvlLbl val="0"/>
      </c:catAx>
      <c:valAx>
        <c:axId val="2857749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5764992"/>
        <c:crosses val="max"/>
        <c:crossBetween val="between"/>
      </c:valAx>
    </c:plotArea>
    <c:legend>
      <c:legendPos val="b"/>
      <c:layout>
        <c:manualLayout>
          <c:xMode val="edge"/>
          <c:yMode val="edge"/>
          <c:x val="2.8842104547346682E-2"/>
          <c:y val="0.69733351273630362"/>
          <c:w val="0.59698673133986901"/>
          <c:h val="0.25841014667475098"/>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tx2"/>
                </a:solidFill>
              </a:defRPr>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'8.3'!$A$10</c:f>
              <c:strCache>
                <c:ptCount val="1"/>
                <c:pt idx="0">
                  <c:v>Biomasa</c:v>
                </c:pt>
              </c:strCache>
            </c:strRef>
          </c:tx>
          <c:spPr>
            <a:solidFill>
              <a:srgbClr val="23315F"/>
            </a:solidFill>
          </c:spPr>
          <c:invertIfNegative val="0"/>
          <c:cat>
            <c:strRef>
              <c:f>'8.3'!$C$38:$E$38</c:f>
              <c:strCache>
                <c:ptCount val="3"/>
                <c:pt idx="0">
                  <c:v>Říjen</c:v>
                </c:pt>
                <c:pt idx="1">
                  <c:v>Listopad</c:v>
                </c:pt>
                <c:pt idx="2">
                  <c:v>Prosinec</c:v>
                </c:pt>
              </c:strCache>
            </c:strRef>
          </c:cat>
          <c:val>
            <c:numRef>
              <c:f>('8.3'!$B$10,'8.3'!$D$10,'8.3'!$F$10)</c:f>
              <c:numCache>
                <c:formatCode>#,##0.0</c:formatCode>
                <c:ptCount val="3"/>
                <c:pt idx="0">
                  <c:v>32725.85</c:v>
                </c:pt>
                <c:pt idx="1">
                  <c:v>41359.47</c:v>
                </c:pt>
                <c:pt idx="2">
                  <c:v>43396.61</c:v>
                </c:pt>
              </c:numCache>
            </c:numRef>
          </c:val>
          <c:extLst>
            <c:ext xmlns:c16="http://schemas.microsoft.com/office/drawing/2014/chart" uri="{C3380CC4-5D6E-409C-BE32-E72D297353CC}">
              <c16:uniqueId val="{00000000-4B44-483A-8B0B-43BAFB2863D8}"/>
            </c:ext>
          </c:extLst>
        </c:ser>
        <c:ser>
          <c:idx val="1"/>
          <c:order val="1"/>
          <c:tx>
            <c:strRef>
              <c:f>'8.3'!$A$11</c:f>
              <c:strCache>
                <c:ptCount val="1"/>
                <c:pt idx="0">
                  <c:v>Bioplyn</c:v>
                </c:pt>
              </c:strCache>
            </c:strRef>
          </c:tx>
          <c:spPr>
            <a:solidFill>
              <a:srgbClr val="5A6588"/>
            </a:solidFill>
          </c:spPr>
          <c:invertIfNegative val="0"/>
          <c:cat>
            <c:strRef>
              <c:f>'8.3'!$C$38:$E$38</c:f>
              <c:strCache>
                <c:ptCount val="3"/>
                <c:pt idx="0">
                  <c:v>Říjen</c:v>
                </c:pt>
                <c:pt idx="1">
                  <c:v>Listopad</c:v>
                </c:pt>
                <c:pt idx="2">
                  <c:v>Prosinec</c:v>
                </c:pt>
              </c:strCache>
            </c:strRef>
          </c:cat>
          <c:val>
            <c:numRef>
              <c:f>('8.3'!$B$11,'8.3'!$D$11,'8.3'!$F$11)</c:f>
              <c:numCache>
                <c:formatCode>#,##0.0</c:formatCode>
                <c:ptCount val="3"/>
                <c:pt idx="0">
                  <c:v>8946.2199999999993</c:v>
                </c:pt>
                <c:pt idx="1">
                  <c:v>8773.598</c:v>
                </c:pt>
                <c:pt idx="2">
                  <c:v>10353.728000000001</c:v>
                </c:pt>
              </c:numCache>
            </c:numRef>
          </c:val>
          <c:extLst>
            <c:ext xmlns:c16="http://schemas.microsoft.com/office/drawing/2014/chart" uri="{C3380CC4-5D6E-409C-BE32-E72D297353CC}">
              <c16:uniqueId val="{00000001-4B44-483A-8B0B-43BAFB2863D8}"/>
            </c:ext>
          </c:extLst>
        </c:ser>
        <c:ser>
          <c:idx val="2"/>
          <c:order val="2"/>
          <c:tx>
            <c:strRef>
              <c:f>'8.3'!$A$12</c:f>
              <c:strCache>
                <c:ptCount val="1"/>
                <c:pt idx="0">
                  <c:v>Černé uhlí</c:v>
                </c:pt>
              </c:strCache>
            </c:strRef>
          </c:tx>
          <c:spPr>
            <a:solidFill>
              <a:srgbClr val="9198B0"/>
            </a:solidFill>
          </c:spPr>
          <c:invertIfNegative val="0"/>
          <c:cat>
            <c:strRef>
              <c:f>'8.3'!$C$38:$E$38</c:f>
              <c:strCache>
                <c:ptCount val="3"/>
                <c:pt idx="0">
                  <c:v>Říjen</c:v>
                </c:pt>
                <c:pt idx="1">
                  <c:v>Listopad</c:v>
                </c:pt>
                <c:pt idx="2">
                  <c:v>Prosinec</c:v>
                </c:pt>
              </c:strCache>
            </c:strRef>
          </c:cat>
          <c:val>
            <c:numRef>
              <c:f>('8.3'!$B$12,'8.3'!$D$12,'8.3'!$F$12)</c:f>
              <c:numCache>
                <c:formatCode>#,##0.0</c:formatCode>
                <c:ptCount val="3"/>
                <c:pt idx="0">
                  <c:v>0</c:v>
                </c:pt>
                <c:pt idx="1">
                  <c:v>73.510000000000005</c:v>
                </c:pt>
                <c:pt idx="2">
                  <c:v>291.04000000000002</c:v>
                </c:pt>
              </c:numCache>
            </c:numRef>
          </c:val>
          <c:extLst>
            <c:ext xmlns:c16="http://schemas.microsoft.com/office/drawing/2014/chart" uri="{C3380CC4-5D6E-409C-BE32-E72D297353CC}">
              <c16:uniqueId val="{00000002-4B44-483A-8B0B-43BAFB2863D8}"/>
            </c:ext>
          </c:extLst>
        </c:ser>
        <c:ser>
          <c:idx val="3"/>
          <c:order val="3"/>
          <c:tx>
            <c:strRef>
              <c:f>'8.3'!$A$13</c:f>
              <c:strCache>
                <c:ptCount val="1"/>
                <c:pt idx="0">
                  <c:v>Elektrická energie</c:v>
                </c:pt>
              </c:strCache>
            </c:strRef>
          </c:tx>
          <c:spPr>
            <a:solidFill>
              <a:srgbClr val="C8CBD7"/>
            </a:solidFill>
          </c:spPr>
          <c:invertIfNegative val="0"/>
          <c:cat>
            <c:strRef>
              <c:f>'8.3'!$C$38:$E$38</c:f>
              <c:strCache>
                <c:ptCount val="3"/>
                <c:pt idx="0">
                  <c:v>Říjen</c:v>
                </c:pt>
                <c:pt idx="1">
                  <c:v>Listopad</c:v>
                </c:pt>
                <c:pt idx="2">
                  <c:v>Prosinec</c:v>
                </c:pt>
              </c:strCache>
            </c:strRef>
          </c:cat>
          <c:val>
            <c:numRef>
              <c:f>('8.3'!$B$13,'8.3'!$D$13,'8.3'!$F$13)</c:f>
              <c:numCache>
                <c:formatCode>#,##0.0</c:formatCode>
                <c:ptCount val="3"/>
                <c:pt idx="0">
                  <c:v>369</c:v>
                </c:pt>
                <c:pt idx="1">
                  <c:v>336</c:v>
                </c:pt>
                <c:pt idx="2">
                  <c:v>459</c:v>
                </c:pt>
              </c:numCache>
            </c:numRef>
          </c:val>
          <c:extLst>
            <c:ext xmlns:c16="http://schemas.microsoft.com/office/drawing/2014/chart" uri="{C3380CC4-5D6E-409C-BE32-E72D297353CC}">
              <c16:uniqueId val="{00000003-4B44-483A-8B0B-43BAFB2863D8}"/>
            </c:ext>
          </c:extLst>
        </c:ser>
        <c:ser>
          <c:idx val="4"/>
          <c:order val="4"/>
          <c:tx>
            <c:strRef>
              <c:f>'8.3'!$A$14</c:f>
              <c:strCache>
                <c:ptCount val="1"/>
                <c:pt idx="0">
                  <c:v>Energie prostředí (tepelné čerpadlo)</c:v>
                </c:pt>
              </c:strCache>
            </c:strRef>
          </c:tx>
          <c:spPr>
            <a:solidFill>
              <a:srgbClr val="E02C1F"/>
            </a:solidFill>
          </c:spPr>
          <c:invertIfNegative val="0"/>
          <c:cat>
            <c:strRef>
              <c:f>'8.3'!$C$38:$E$38</c:f>
              <c:strCache>
                <c:ptCount val="3"/>
                <c:pt idx="0">
                  <c:v>Říjen</c:v>
                </c:pt>
                <c:pt idx="1">
                  <c:v>Listopad</c:v>
                </c:pt>
                <c:pt idx="2">
                  <c:v>Prosinec</c:v>
                </c:pt>
              </c:strCache>
            </c:strRef>
          </c:cat>
          <c:val>
            <c:numRef>
              <c:f>('8.3'!$B$14,'8.3'!$D$14,'8.3'!$F$14)</c:f>
              <c:numCache>
                <c:formatCode>#,##0.0</c:formatCode>
                <c:ptCount val="3"/>
                <c:pt idx="0">
                  <c:v>50</c:v>
                </c:pt>
                <c:pt idx="1">
                  <c:v>37</c:v>
                </c:pt>
                <c:pt idx="2">
                  <c:v>98</c:v>
                </c:pt>
              </c:numCache>
            </c:numRef>
          </c:val>
          <c:extLst>
            <c:ext xmlns:c16="http://schemas.microsoft.com/office/drawing/2014/chart" uri="{C3380CC4-5D6E-409C-BE32-E72D297353CC}">
              <c16:uniqueId val="{00000004-4B44-483A-8B0B-43BAFB2863D8}"/>
            </c:ext>
          </c:extLst>
        </c:ser>
        <c:ser>
          <c:idx val="5"/>
          <c:order val="5"/>
          <c:tx>
            <c:strRef>
              <c:f>'8.3'!$A$15</c:f>
              <c:strCache>
                <c:ptCount val="1"/>
                <c:pt idx="0">
                  <c:v>Energie Slunce (solární kolektor)</c:v>
                </c:pt>
              </c:strCache>
            </c:strRef>
          </c:tx>
          <c:spPr>
            <a:solidFill>
              <a:srgbClr val="E86158"/>
            </a:solidFill>
          </c:spPr>
          <c:invertIfNegative val="0"/>
          <c:cat>
            <c:strRef>
              <c:f>'8.3'!$C$38:$E$38</c:f>
              <c:strCache>
                <c:ptCount val="3"/>
                <c:pt idx="0">
                  <c:v>Říjen</c:v>
                </c:pt>
                <c:pt idx="1">
                  <c:v>Listopad</c:v>
                </c:pt>
                <c:pt idx="2">
                  <c:v>Prosinec</c:v>
                </c:pt>
              </c:strCache>
            </c:strRef>
          </c:cat>
          <c:val>
            <c:numRef>
              <c:f>('8.3'!$B$15,'8.3'!$D$15,'8.3'!$F$15)</c:f>
              <c:numCache>
                <c:formatCode>#,##0.0</c:formatCode>
                <c:ptCount val="3"/>
                <c:pt idx="0">
                  <c:v>17</c:v>
                </c:pt>
                <c:pt idx="1">
                  <c:v>8</c:v>
                </c:pt>
                <c:pt idx="2">
                  <c:v>1</c:v>
                </c:pt>
              </c:numCache>
            </c:numRef>
          </c:val>
          <c:extLst>
            <c:ext xmlns:c16="http://schemas.microsoft.com/office/drawing/2014/chart" uri="{C3380CC4-5D6E-409C-BE32-E72D297353CC}">
              <c16:uniqueId val="{00000005-4B44-483A-8B0B-43BAFB2863D8}"/>
            </c:ext>
          </c:extLst>
        </c:ser>
        <c:ser>
          <c:idx val="6"/>
          <c:order val="6"/>
          <c:tx>
            <c:strRef>
              <c:f>'8.3'!$A$16</c:f>
              <c:strCache>
                <c:ptCount val="1"/>
                <c:pt idx="0">
                  <c:v>Hnědé uhlí</c:v>
                </c:pt>
              </c:strCache>
            </c:strRef>
          </c:tx>
          <c:spPr>
            <a:solidFill>
              <a:srgbClr val="F0948F"/>
            </a:solidFill>
          </c:spPr>
          <c:invertIfNegative val="0"/>
          <c:cat>
            <c:strRef>
              <c:f>'8.3'!$C$38:$E$38</c:f>
              <c:strCache>
                <c:ptCount val="3"/>
                <c:pt idx="0">
                  <c:v>Říjen</c:v>
                </c:pt>
                <c:pt idx="1">
                  <c:v>Listopad</c:v>
                </c:pt>
                <c:pt idx="2">
                  <c:v>Prosinec</c:v>
                </c:pt>
              </c:strCache>
            </c:strRef>
          </c:cat>
          <c:val>
            <c:numRef>
              <c:f>('8.3'!$B$16,'8.3'!$D$16,'8.3'!$F$16)</c:f>
              <c:numCache>
                <c:formatCode>#,##0.0</c:formatCode>
                <c:ptCount val="3"/>
                <c:pt idx="0">
                  <c:v>194</c:v>
                </c:pt>
                <c:pt idx="1">
                  <c:v>6900.66</c:v>
                </c:pt>
                <c:pt idx="2">
                  <c:v>25704.560000000001</c:v>
                </c:pt>
              </c:numCache>
            </c:numRef>
          </c:val>
          <c:extLst>
            <c:ext xmlns:c16="http://schemas.microsoft.com/office/drawing/2014/chart" uri="{C3380CC4-5D6E-409C-BE32-E72D297353CC}">
              <c16:uniqueId val="{00000006-4B44-483A-8B0B-43BAFB2863D8}"/>
            </c:ext>
          </c:extLst>
        </c:ser>
        <c:ser>
          <c:idx val="7"/>
          <c:order val="7"/>
          <c:tx>
            <c:strRef>
              <c:f>'8.3'!$A$17</c:f>
              <c:strCache>
                <c:ptCount val="1"/>
                <c:pt idx="0">
                  <c:v>Jaderné palivo</c:v>
                </c:pt>
              </c:strCache>
            </c:strRef>
          </c:tx>
          <c:spPr>
            <a:solidFill>
              <a:srgbClr val="F7C9C7"/>
            </a:solidFill>
          </c:spPr>
          <c:invertIfNegative val="0"/>
          <c:cat>
            <c:strRef>
              <c:f>'8.3'!$C$38:$E$38</c:f>
              <c:strCache>
                <c:ptCount val="3"/>
                <c:pt idx="0">
                  <c:v>Říjen</c:v>
                </c:pt>
                <c:pt idx="1">
                  <c:v>Listopad</c:v>
                </c:pt>
                <c:pt idx="2">
                  <c:v>Prosinec</c:v>
                </c:pt>
              </c:strCache>
            </c:strRef>
          </c:cat>
          <c:val>
            <c:numRef>
              <c:f>('8.3'!$B$17,'8.3'!$D$17,'8.3'!$F$17)</c:f>
              <c:numCache>
                <c:formatCode>#,##0.0</c:formatCode>
                <c:ptCount val="3"/>
                <c:pt idx="0">
                  <c:v>0</c:v>
                </c:pt>
                <c:pt idx="1">
                  <c:v>0</c:v>
                </c:pt>
                <c:pt idx="2">
                  <c:v>0</c:v>
                </c:pt>
              </c:numCache>
            </c:numRef>
          </c:val>
          <c:extLst>
            <c:ext xmlns:c16="http://schemas.microsoft.com/office/drawing/2014/chart" uri="{C3380CC4-5D6E-409C-BE32-E72D297353CC}">
              <c16:uniqueId val="{00000007-4B44-483A-8B0B-43BAFB2863D8}"/>
            </c:ext>
          </c:extLst>
        </c:ser>
        <c:ser>
          <c:idx val="8"/>
          <c:order val="8"/>
          <c:tx>
            <c:strRef>
              <c:f>'8.3'!$A$18</c:f>
              <c:strCache>
                <c:ptCount val="1"/>
                <c:pt idx="0">
                  <c:v>Koks</c:v>
                </c:pt>
              </c:strCache>
            </c:strRef>
          </c:tx>
          <c:spPr>
            <a:solidFill>
              <a:srgbClr val="262626"/>
            </a:solidFill>
          </c:spPr>
          <c:invertIfNegative val="0"/>
          <c:cat>
            <c:strRef>
              <c:f>'8.3'!$C$38:$E$38</c:f>
              <c:strCache>
                <c:ptCount val="3"/>
                <c:pt idx="0">
                  <c:v>Říjen</c:v>
                </c:pt>
                <c:pt idx="1">
                  <c:v>Listopad</c:v>
                </c:pt>
                <c:pt idx="2">
                  <c:v>Prosinec</c:v>
                </c:pt>
              </c:strCache>
            </c:strRef>
          </c:cat>
          <c:val>
            <c:numRef>
              <c:f>('8.3'!$B$18,'8.3'!$D$18,'8.3'!$F$18)</c:f>
              <c:numCache>
                <c:formatCode>#,##0.0</c:formatCode>
                <c:ptCount val="3"/>
                <c:pt idx="0">
                  <c:v>0</c:v>
                </c:pt>
                <c:pt idx="1">
                  <c:v>0</c:v>
                </c:pt>
                <c:pt idx="2">
                  <c:v>0</c:v>
                </c:pt>
              </c:numCache>
            </c:numRef>
          </c:val>
          <c:extLst>
            <c:ext xmlns:c16="http://schemas.microsoft.com/office/drawing/2014/chart" uri="{C3380CC4-5D6E-409C-BE32-E72D297353CC}">
              <c16:uniqueId val="{00000008-4B44-483A-8B0B-43BAFB2863D8}"/>
            </c:ext>
          </c:extLst>
        </c:ser>
        <c:ser>
          <c:idx val="9"/>
          <c:order val="9"/>
          <c:tx>
            <c:strRef>
              <c:f>'8.3'!$A$19</c:f>
              <c:strCache>
                <c:ptCount val="1"/>
                <c:pt idx="0">
                  <c:v>Odpadní teplo</c:v>
                </c:pt>
              </c:strCache>
            </c:strRef>
          </c:tx>
          <c:spPr>
            <a:solidFill>
              <a:srgbClr val="646363"/>
            </a:solidFill>
          </c:spPr>
          <c:invertIfNegative val="0"/>
          <c:cat>
            <c:strRef>
              <c:f>'8.3'!$C$38:$E$38</c:f>
              <c:strCache>
                <c:ptCount val="3"/>
                <c:pt idx="0">
                  <c:v>Říjen</c:v>
                </c:pt>
                <c:pt idx="1">
                  <c:v>Listopad</c:v>
                </c:pt>
                <c:pt idx="2">
                  <c:v>Prosinec</c:v>
                </c:pt>
              </c:strCache>
            </c:strRef>
          </c:cat>
          <c:val>
            <c:numRef>
              <c:f>('8.3'!$B$19,'8.3'!$D$19,'8.3'!$F$19)</c:f>
              <c:numCache>
                <c:formatCode>#,##0.0</c:formatCode>
                <c:ptCount val="3"/>
                <c:pt idx="0">
                  <c:v>5270.19</c:v>
                </c:pt>
                <c:pt idx="1">
                  <c:v>8217.08</c:v>
                </c:pt>
                <c:pt idx="2">
                  <c:v>10063.24</c:v>
                </c:pt>
              </c:numCache>
            </c:numRef>
          </c:val>
          <c:extLst>
            <c:ext xmlns:c16="http://schemas.microsoft.com/office/drawing/2014/chart" uri="{C3380CC4-5D6E-409C-BE32-E72D297353CC}">
              <c16:uniqueId val="{00000009-4B44-483A-8B0B-43BAFB2863D8}"/>
            </c:ext>
          </c:extLst>
        </c:ser>
        <c:ser>
          <c:idx val="10"/>
          <c:order val="10"/>
          <c:tx>
            <c:strRef>
              <c:f>'8.3'!$A$20</c:f>
              <c:strCache>
                <c:ptCount val="1"/>
                <c:pt idx="0">
                  <c:v>Ostatní kapalná paliva</c:v>
                </c:pt>
              </c:strCache>
            </c:strRef>
          </c:tx>
          <c:spPr>
            <a:solidFill>
              <a:srgbClr val="9D9D9C"/>
            </a:solidFill>
          </c:spPr>
          <c:invertIfNegative val="0"/>
          <c:cat>
            <c:strRef>
              <c:f>'8.3'!$C$38:$E$38</c:f>
              <c:strCache>
                <c:ptCount val="3"/>
                <c:pt idx="0">
                  <c:v>Říjen</c:v>
                </c:pt>
                <c:pt idx="1">
                  <c:v>Listopad</c:v>
                </c:pt>
                <c:pt idx="2">
                  <c:v>Prosinec</c:v>
                </c:pt>
              </c:strCache>
            </c:strRef>
          </c:cat>
          <c:val>
            <c:numRef>
              <c:f>('8.3'!$B$20,'8.3'!$D$20,'8.3'!$F$20)</c:f>
              <c:numCache>
                <c:formatCode>#,##0.0</c:formatCode>
                <c:ptCount val="3"/>
                <c:pt idx="0">
                  <c:v>0</c:v>
                </c:pt>
                <c:pt idx="1">
                  <c:v>0</c:v>
                </c:pt>
                <c:pt idx="2">
                  <c:v>0</c:v>
                </c:pt>
              </c:numCache>
            </c:numRef>
          </c:val>
          <c:extLst>
            <c:ext xmlns:c16="http://schemas.microsoft.com/office/drawing/2014/chart" uri="{C3380CC4-5D6E-409C-BE32-E72D297353CC}">
              <c16:uniqueId val="{0000000A-4B44-483A-8B0B-43BAFB2863D8}"/>
            </c:ext>
          </c:extLst>
        </c:ser>
        <c:ser>
          <c:idx val="11"/>
          <c:order val="11"/>
          <c:tx>
            <c:strRef>
              <c:f>'8.3'!$A$21</c:f>
              <c:strCache>
                <c:ptCount val="1"/>
                <c:pt idx="0">
                  <c:v>Ostatní pevná paliva</c:v>
                </c:pt>
              </c:strCache>
            </c:strRef>
          </c:tx>
          <c:spPr>
            <a:solidFill>
              <a:srgbClr val="D0D0D0"/>
            </a:solidFill>
          </c:spPr>
          <c:invertIfNegative val="0"/>
          <c:cat>
            <c:strRef>
              <c:f>'8.3'!$C$38:$E$38</c:f>
              <c:strCache>
                <c:ptCount val="3"/>
                <c:pt idx="0">
                  <c:v>Říjen</c:v>
                </c:pt>
                <c:pt idx="1">
                  <c:v>Listopad</c:v>
                </c:pt>
                <c:pt idx="2">
                  <c:v>Prosinec</c:v>
                </c:pt>
              </c:strCache>
            </c:strRef>
          </c:cat>
          <c:val>
            <c:numRef>
              <c:f>('8.3'!$B$21,'8.3'!$D$21,'8.3'!$F$21)</c:f>
              <c:numCache>
                <c:formatCode>#,##0.0</c:formatCode>
                <c:ptCount val="3"/>
                <c:pt idx="0">
                  <c:v>48589</c:v>
                </c:pt>
                <c:pt idx="1">
                  <c:v>90124.87</c:v>
                </c:pt>
                <c:pt idx="2">
                  <c:v>90616</c:v>
                </c:pt>
              </c:numCache>
            </c:numRef>
          </c:val>
          <c:extLst>
            <c:ext xmlns:c16="http://schemas.microsoft.com/office/drawing/2014/chart" uri="{C3380CC4-5D6E-409C-BE32-E72D297353CC}">
              <c16:uniqueId val="{0000000B-4B44-483A-8B0B-43BAFB2863D8}"/>
            </c:ext>
          </c:extLst>
        </c:ser>
        <c:ser>
          <c:idx val="12"/>
          <c:order val="12"/>
          <c:tx>
            <c:strRef>
              <c:f>'8.3'!$A$22</c:f>
              <c:strCache>
                <c:ptCount val="1"/>
                <c:pt idx="0">
                  <c:v>Ostatní plyny</c:v>
                </c:pt>
              </c:strCache>
            </c:strRef>
          </c:tx>
          <c:spPr>
            <a:pattFill prst="ltUpDiag">
              <a:fgClr>
                <a:srgbClr val="23315F"/>
              </a:fgClr>
              <a:bgClr>
                <a:sysClr val="window" lastClr="FFFFFF"/>
              </a:bgClr>
            </a:pattFill>
          </c:spPr>
          <c:invertIfNegative val="0"/>
          <c:cat>
            <c:strRef>
              <c:f>'8.3'!$C$38:$E$38</c:f>
              <c:strCache>
                <c:ptCount val="3"/>
                <c:pt idx="0">
                  <c:v>Říjen</c:v>
                </c:pt>
                <c:pt idx="1">
                  <c:v>Listopad</c:v>
                </c:pt>
                <c:pt idx="2">
                  <c:v>Prosinec</c:v>
                </c:pt>
              </c:strCache>
            </c:strRef>
          </c:cat>
          <c:val>
            <c:numRef>
              <c:f>('8.3'!$B$22,'8.3'!$D$22,'8.3'!$F$22)</c:f>
              <c:numCache>
                <c:formatCode>#,##0.0</c:formatCode>
                <c:ptCount val="3"/>
                <c:pt idx="0">
                  <c:v>0</c:v>
                </c:pt>
                <c:pt idx="1">
                  <c:v>0</c:v>
                </c:pt>
                <c:pt idx="2">
                  <c:v>0</c:v>
                </c:pt>
              </c:numCache>
            </c:numRef>
          </c:val>
          <c:extLst>
            <c:ext xmlns:c16="http://schemas.microsoft.com/office/drawing/2014/chart" uri="{C3380CC4-5D6E-409C-BE32-E72D297353CC}">
              <c16:uniqueId val="{0000000C-4B44-483A-8B0B-43BAFB2863D8}"/>
            </c:ext>
          </c:extLst>
        </c:ser>
        <c:ser>
          <c:idx val="13"/>
          <c:order val="13"/>
          <c:tx>
            <c:strRef>
              <c:f>'8.3'!$A$23</c:f>
              <c:strCache>
                <c:ptCount val="1"/>
                <c:pt idx="0">
                  <c:v>Ostatní</c:v>
                </c:pt>
              </c:strCache>
            </c:strRef>
          </c:tx>
          <c:spPr>
            <a:pattFill prst="ltUpDiag">
              <a:fgClr>
                <a:srgbClr val="E02C1F"/>
              </a:fgClr>
              <a:bgClr>
                <a:sysClr val="window" lastClr="FFFFFF"/>
              </a:bgClr>
            </a:pattFill>
          </c:spPr>
          <c:invertIfNegative val="0"/>
          <c:cat>
            <c:strRef>
              <c:f>'8.3'!$C$38:$E$38</c:f>
              <c:strCache>
                <c:ptCount val="3"/>
                <c:pt idx="0">
                  <c:v>Říjen</c:v>
                </c:pt>
                <c:pt idx="1">
                  <c:v>Listopad</c:v>
                </c:pt>
                <c:pt idx="2">
                  <c:v>Prosinec</c:v>
                </c:pt>
              </c:strCache>
            </c:strRef>
          </c:cat>
          <c:val>
            <c:numRef>
              <c:f>('8.3'!$B$23,'8.3'!$D$23,'8.3'!$F$23)</c:f>
              <c:numCache>
                <c:formatCode>#,##0.0</c:formatCode>
                <c:ptCount val="3"/>
                <c:pt idx="0">
                  <c:v>0</c:v>
                </c:pt>
                <c:pt idx="1">
                  <c:v>0</c:v>
                </c:pt>
                <c:pt idx="2">
                  <c:v>0</c:v>
                </c:pt>
              </c:numCache>
            </c:numRef>
          </c:val>
          <c:extLst>
            <c:ext xmlns:c16="http://schemas.microsoft.com/office/drawing/2014/chart" uri="{C3380CC4-5D6E-409C-BE32-E72D297353CC}">
              <c16:uniqueId val="{0000000D-4B44-483A-8B0B-43BAFB2863D8}"/>
            </c:ext>
          </c:extLst>
        </c:ser>
        <c:ser>
          <c:idx val="14"/>
          <c:order val="14"/>
          <c:tx>
            <c:strRef>
              <c:f>'8.3'!$A$24</c:f>
              <c:strCache>
                <c:ptCount val="1"/>
                <c:pt idx="0">
                  <c:v>Topné oleje</c:v>
                </c:pt>
              </c:strCache>
            </c:strRef>
          </c:tx>
          <c:spPr>
            <a:pattFill prst="ltUpDiag">
              <a:fgClr>
                <a:srgbClr val="5A6588"/>
              </a:fgClr>
              <a:bgClr>
                <a:sysClr val="window" lastClr="FFFFFF"/>
              </a:bgClr>
            </a:pattFill>
          </c:spPr>
          <c:invertIfNegative val="0"/>
          <c:cat>
            <c:strRef>
              <c:f>'8.3'!$C$38:$E$38</c:f>
              <c:strCache>
                <c:ptCount val="3"/>
                <c:pt idx="0">
                  <c:v>Říjen</c:v>
                </c:pt>
                <c:pt idx="1">
                  <c:v>Listopad</c:v>
                </c:pt>
                <c:pt idx="2">
                  <c:v>Prosinec</c:v>
                </c:pt>
              </c:strCache>
            </c:strRef>
          </c:cat>
          <c:val>
            <c:numRef>
              <c:f>('8.3'!$B$24,'8.3'!$D$24,'8.3'!$F$24)</c:f>
              <c:numCache>
                <c:formatCode>#,##0.0</c:formatCode>
                <c:ptCount val="3"/>
                <c:pt idx="0">
                  <c:v>198.185</c:v>
                </c:pt>
                <c:pt idx="1">
                  <c:v>9.98</c:v>
                </c:pt>
                <c:pt idx="2">
                  <c:v>18.646000000000001</c:v>
                </c:pt>
              </c:numCache>
            </c:numRef>
          </c:val>
          <c:extLst>
            <c:ext xmlns:c16="http://schemas.microsoft.com/office/drawing/2014/chart" uri="{C3380CC4-5D6E-409C-BE32-E72D297353CC}">
              <c16:uniqueId val="{0000000E-4B44-483A-8B0B-43BAFB2863D8}"/>
            </c:ext>
          </c:extLst>
        </c:ser>
        <c:ser>
          <c:idx val="15"/>
          <c:order val="15"/>
          <c:tx>
            <c:strRef>
              <c:f>'8.3'!$A$25</c:f>
              <c:strCache>
                <c:ptCount val="1"/>
                <c:pt idx="0">
                  <c:v>Zemní plyn</c:v>
                </c:pt>
              </c:strCache>
            </c:strRef>
          </c:tx>
          <c:spPr>
            <a:pattFill prst="ltUpDiag">
              <a:fgClr>
                <a:srgbClr val="E86158"/>
              </a:fgClr>
              <a:bgClr>
                <a:sysClr val="window" lastClr="FFFFFF"/>
              </a:bgClr>
            </a:pattFill>
          </c:spPr>
          <c:invertIfNegative val="0"/>
          <c:cat>
            <c:strRef>
              <c:f>'8.3'!$C$38:$E$38</c:f>
              <c:strCache>
                <c:ptCount val="3"/>
                <c:pt idx="0">
                  <c:v>Říjen</c:v>
                </c:pt>
                <c:pt idx="1">
                  <c:v>Listopad</c:v>
                </c:pt>
                <c:pt idx="2">
                  <c:v>Prosinec</c:v>
                </c:pt>
              </c:strCache>
            </c:strRef>
          </c:cat>
          <c:val>
            <c:numRef>
              <c:f>('8.3'!$B$25,'8.3'!$D$25,'8.3'!$F$25)</c:f>
              <c:numCache>
                <c:formatCode>#,##0.0</c:formatCode>
                <c:ptCount val="3"/>
                <c:pt idx="0">
                  <c:v>231294.514</c:v>
                </c:pt>
                <c:pt idx="1">
                  <c:v>378685.10299999983</c:v>
                </c:pt>
                <c:pt idx="2">
                  <c:v>571366.35900000005</c:v>
                </c:pt>
              </c:numCache>
            </c:numRef>
          </c:val>
          <c:extLst>
            <c:ext xmlns:c16="http://schemas.microsoft.com/office/drawing/2014/chart" uri="{C3380CC4-5D6E-409C-BE32-E72D297353CC}">
              <c16:uniqueId val="{0000000F-4B44-483A-8B0B-43BAFB2863D8}"/>
            </c:ext>
          </c:extLst>
        </c:ser>
        <c:dLbls>
          <c:showLegendKey val="0"/>
          <c:showVal val="0"/>
          <c:showCatName val="0"/>
          <c:showSerName val="0"/>
          <c:showPercent val="0"/>
          <c:showBubbleSize val="0"/>
        </c:dLbls>
        <c:gapWidth val="50"/>
        <c:overlap val="100"/>
        <c:axId val="286256512"/>
        <c:axId val="285934720"/>
      </c:barChart>
      <c:catAx>
        <c:axId val="28625651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934720"/>
        <c:crosses val="autoZero"/>
        <c:auto val="1"/>
        <c:lblAlgn val="ctr"/>
        <c:lblOffset val="100"/>
        <c:noMultiLvlLbl val="0"/>
      </c:catAx>
      <c:valAx>
        <c:axId val="285934720"/>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256512"/>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9801-414B-8E2F-A0817BD1451E}"/>
              </c:ext>
            </c:extLst>
          </c:dPt>
          <c:dPt>
            <c:idx val="1"/>
            <c:bubble3D val="0"/>
            <c:spPr>
              <a:solidFill>
                <a:schemeClr val="accent2"/>
              </a:solidFill>
            </c:spPr>
            <c:extLst>
              <c:ext xmlns:c16="http://schemas.microsoft.com/office/drawing/2014/chart" uri="{C3380CC4-5D6E-409C-BE32-E72D297353CC}">
                <c16:uniqueId val="{00000002-9801-414B-8E2F-A0817BD1451E}"/>
              </c:ext>
            </c:extLst>
          </c:dPt>
          <c:dPt>
            <c:idx val="2"/>
            <c:bubble3D val="0"/>
            <c:spPr>
              <a:solidFill>
                <a:schemeClr val="accent3"/>
              </a:solidFill>
            </c:spPr>
            <c:extLst>
              <c:ext xmlns:c16="http://schemas.microsoft.com/office/drawing/2014/chart" uri="{C3380CC4-5D6E-409C-BE32-E72D297353CC}">
                <c16:uniqueId val="{00000003-9801-414B-8E2F-A0817BD1451E}"/>
              </c:ext>
            </c:extLst>
          </c:dPt>
          <c:dPt>
            <c:idx val="3"/>
            <c:bubble3D val="0"/>
            <c:spPr>
              <a:solidFill>
                <a:schemeClr val="accent4"/>
              </a:solidFill>
            </c:spPr>
            <c:extLst>
              <c:ext xmlns:c16="http://schemas.microsoft.com/office/drawing/2014/chart" uri="{C3380CC4-5D6E-409C-BE32-E72D297353CC}">
                <c16:uniqueId val="{00000004-9801-414B-8E2F-A0817BD1451E}"/>
              </c:ext>
            </c:extLst>
          </c:dPt>
          <c:dPt>
            <c:idx val="4"/>
            <c:bubble3D val="0"/>
            <c:spPr>
              <a:solidFill>
                <a:schemeClr val="accent5"/>
              </a:solidFill>
            </c:spPr>
            <c:extLst>
              <c:ext xmlns:c16="http://schemas.microsoft.com/office/drawing/2014/chart" uri="{C3380CC4-5D6E-409C-BE32-E72D297353CC}">
                <c16:uniqueId val="{00000005-9801-414B-8E2F-A0817BD1451E}"/>
              </c:ext>
            </c:extLst>
          </c:dPt>
          <c:dPt>
            <c:idx val="5"/>
            <c:bubble3D val="0"/>
            <c:spPr>
              <a:solidFill>
                <a:schemeClr val="accent6"/>
              </a:solidFill>
            </c:spPr>
            <c:extLst>
              <c:ext xmlns:c16="http://schemas.microsoft.com/office/drawing/2014/chart" uri="{C3380CC4-5D6E-409C-BE32-E72D297353CC}">
                <c16:uniqueId val="{00000006-9801-414B-8E2F-A0817BD1451E}"/>
              </c:ext>
            </c:extLst>
          </c:dPt>
          <c:dPt>
            <c:idx val="6"/>
            <c:bubble3D val="0"/>
            <c:spPr>
              <a:solidFill>
                <a:srgbClr val="F0948F"/>
              </a:solidFill>
            </c:spPr>
            <c:extLst>
              <c:ext xmlns:c16="http://schemas.microsoft.com/office/drawing/2014/chart" uri="{C3380CC4-5D6E-409C-BE32-E72D297353CC}">
                <c16:uniqueId val="{00000007-9801-414B-8E2F-A0817BD1451E}"/>
              </c:ext>
            </c:extLst>
          </c:dPt>
          <c:dPt>
            <c:idx val="7"/>
            <c:bubble3D val="0"/>
            <c:spPr>
              <a:solidFill>
                <a:srgbClr val="F7C9C7"/>
              </a:solidFill>
            </c:spPr>
            <c:extLst>
              <c:ext xmlns:c16="http://schemas.microsoft.com/office/drawing/2014/chart" uri="{C3380CC4-5D6E-409C-BE32-E72D297353CC}">
                <c16:uniqueId val="{00000000-6BE8-4632-87C8-9B0C3CE8E245}"/>
              </c:ext>
            </c:extLst>
          </c:dPt>
          <c:cat>
            <c:numRef>
              <c:f>'8.3'!$O$27:$O$34</c:f>
              <c:numCache>
                <c:formatCode>#,##0.0</c:formatCode>
                <c:ptCount val="8"/>
              </c:numCache>
            </c:numRef>
          </c:cat>
          <c:val>
            <c:numRef>
              <c:f>'8.3'!$J$27:$J$34</c:f>
              <c:numCache>
                <c:formatCode>0.0</c:formatCode>
                <c:ptCount val="8"/>
              </c:numCache>
            </c:numRef>
          </c:val>
          <c:extLst>
            <c:ext xmlns:c16="http://schemas.microsoft.com/office/drawing/2014/chart" uri="{C3380CC4-5D6E-409C-BE32-E72D297353CC}">
              <c16:uniqueId val="{00000001-6BE8-4632-87C8-9B0C3CE8E24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521-48D2-91B0-6C9037FC6DCC}"/>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521-48D2-91B0-6C9037FC6DCC}"/>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521-48D2-91B0-6C9037FC6DCC}"/>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521-48D2-91B0-6C9037FC6DCC}"/>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521-48D2-91B0-6C9037FC6DCC}"/>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521-48D2-91B0-6C9037FC6DCC}"/>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521-48D2-91B0-6C9037FC6DCC}"/>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521-48D2-91B0-6C9037FC6DCC}"/>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521-48D2-91B0-6C9037FC6DCC}"/>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521-48D2-91B0-6C9037FC6DCC}"/>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521-48D2-91B0-6C9037FC6DCC}"/>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521-48D2-91B0-6C9037FC6DCC}"/>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521-48D2-91B0-6C9037FC6DCC}"/>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521-48D2-91B0-6C9037FC6DCC}"/>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521-48D2-91B0-6C9037FC6DCC}"/>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E521-48D2-91B0-6C9037FC6DCC}"/>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2.8046199670838591E-3"/>
          <c:y val="2.2857097359064017E-3"/>
        </c:manualLayout>
      </c:layout>
      <c:overlay val="0"/>
    </c:title>
    <c:autoTitleDeleted val="0"/>
    <c:plotArea>
      <c:layout>
        <c:manualLayout>
          <c:layoutTarget val="inner"/>
          <c:xMode val="edge"/>
          <c:yMode val="edge"/>
          <c:x val="8.1482501679915928E-2"/>
          <c:y val="0.27106762224129999"/>
          <c:w val="0.70126884093696329"/>
          <c:h val="0.53978741468365954"/>
        </c:manualLayout>
      </c:layout>
      <c:barChart>
        <c:barDir val="col"/>
        <c:grouping val="stacked"/>
        <c:varyColors val="0"/>
        <c:ser>
          <c:idx val="0"/>
          <c:order val="0"/>
          <c:tx>
            <c:strRef>
              <c:f>'8.4'!$A$27</c:f>
              <c:strCache>
                <c:ptCount val="1"/>
                <c:pt idx="0">
                  <c:v>Průmysl</c:v>
                </c:pt>
              </c:strCache>
            </c:strRef>
          </c:tx>
          <c:invertIfNegative val="0"/>
          <c:cat>
            <c:strRef>
              <c:f>'8.4'!$C$38:$E$38</c:f>
              <c:strCache>
                <c:ptCount val="3"/>
                <c:pt idx="0">
                  <c:v>Říjen</c:v>
                </c:pt>
                <c:pt idx="1">
                  <c:v>Listopad</c:v>
                </c:pt>
                <c:pt idx="2">
                  <c:v>Prosinec</c:v>
                </c:pt>
              </c:strCache>
            </c:strRef>
          </c:cat>
          <c:val>
            <c:numRef>
              <c:f>('8.4'!$B$27,'8.4'!$D$27,'8.4'!$F$27)</c:f>
              <c:numCache>
                <c:formatCode>#,##0.0</c:formatCode>
                <c:ptCount val="3"/>
                <c:pt idx="0">
                  <c:v>13259.976000000001</c:v>
                </c:pt>
                <c:pt idx="1">
                  <c:v>17524.355</c:v>
                </c:pt>
                <c:pt idx="2">
                  <c:v>21209.120999999999</c:v>
                </c:pt>
              </c:numCache>
            </c:numRef>
          </c:val>
          <c:extLst>
            <c:ext xmlns:c16="http://schemas.microsoft.com/office/drawing/2014/chart" uri="{C3380CC4-5D6E-409C-BE32-E72D297353CC}">
              <c16:uniqueId val="{00000000-3DFB-4CCD-9D10-C51C9B738AA8}"/>
            </c:ext>
          </c:extLst>
        </c:ser>
        <c:ser>
          <c:idx val="1"/>
          <c:order val="1"/>
          <c:tx>
            <c:strRef>
              <c:f>'8.4'!$A$28</c:f>
              <c:strCache>
                <c:ptCount val="1"/>
                <c:pt idx="0">
                  <c:v>Energetika</c:v>
                </c:pt>
              </c:strCache>
            </c:strRef>
          </c:tx>
          <c:invertIfNegative val="0"/>
          <c:cat>
            <c:strRef>
              <c:f>'8.4'!$C$38:$E$38</c:f>
              <c:strCache>
                <c:ptCount val="3"/>
                <c:pt idx="0">
                  <c:v>Říjen</c:v>
                </c:pt>
                <c:pt idx="1">
                  <c:v>Listopad</c:v>
                </c:pt>
                <c:pt idx="2">
                  <c:v>Prosinec</c:v>
                </c:pt>
              </c:strCache>
            </c:strRef>
          </c:cat>
          <c:val>
            <c:numRef>
              <c:f>('8.4'!$B$28,'8.4'!$D$28,'8.4'!$F$28)</c:f>
              <c:numCache>
                <c:formatCode>#,##0.0</c:formatCode>
                <c:ptCount val="3"/>
                <c:pt idx="0">
                  <c:v>7986.69</c:v>
                </c:pt>
                <c:pt idx="1">
                  <c:v>9948.02</c:v>
                </c:pt>
                <c:pt idx="2">
                  <c:v>12451.460000000001</c:v>
                </c:pt>
              </c:numCache>
            </c:numRef>
          </c:val>
          <c:extLst>
            <c:ext xmlns:c16="http://schemas.microsoft.com/office/drawing/2014/chart" uri="{C3380CC4-5D6E-409C-BE32-E72D297353CC}">
              <c16:uniqueId val="{00000001-3DFB-4CCD-9D10-C51C9B738AA8}"/>
            </c:ext>
          </c:extLst>
        </c:ser>
        <c:ser>
          <c:idx val="2"/>
          <c:order val="2"/>
          <c:tx>
            <c:strRef>
              <c:f>'8.4'!$A$29</c:f>
              <c:strCache>
                <c:ptCount val="1"/>
                <c:pt idx="0">
                  <c:v>Doprava</c:v>
                </c:pt>
              </c:strCache>
            </c:strRef>
          </c:tx>
          <c:invertIfNegative val="0"/>
          <c:cat>
            <c:strRef>
              <c:f>'8.4'!$C$38:$E$38</c:f>
              <c:strCache>
                <c:ptCount val="3"/>
                <c:pt idx="0">
                  <c:v>Říjen</c:v>
                </c:pt>
                <c:pt idx="1">
                  <c:v>Listopad</c:v>
                </c:pt>
                <c:pt idx="2">
                  <c:v>Prosinec</c:v>
                </c:pt>
              </c:strCache>
            </c:strRef>
          </c:cat>
          <c:val>
            <c:numRef>
              <c:f>('8.4'!$B$29,'8.4'!$D$29,'8.4'!$F$29)</c:f>
              <c:numCache>
                <c:formatCode>#,##0.0</c:formatCode>
                <c:ptCount val="3"/>
                <c:pt idx="0">
                  <c:v>1064.806</c:v>
                </c:pt>
                <c:pt idx="1">
                  <c:v>1605.086</c:v>
                </c:pt>
                <c:pt idx="2">
                  <c:v>2158.645</c:v>
                </c:pt>
              </c:numCache>
            </c:numRef>
          </c:val>
          <c:extLst>
            <c:ext xmlns:c16="http://schemas.microsoft.com/office/drawing/2014/chart" uri="{C3380CC4-5D6E-409C-BE32-E72D297353CC}">
              <c16:uniqueId val="{00000002-3DFB-4CCD-9D10-C51C9B738AA8}"/>
            </c:ext>
          </c:extLst>
        </c:ser>
        <c:ser>
          <c:idx val="3"/>
          <c:order val="3"/>
          <c:tx>
            <c:strRef>
              <c:f>'8.4'!$A$30</c:f>
              <c:strCache>
                <c:ptCount val="1"/>
                <c:pt idx="0">
                  <c:v>Stavebnictví</c:v>
                </c:pt>
              </c:strCache>
            </c:strRef>
          </c:tx>
          <c:invertIfNegative val="0"/>
          <c:cat>
            <c:strRef>
              <c:f>'8.4'!$C$38:$E$38</c:f>
              <c:strCache>
                <c:ptCount val="3"/>
                <c:pt idx="0">
                  <c:v>Říjen</c:v>
                </c:pt>
                <c:pt idx="1">
                  <c:v>Listopad</c:v>
                </c:pt>
                <c:pt idx="2">
                  <c:v>Prosinec</c:v>
                </c:pt>
              </c:strCache>
            </c:strRef>
          </c:cat>
          <c:val>
            <c:numRef>
              <c:f>('8.4'!$B$30,'8.4'!$D$30,'8.4'!$F$30)</c:f>
              <c:numCache>
                <c:formatCode>#,##0.0</c:formatCode>
                <c:ptCount val="3"/>
                <c:pt idx="0">
                  <c:v>1080.19</c:v>
                </c:pt>
                <c:pt idx="1">
                  <c:v>2211.857</c:v>
                </c:pt>
                <c:pt idx="2">
                  <c:v>2796.2919999999999</c:v>
                </c:pt>
              </c:numCache>
            </c:numRef>
          </c:val>
          <c:extLst>
            <c:ext xmlns:c16="http://schemas.microsoft.com/office/drawing/2014/chart" uri="{C3380CC4-5D6E-409C-BE32-E72D297353CC}">
              <c16:uniqueId val="{00000003-3DFB-4CCD-9D10-C51C9B738AA8}"/>
            </c:ext>
          </c:extLst>
        </c:ser>
        <c:ser>
          <c:idx val="4"/>
          <c:order val="4"/>
          <c:tx>
            <c:strRef>
              <c:f>'8.4'!$A$31</c:f>
              <c:strCache>
                <c:ptCount val="1"/>
                <c:pt idx="0">
                  <c:v>Zemědělství a lesnictví</c:v>
                </c:pt>
              </c:strCache>
            </c:strRef>
          </c:tx>
          <c:invertIfNegative val="0"/>
          <c:cat>
            <c:strRef>
              <c:f>'8.4'!$C$38:$E$38</c:f>
              <c:strCache>
                <c:ptCount val="3"/>
                <c:pt idx="0">
                  <c:v>Říjen</c:v>
                </c:pt>
                <c:pt idx="1">
                  <c:v>Listopad</c:v>
                </c:pt>
                <c:pt idx="2">
                  <c:v>Prosinec</c:v>
                </c:pt>
              </c:strCache>
            </c:strRef>
          </c:cat>
          <c:val>
            <c:numRef>
              <c:f>('8.4'!$B$31,'8.4'!$D$31,'8.4'!$F$31)</c:f>
              <c:numCache>
                <c:formatCode>#,##0.0</c:formatCode>
                <c:ptCount val="3"/>
                <c:pt idx="0">
                  <c:v>457.68</c:v>
                </c:pt>
                <c:pt idx="1">
                  <c:v>539.15</c:v>
                </c:pt>
                <c:pt idx="2">
                  <c:v>861.61</c:v>
                </c:pt>
              </c:numCache>
            </c:numRef>
          </c:val>
          <c:extLst>
            <c:ext xmlns:c16="http://schemas.microsoft.com/office/drawing/2014/chart" uri="{C3380CC4-5D6E-409C-BE32-E72D297353CC}">
              <c16:uniqueId val="{00000004-3DFB-4CCD-9D10-C51C9B738AA8}"/>
            </c:ext>
          </c:extLst>
        </c:ser>
        <c:ser>
          <c:idx val="5"/>
          <c:order val="5"/>
          <c:tx>
            <c:strRef>
              <c:f>'8.4'!$A$32</c:f>
              <c:strCache>
                <c:ptCount val="1"/>
                <c:pt idx="0">
                  <c:v>Domácnosti</c:v>
                </c:pt>
              </c:strCache>
            </c:strRef>
          </c:tx>
          <c:spPr>
            <a:solidFill>
              <a:schemeClr val="accent6"/>
            </a:solidFill>
          </c:spPr>
          <c:invertIfNegative val="0"/>
          <c:cat>
            <c:strRef>
              <c:f>'8.4'!$C$38:$E$38</c:f>
              <c:strCache>
                <c:ptCount val="3"/>
                <c:pt idx="0">
                  <c:v>Říjen</c:v>
                </c:pt>
                <c:pt idx="1">
                  <c:v>Listopad</c:v>
                </c:pt>
                <c:pt idx="2">
                  <c:v>Prosinec</c:v>
                </c:pt>
              </c:strCache>
            </c:strRef>
          </c:cat>
          <c:val>
            <c:numRef>
              <c:f>('8.4'!$B$32,'8.4'!$D$32,'8.4'!$F$32)</c:f>
              <c:numCache>
                <c:formatCode>#,##0.0</c:formatCode>
                <c:ptCount val="3"/>
                <c:pt idx="0">
                  <c:v>113546.57999999999</c:v>
                </c:pt>
                <c:pt idx="1">
                  <c:v>160569.52899999998</c:v>
                </c:pt>
                <c:pt idx="2">
                  <c:v>219655.32199999999</c:v>
                </c:pt>
              </c:numCache>
            </c:numRef>
          </c:val>
          <c:extLst>
            <c:ext xmlns:c16="http://schemas.microsoft.com/office/drawing/2014/chart" uri="{C3380CC4-5D6E-409C-BE32-E72D297353CC}">
              <c16:uniqueId val="{00000005-3DFB-4CCD-9D10-C51C9B738AA8}"/>
            </c:ext>
          </c:extLst>
        </c:ser>
        <c:ser>
          <c:idx val="6"/>
          <c:order val="6"/>
          <c:tx>
            <c:strRef>
              <c:f>'8.4'!$A$33</c:f>
              <c:strCache>
                <c:ptCount val="1"/>
                <c:pt idx="0">
                  <c:v>Obchod, služby, školství, zdravotnictví</c:v>
                </c:pt>
              </c:strCache>
            </c:strRef>
          </c:tx>
          <c:spPr>
            <a:solidFill>
              <a:srgbClr val="F0948F"/>
            </a:solidFill>
          </c:spPr>
          <c:invertIfNegative val="0"/>
          <c:cat>
            <c:strRef>
              <c:f>'8.4'!$C$38:$E$38</c:f>
              <c:strCache>
                <c:ptCount val="3"/>
                <c:pt idx="0">
                  <c:v>Říjen</c:v>
                </c:pt>
                <c:pt idx="1">
                  <c:v>Listopad</c:v>
                </c:pt>
                <c:pt idx="2">
                  <c:v>Prosinec</c:v>
                </c:pt>
              </c:strCache>
            </c:strRef>
          </c:cat>
          <c:val>
            <c:numRef>
              <c:f>('8.4'!$B$33,'8.4'!$D$33,'8.4'!$F$33)</c:f>
              <c:numCache>
                <c:formatCode>#,##0.0</c:formatCode>
                <c:ptCount val="3"/>
                <c:pt idx="0">
                  <c:v>49526.182000000008</c:v>
                </c:pt>
                <c:pt idx="1">
                  <c:v>74738.878000000012</c:v>
                </c:pt>
                <c:pt idx="2">
                  <c:v>102928.094</c:v>
                </c:pt>
              </c:numCache>
            </c:numRef>
          </c:val>
          <c:extLst>
            <c:ext xmlns:c16="http://schemas.microsoft.com/office/drawing/2014/chart" uri="{C3380CC4-5D6E-409C-BE32-E72D297353CC}">
              <c16:uniqueId val="{00000006-3DFB-4CCD-9D10-C51C9B738AA8}"/>
            </c:ext>
          </c:extLst>
        </c:ser>
        <c:ser>
          <c:idx val="7"/>
          <c:order val="7"/>
          <c:tx>
            <c:strRef>
              <c:f>'8.4'!$A$34</c:f>
              <c:strCache>
                <c:ptCount val="1"/>
                <c:pt idx="0">
                  <c:v>Ostatní</c:v>
                </c:pt>
              </c:strCache>
            </c:strRef>
          </c:tx>
          <c:spPr>
            <a:solidFill>
              <a:srgbClr val="F7C9C7"/>
            </a:solidFill>
          </c:spPr>
          <c:invertIfNegative val="0"/>
          <c:cat>
            <c:strRef>
              <c:f>'8.4'!$C$38:$E$38</c:f>
              <c:strCache>
                <c:ptCount val="3"/>
                <c:pt idx="0">
                  <c:v>Říjen</c:v>
                </c:pt>
                <c:pt idx="1">
                  <c:v>Listopad</c:v>
                </c:pt>
                <c:pt idx="2">
                  <c:v>Prosinec</c:v>
                </c:pt>
              </c:strCache>
            </c:strRef>
          </c:cat>
          <c:val>
            <c:numRef>
              <c:f>('8.4'!$B$34,'8.4'!$D$34,'8.4'!$F$34)</c:f>
              <c:numCache>
                <c:formatCode>#,##0.0</c:formatCode>
                <c:ptCount val="3"/>
                <c:pt idx="0">
                  <c:v>10630.49</c:v>
                </c:pt>
                <c:pt idx="1">
                  <c:v>15851.413</c:v>
                </c:pt>
                <c:pt idx="2">
                  <c:v>21632.411999999997</c:v>
                </c:pt>
              </c:numCache>
            </c:numRef>
          </c:val>
          <c:extLst>
            <c:ext xmlns:c16="http://schemas.microsoft.com/office/drawing/2014/chart" uri="{C3380CC4-5D6E-409C-BE32-E72D297353CC}">
              <c16:uniqueId val="{00000007-3DFB-4CCD-9D10-C51C9B738AA8}"/>
            </c:ext>
          </c:extLst>
        </c:ser>
        <c:dLbls>
          <c:showLegendKey val="0"/>
          <c:showVal val="0"/>
          <c:showCatName val="0"/>
          <c:showSerName val="0"/>
          <c:showPercent val="0"/>
          <c:showBubbleSize val="0"/>
        </c:dLbls>
        <c:gapWidth val="50"/>
        <c:overlap val="100"/>
        <c:axId val="199647232"/>
        <c:axId val="199648768"/>
      </c:barChart>
      <c:catAx>
        <c:axId val="19964723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648768"/>
        <c:crosses val="autoZero"/>
        <c:auto val="1"/>
        <c:lblAlgn val="ctr"/>
        <c:lblOffset val="100"/>
        <c:noMultiLvlLbl val="0"/>
      </c:catAx>
      <c:valAx>
        <c:axId val="199648768"/>
        <c:scaling>
          <c:orientation val="minMax"/>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6472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894E-4"/>
          <c:y val="7.4740335724244878E-5"/>
        </c:manualLayout>
      </c:layout>
      <c:overlay val="0"/>
    </c:title>
    <c:autoTitleDeleted val="0"/>
    <c:plotArea>
      <c:layout>
        <c:manualLayout>
          <c:layoutTarget val="inner"/>
          <c:xMode val="edge"/>
          <c:yMode val="edge"/>
          <c:x val="8.1715856989273319E-2"/>
          <c:y val="0.23107234350197242"/>
          <c:w val="0.79406865013053884"/>
          <c:h val="0.27543700787401576"/>
        </c:manualLayout>
      </c:layout>
      <c:barChart>
        <c:barDir val="bar"/>
        <c:grouping val="clustered"/>
        <c:varyColors val="0"/>
        <c:ser>
          <c:idx val="0"/>
          <c:order val="0"/>
          <c:tx>
            <c:strRef>
              <c:f>'8.4'!$A$38</c:f>
              <c:strCache>
                <c:ptCount val="1"/>
                <c:pt idx="0">
                  <c:v>Instalovaný výkon</c:v>
                </c:pt>
              </c:strCache>
            </c:strRef>
          </c:tx>
          <c:invertIfNegative val="0"/>
          <c:val>
            <c:numRef>
              <c:f>'8.4'!$B$38</c:f>
              <c:numCache>
                <c:formatCode>0.0%</c:formatCode>
                <c:ptCount val="1"/>
                <c:pt idx="0">
                  <c:v>7.4312419310900435E-2</c:v>
                </c:pt>
              </c:numCache>
            </c:numRef>
          </c:val>
          <c:extLst>
            <c:ext xmlns:c16="http://schemas.microsoft.com/office/drawing/2014/chart" uri="{C3380CC4-5D6E-409C-BE32-E72D297353CC}">
              <c16:uniqueId val="{00000000-8CE4-42CD-925A-5E49B358BA46}"/>
            </c:ext>
          </c:extLst>
        </c:ser>
        <c:ser>
          <c:idx val="1"/>
          <c:order val="1"/>
          <c:tx>
            <c:strRef>
              <c:f>'8.4'!$A$39</c:f>
              <c:strCache>
                <c:ptCount val="1"/>
                <c:pt idx="0">
                  <c:v>Výroba tepla brutto</c:v>
                </c:pt>
              </c:strCache>
            </c:strRef>
          </c:tx>
          <c:invertIfNegative val="0"/>
          <c:val>
            <c:numRef>
              <c:f>'8.4'!$B$39</c:f>
              <c:numCache>
                <c:formatCode>0.0%</c:formatCode>
                <c:ptCount val="1"/>
                <c:pt idx="0">
                  <c:v>6.3253042897402162E-2</c:v>
                </c:pt>
              </c:numCache>
            </c:numRef>
          </c:val>
          <c:extLst>
            <c:ext xmlns:c16="http://schemas.microsoft.com/office/drawing/2014/chart" uri="{C3380CC4-5D6E-409C-BE32-E72D297353CC}">
              <c16:uniqueId val="{00000001-8CE4-42CD-925A-5E49B358BA46}"/>
            </c:ext>
          </c:extLst>
        </c:ser>
        <c:ser>
          <c:idx val="2"/>
          <c:order val="2"/>
          <c:tx>
            <c:strRef>
              <c:f>'8.4'!$A$40</c:f>
              <c:strCache>
                <c:ptCount val="1"/>
                <c:pt idx="0">
                  <c:v>Dodávky tepla</c:v>
                </c:pt>
              </c:strCache>
            </c:strRef>
          </c:tx>
          <c:invertIfNegative val="0"/>
          <c:val>
            <c:numRef>
              <c:f>'8.4'!$B$40</c:f>
              <c:numCache>
                <c:formatCode>0.0%</c:formatCode>
                <c:ptCount val="1"/>
                <c:pt idx="0">
                  <c:v>4.2444549442060678E-2</c:v>
                </c:pt>
              </c:numCache>
            </c:numRef>
          </c:val>
          <c:extLst>
            <c:ext xmlns:c16="http://schemas.microsoft.com/office/drawing/2014/chart" uri="{C3380CC4-5D6E-409C-BE32-E72D297353CC}">
              <c16:uniqueId val="{00000002-8CE4-42CD-925A-5E49B358BA46}"/>
            </c:ext>
          </c:extLst>
        </c:ser>
        <c:dLbls>
          <c:showLegendKey val="0"/>
          <c:showVal val="0"/>
          <c:showCatName val="0"/>
          <c:showSerName val="0"/>
          <c:showPercent val="0"/>
          <c:showBubbleSize val="0"/>
        </c:dLbls>
        <c:gapWidth val="150"/>
        <c:axId val="199684096"/>
        <c:axId val="199685632"/>
      </c:barChart>
      <c:catAx>
        <c:axId val="199684096"/>
        <c:scaling>
          <c:orientation val="maxMin"/>
        </c:scaling>
        <c:delete val="0"/>
        <c:axPos val="l"/>
        <c:numFmt formatCode="General" sourceLinked="1"/>
        <c:majorTickMark val="none"/>
        <c:minorTickMark val="none"/>
        <c:tickLblPos val="none"/>
        <c:crossAx val="199685632"/>
        <c:crosses val="autoZero"/>
        <c:auto val="1"/>
        <c:lblAlgn val="ctr"/>
        <c:lblOffset val="100"/>
        <c:noMultiLvlLbl val="0"/>
      </c:catAx>
      <c:valAx>
        <c:axId val="1996856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9684096"/>
        <c:crosses val="max"/>
        <c:crossBetween val="between"/>
      </c:valAx>
    </c:plotArea>
    <c:legend>
      <c:legendPos val="b"/>
      <c:layout>
        <c:manualLayout>
          <c:xMode val="edge"/>
          <c:yMode val="edge"/>
          <c:x val="1.5161347929261452E-3"/>
          <c:y val="0.65779056061106134"/>
          <c:w val="0.59835185448712147"/>
          <c:h val="0.2807322917956131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8.3669129329565634E-3"/>
          <c:y val="1.1669347203398033E-2"/>
        </c:manualLayout>
      </c:layout>
      <c:overlay val="0"/>
    </c:title>
    <c:autoTitleDeleted val="0"/>
    <c:plotArea>
      <c:layout/>
      <c:barChart>
        <c:barDir val="col"/>
        <c:grouping val="stacked"/>
        <c:varyColors val="0"/>
        <c:ser>
          <c:idx val="0"/>
          <c:order val="0"/>
          <c:tx>
            <c:strRef>
              <c:f>'8.4'!$A$10</c:f>
              <c:strCache>
                <c:ptCount val="1"/>
                <c:pt idx="0">
                  <c:v>Biomasa</c:v>
                </c:pt>
              </c:strCache>
            </c:strRef>
          </c:tx>
          <c:spPr>
            <a:solidFill>
              <a:srgbClr val="23315F"/>
            </a:solidFill>
          </c:spPr>
          <c:invertIfNegative val="0"/>
          <c:cat>
            <c:strRef>
              <c:f>'8.4'!$C$38:$E$38</c:f>
              <c:strCache>
                <c:ptCount val="3"/>
                <c:pt idx="0">
                  <c:v>Říjen</c:v>
                </c:pt>
                <c:pt idx="1">
                  <c:v>Listopad</c:v>
                </c:pt>
                <c:pt idx="2">
                  <c:v>Prosinec</c:v>
                </c:pt>
              </c:strCache>
            </c:strRef>
          </c:cat>
          <c:val>
            <c:numRef>
              <c:f>('8.4'!$B$10,'8.4'!$D$10,'8.4'!$F$10)</c:f>
              <c:numCache>
                <c:formatCode>#,##0.0</c:formatCode>
                <c:ptCount val="3"/>
                <c:pt idx="0">
                  <c:v>36451.597999999998</c:v>
                </c:pt>
                <c:pt idx="1">
                  <c:v>31892.616000000002</c:v>
                </c:pt>
                <c:pt idx="2">
                  <c:v>38262.774999999994</c:v>
                </c:pt>
              </c:numCache>
            </c:numRef>
          </c:val>
          <c:extLst>
            <c:ext xmlns:c16="http://schemas.microsoft.com/office/drawing/2014/chart" uri="{C3380CC4-5D6E-409C-BE32-E72D297353CC}">
              <c16:uniqueId val="{00000000-6F9D-4093-8076-46C14AD4DAF7}"/>
            </c:ext>
          </c:extLst>
        </c:ser>
        <c:ser>
          <c:idx val="1"/>
          <c:order val="1"/>
          <c:tx>
            <c:strRef>
              <c:f>'8.4'!$A$11</c:f>
              <c:strCache>
                <c:ptCount val="1"/>
                <c:pt idx="0">
                  <c:v>Bioplyn</c:v>
                </c:pt>
              </c:strCache>
            </c:strRef>
          </c:tx>
          <c:spPr>
            <a:solidFill>
              <a:srgbClr val="5A6588"/>
            </a:solidFill>
          </c:spPr>
          <c:invertIfNegative val="0"/>
          <c:cat>
            <c:strRef>
              <c:f>'8.4'!$C$38:$E$38</c:f>
              <c:strCache>
                <c:ptCount val="3"/>
                <c:pt idx="0">
                  <c:v>Říjen</c:v>
                </c:pt>
                <c:pt idx="1">
                  <c:v>Listopad</c:v>
                </c:pt>
                <c:pt idx="2">
                  <c:v>Prosinec</c:v>
                </c:pt>
              </c:strCache>
            </c:strRef>
          </c:cat>
          <c:val>
            <c:numRef>
              <c:f>('8.4'!$B$11,'8.4'!$D$11,'8.4'!$F$11)</c:f>
              <c:numCache>
                <c:formatCode>#,##0.0</c:formatCode>
                <c:ptCount val="3"/>
                <c:pt idx="0">
                  <c:v>439</c:v>
                </c:pt>
                <c:pt idx="1">
                  <c:v>480</c:v>
                </c:pt>
                <c:pt idx="2">
                  <c:v>752</c:v>
                </c:pt>
              </c:numCache>
            </c:numRef>
          </c:val>
          <c:extLst>
            <c:ext xmlns:c16="http://schemas.microsoft.com/office/drawing/2014/chart" uri="{C3380CC4-5D6E-409C-BE32-E72D297353CC}">
              <c16:uniqueId val="{00000001-6F9D-4093-8076-46C14AD4DAF7}"/>
            </c:ext>
          </c:extLst>
        </c:ser>
        <c:ser>
          <c:idx val="2"/>
          <c:order val="2"/>
          <c:tx>
            <c:strRef>
              <c:f>'8.4'!$A$12</c:f>
              <c:strCache>
                <c:ptCount val="1"/>
                <c:pt idx="0">
                  <c:v>Černé uhlí</c:v>
                </c:pt>
              </c:strCache>
            </c:strRef>
          </c:tx>
          <c:spPr>
            <a:solidFill>
              <a:srgbClr val="9198B0"/>
            </a:solidFill>
          </c:spPr>
          <c:invertIfNegative val="0"/>
          <c:cat>
            <c:strRef>
              <c:f>'8.4'!$C$38:$E$38</c:f>
              <c:strCache>
                <c:ptCount val="3"/>
                <c:pt idx="0">
                  <c:v>Říjen</c:v>
                </c:pt>
                <c:pt idx="1">
                  <c:v>Listopad</c:v>
                </c:pt>
                <c:pt idx="2">
                  <c:v>Prosinec</c:v>
                </c:pt>
              </c:strCache>
            </c:strRef>
          </c:cat>
          <c:val>
            <c:numRef>
              <c:f>('8.4'!$B$12,'8.4'!$D$12,'8.4'!$F$12)</c:f>
              <c:numCache>
                <c:formatCode>#,##0.0</c:formatCode>
                <c:ptCount val="3"/>
                <c:pt idx="0">
                  <c:v>0</c:v>
                </c:pt>
                <c:pt idx="1">
                  <c:v>0</c:v>
                </c:pt>
                <c:pt idx="2">
                  <c:v>0</c:v>
                </c:pt>
              </c:numCache>
            </c:numRef>
          </c:val>
          <c:extLst>
            <c:ext xmlns:c16="http://schemas.microsoft.com/office/drawing/2014/chart" uri="{C3380CC4-5D6E-409C-BE32-E72D297353CC}">
              <c16:uniqueId val="{00000002-6F9D-4093-8076-46C14AD4DAF7}"/>
            </c:ext>
          </c:extLst>
        </c:ser>
        <c:ser>
          <c:idx val="3"/>
          <c:order val="3"/>
          <c:tx>
            <c:strRef>
              <c:f>'8.4'!$A$13</c:f>
              <c:strCache>
                <c:ptCount val="1"/>
                <c:pt idx="0">
                  <c:v>Elektrická energie</c:v>
                </c:pt>
              </c:strCache>
            </c:strRef>
          </c:tx>
          <c:spPr>
            <a:solidFill>
              <a:srgbClr val="C8CBD7"/>
            </a:solidFill>
          </c:spPr>
          <c:invertIfNegative val="0"/>
          <c:cat>
            <c:strRef>
              <c:f>'8.4'!$C$38:$E$38</c:f>
              <c:strCache>
                <c:ptCount val="3"/>
                <c:pt idx="0">
                  <c:v>Říjen</c:v>
                </c:pt>
                <c:pt idx="1">
                  <c:v>Listopad</c:v>
                </c:pt>
                <c:pt idx="2">
                  <c:v>Prosinec</c:v>
                </c:pt>
              </c:strCache>
            </c:strRef>
          </c:cat>
          <c:val>
            <c:numRef>
              <c:f>('8.4'!$B$13,'8.4'!$D$13,'8.4'!$F$13)</c:f>
              <c:numCache>
                <c:formatCode>#,##0.0</c:formatCode>
                <c:ptCount val="3"/>
                <c:pt idx="0">
                  <c:v>0</c:v>
                </c:pt>
                <c:pt idx="1">
                  <c:v>0</c:v>
                </c:pt>
                <c:pt idx="2">
                  <c:v>0</c:v>
                </c:pt>
              </c:numCache>
            </c:numRef>
          </c:val>
          <c:extLst>
            <c:ext xmlns:c16="http://schemas.microsoft.com/office/drawing/2014/chart" uri="{C3380CC4-5D6E-409C-BE32-E72D297353CC}">
              <c16:uniqueId val="{00000003-6F9D-4093-8076-46C14AD4DAF7}"/>
            </c:ext>
          </c:extLst>
        </c:ser>
        <c:ser>
          <c:idx val="4"/>
          <c:order val="4"/>
          <c:tx>
            <c:strRef>
              <c:f>'8.4'!$A$14</c:f>
              <c:strCache>
                <c:ptCount val="1"/>
                <c:pt idx="0">
                  <c:v>Energie prostředí (tepelné čerpadlo)</c:v>
                </c:pt>
              </c:strCache>
            </c:strRef>
          </c:tx>
          <c:spPr>
            <a:solidFill>
              <a:srgbClr val="E02C1F"/>
            </a:solidFill>
          </c:spPr>
          <c:invertIfNegative val="0"/>
          <c:cat>
            <c:strRef>
              <c:f>'8.4'!$C$38:$E$38</c:f>
              <c:strCache>
                <c:ptCount val="3"/>
                <c:pt idx="0">
                  <c:v>Říjen</c:v>
                </c:pt>
                <c:pt idx="1">
                  <c:v>Listopad</c:v>
                </c:pt>
                <c:pt idx="2">
                  <c:v>Prosinec</c:v>
                </c:pt>
              </c:strCache>
            </c:strRef>
          </c:cat>
          <c:val>
            <c:numRef>
              <c:f>('8.4'!$B$14,'8.4'!$D$14,'8.4'!$F$14)</c:f>
              <c:numCache>
                <c:formatCode>#,##0.0</c:formatCode>
                <c:ptCount val="3"/>
                <c:pt idx="0">
                  <c:v>385.17</c:v>
                </c:pt>
                <c:pt idx="1">
                  <c:v>317.33</c:v>
                </c:pt>
                <c:pt idx="2">
                  <c:v>491.37</c:v>
                </c:pt>
              </c:numCache>
            </c:numRef>
          </c:val>
          <c:extLst>
            <c:ext xmlns:c16="http://schemas.microsoft.com/office/drawing/2014/chart" uri="{C3380CC4-5D6E-409C-BE32-E72D297353CC}">
              <c16:uniqueId val="{00000004-6F9D-4093-8076-46C14AD4DAF7}"/>
            </c:ext>
          </c:extLst>
        </c:ser>
        <c:ser>
          <c:idx val="5"/>
          <c:order val="5"/>
          <c:tx>
            <c:strRef>
              <c:f>'8.4'!$A$15</c:f>
              <c:strCache>
                <c:ptCount val="1"/>
                <c:pt idx="0">
                  <c:v>Energie Slunce (solární kolektor)</c:v>
                </c:pt>
              </c:strCache>
            </c:strRef>
          </c:tx>
          <c:spPr>
            <a:solidFill>
              <a:srgbClr val="E86158"/>
            </a:solidFill>
          </c:spPr>
          <c:invertIfNegative val="0"/>
          <c:cat>
            <c:strRef>
              <c:f>'8.4'!$C$38:$E$38</c:f>
              <c:strCache>
                <c:ptCount val="3"/>
                <c:pt idx="0">
                  <c:v>Říjen</c:v>
                </c:pt>
                <c:pt idx="1">
                  <c:v>Listopad</c:v>
                </c:pt>
                <c:pt idx="2">
                  <c:v>Prosinec</c:v>
                </c:pt>
              </c:strCache>
            </c:strRef>
          </c:cat>
          <c:val>
            <c:numRef>
              <c:f>('8.4'!$B$15,'8.4'!$D$15,'8.4'!$F$15)</c:f>
              <c:numCache>
                <c:formatCode>#,##0.0</c:formatCode>
                <c:ptCount val="3"/>
                <c:pt idx="0">
                  <c:v>8.6</c:v>
                </c:pt>
                <c:pt idx="1">
                  <c:v>3.17</c:v>
                </c:pt>
                <c:pt idx="2">
                  <c:v>0.84</c:v>
                </c:pt>
              </c:numCache>
            </c:numRef>
          </c:val>
          <c:extLst>
            <c:ext xmlns:c16="http://schemas.microsoft.com/office/drawing/2014/chart" uri="{C3380CC4-5D6E-409C-BE32-E72D297353CC}">
              <c16:uniqueId val="{00000005-6F9D-4093-8076-46C14AD4DAF7}"/>
            </c:ext>
          </c:extLst>
        </c:ser>
        <c:ser>
          <c:idx val="6"/>
          <c:order val="6"/>
          <c:tx>
            <c:strRef>
              <c:f>'8.4'!$A$16</c:f>
              <c:strCache>
                <c:ptCount val="1"/>
                <c:pt idx="0">
                  <c:v>Hnědé uhlí</c:v>
                </c:pt>
              </c:strCache>
            </c:strRef>
          </c:tx>
          <c:spPr>
            <a:solidFill>
              <a:srgbClr val="F0948F"/>
            </a:solidFill>
          </c:spPr>
          <c:invertIfNegative val="0"/>
          <c:cat>
            <c:strRef>
              <c:f>'8.4'!$C$38:$E$38</c:f>
              <c:strCache>
                <c:ptCount val="3"/>
                <c:pt idx="0">
                  <c:v>Říjen</c:v>
                </c:pt>
                <c:pt idx="1">
                  <c:v>Listopad</c:v>
                </c:pt>
                <c:pt idx="2">
                  <c:v>Prosinec</c:v>
                </c:pt>
              </c:strCache>
            </c:strRef>
          </c:cat>
          <c:val>
            <c:numRef>
              <c:f>('8.4'!$B$16,'8.4'!$D$16,'8.4'!$F$16)</c:f>
              <c:numCache>
                <c:formatCode>#,##0.0</c:formatCode>
                <c:ptCount val="3"/>
                <c:pt idx="0">
                  <c:v>179730.12100000001</c:v>
                </c:pt>
                <c:pt idx="1">
                  <c:v>259284.65100000001</c:v>
                </c:pt>
                <c:pt idx="2">
                  <c:v>329412.34100000001</c:v>
                </c:pt>
              </c:numCache>
            </c:numRef>
          </c:val>
          <c:extLst>
            <c:ext xmlns:c16="http://schemas.microsoft.com/office/drawing/2014/chart" uri="{C3380CC4-5D6E-409C-BE32-E72D297353CC}">
              <c16:uniqueId val="{00000006-6F9D-4093-8076-46C14AD4DAF7}"/>
            </c:ext>
          </c:extLst>
        </c:ser>
        <c:ser>
          <c:idx val="7"/>
          <c:order val="7"/>
          <c:tx>
            <c:strRef>
              <c:f>'8.4'!$A$17</c:f>
              <c:strCache>
                <c:ptCount val="1"/>
                <c:pt idx="0">
                  <c:v>Jaderné palivo</c:v>
                </c:pt>
              </c:strCache>
            </c:strRef>
          </c:tx>
          <c:spPr>
            <a:solidFill>
              <a:srgbClr val="F7C9C7"/>
            </a:solidFill>
          </c:spPr>
          <c:invertIfNegative val="0"/>
          <c:cat>
            <c:strRef>
              <c:f>'8.4'!$C$38:$E$38</c:f>
              <c:strCache>
                <c:ptCount val="3"/>
                <c:pt idx="0">
                  <c:v>Říjen</c:v>
                </c:pt>
                <c:pt idx="1">
                  <c:v>Listopad</c:v>
                </c:pt>
                <c:pt idx="2">
                  <c:v>Prosinec</c:v>
                </c:pt>
              </c:strCache>
            </c:strRef>
          </c:cat>
          <c:val>
            <c:numRef>
              <c:f>('8.4'!$B$17,'8.4'!$D$17,'8.4'!$F$17)</c:f>
              <c:numCache>
                <c:formatCode>#,##0.0</c:formatCode>
                <c:ptCount val="3"/>
                <c:pt idx="0">
                  <c:v>0</c:v>
                </c:pt>
                <c:pt idx="1">
                  <c:v>0</c:v>
                </c:pt>
                <c:pt idx="2">
                  <c:v>0</c:v>
                </c:pt>
              </c:numCache>
            </c:numRef>
          </c:val>
          <c:extLst>
            <c:ext xmlns:c16="http://schemas.microsoft.com/office/drawing/2014/chart" uri="{C3380CC4-5D6E-409C-BE32-E72D297353CC}">
              <c16:uniqueId val="{00000007-6F9D-4093-8076-46C14AD4DAF7}"/>
            </c:ext>
          </c:extLst>
        </c:ser>
        <c:ser>
          <c:idx val="8"/>
          <c:order val="8"/>
          <c:tx>
            <c:strRef>
              <c:f>'8.4'!$A$18</c:f>
              <c:strCache>
                <c:ptCount val="1"/>
                <c:pt idx="0">
                  <c:v>Koks</c:v>
                </c:pt>
              </c:strCache>
            </c:strRef>
          </c:tx>
          <c:spPr>
            <a:solidFill>
              <a:srgbClr val="262626"/>
            </a:solidFill>
          </c:spPr>
          <c:invertIfNegative val="0"/>
          <c:cat>
            <c:strRef>
              <c:f>'8.4'!$C$38:$E$38</c:f>
              <c:strCache>
                <c:ptCount val="3"/>
                <c:pt idx="0">
                  <c:v>Říjen</c:v>
                </c:pt>
                <c:pt idx="1">
                  <c:v>Listopad</c:v>
                </c:pt>
                <c:pt idx="2">
                  <c:v>Prosinec</c:v>
                </c:pt>
              </c:strCache>
            </c:strRef>
          </c:cat>
          <c:val>
            <c:numRef>
              <c:f>('8.4'!$B$18,'8.4'!$D$18,'8.4'!$F$18)</c:f>
              <c:numCache>
                <c:formatCode>#,##0.0</c:formatCode>
                <c:ptCount val="3"/>
                <c:pt idx="0">
                  <c:v>0</c:v>
                </c:pt>
                <c:pt idx="1">
                  <c:v>0</c:v>
                </c:pt>
                <c:pt idx="2">
                  <c:v>0</c:v>
                </c:pt>
              </c:numCache>
            </c:numRef>
          </c:val>
          <c:extLst>
            <c:ext xmlns:c16="http://schemas.microsoft.com/office/drawing/2014/chart" uri="{C3380CC4-5D6E-409C-BE32-E72D297353CC}">
              <c16:uniqueId val="{00000008-6F9D-4093-8076-46C14AD4DAF7}"/>
            </c:ext>
          </c:extLst>
        </c:ser>
        <c:ser>
          <c:idx val="9"/>
          <c:order val="9"/>
          <c:tx>
            <c:strRef>
              <c:f>'8.4'!$A$19</c:f>
              <c:strCache>
                <c:ptCount val="1"/>
                <c:pt idx="0">
                  <c:v>Odpadní teplo</c:v>
                </c:pt>
              </c:strCache>
            </c:strRef>
          </c:tx>
          <c:spPr>
            <a:solidFill>
              <a:srgbClr val="646363"/>
            </a:solidFill>
          </c:spPr>
          <c:invertIfNegative val="0"/>
          <c:cat>
            <c:strRef>
              <c:f>'8.4'!$C$38:$E$38</c:f>
              <c:strCache>
                <c:ptCount val="3"/>
                <c:pt idx="0">
                  <c:v>Říjen</c:v>
                </c:pt>
                <c:pt idx="1">
                  <c:v>Listopad</c:v>
                </c:pt>
                <c:pt idx="2">
                  <c:v>Prosinec</c:v>
                </c:pt>
              </c:strCache>
            </c:strRef>
          </c:cat>
          <c:val>
            <c:numRef>
              <c:f>('8.4'!$B$19,'8.4'!$D$19,'8.4'!$F$19)</c:f>
              <c:numCache>
                <c:formatCode>#,##0.0</c:formatCode>
                <c:ptCount val="3"/>
                <c:pt idx="0">
                  <c:v>23.1</c:v>
                </c:pt>
                <c:pt idx="1">
                  <c:v>0</c:v>
                </c:pt>
                <c:pt idx="2">
                  <c:v>0</c:v>
                </c:pt>
              </c:numCache>
            </c:numRef>
          </c:val>
          <c:extLst>
            <c:ext xmlns:c16="http://schemas.microsoft.com/office/drawing/2014/chart" uri="{C3380CC4-5D6E-409C-BE32-E72D297353CC}">
              <c16:uniqueId val="{00000009-6F9D-4093-8076-46C14AD4DAF7}"/>
            </c:ext>
          </c:extLst>
        </c:ser>
        <c:ser>
          <c:idx val="10"/>
          <c:order val="10"/>
          <c:tx>
            <c:strRef>
              <c:f>'8.4'!$A$20</c:f>
              <c:strCache>
                <c:ptCount val="1"/>
                <c:pt idx="0">
                  <c:v>Ostatní kapalná paliva</c:v>
                </c:pt>
              </c:strCache>
            </c:strRef>
          </c:tx>
          <c:spPr>
            <a:solidFill>
              <a:srgbClr val="9D9D9C"/>
            </a:solidFill>
          </c:spPr>
          <c:invertIfNegative val="0"/>
          <c:cat>
            <c:strRef>
              <c:f>'8.4'!$C$38:$E$38</c:f>
              <c:strCache>
                <c:ptCount val="3"/>
                <c:pt idx="0">
                  <c:v>Říjen</c:v>
                </c:pt>
                <c:pt idx="1">
                  <c:v>Listopad</c:v>
                </c:pt>
                <c:pt idx="2">
                  <c:v>Prosinec</c:v>
                </c:pt>
              </c:strCache>
            </c:strRef>
          </c:cat>
          <c:val>
            <c:numRef>
              <c:f>('8.4'!$B$20,'8.4'!$D$20,'8.4'!$F$20)</c:f>
              <c:numCache>
                <c:formatCode>#,##0.0</c:formatCode>
                <c:ptCount val="3"/>
                <c:pt idx="0">
                  <c:v>0</c:v>
                </c:pt>
                <c:pt idx="1">
                  <c:v>0</c:v>
                </c:pt>
                <c:pt idx="2">
                  <c:v>0</c:v>
                </c:pt>
              </c:numCache>
            </c:numRef>
          </c:val>
          <c:extLst>
            <c:ext xmlns:c16="http://schemas.microsoft.com/office/drawing/2014/chart" uri="{C3380CC4-5D6E-409C-BE32-E72D297353CC}">
              <c16:uniqueId val="{0000000A-6F9D-4093-8076-46C14AD4DAF7}"/>
            </c:ext>
          </c:extLst>
        </c:ser>
        <c:ser>
          <c:idx val="11"/>
          <c:order val="11"/>
          <c:tx>
            <c:strRef>
              <c:f>'8.4'!$A$21</c:f>
              <c:strCache>
                <c:ptCount val="1"/>
                <c:pt idx="0">
                  <c:v>Ostatní pevná paliva</c:v>
                </c:pt>
              </c:strCache>
            </c:strRef>
          </c:tx>
          <c:spPr>
            <a:solidFill>
              <a:srgbClr val="D0D0D0"/>
            </a:solidFill>
          </c:spPr>
          <c:invertIfNegative val="0"/>
          <c:cat>
            <c:strRef>
              <c:f>'8.4'!$C$38:$E$38</c:f>
              <c:strCache>
                <c:ptCount val="3"/>
                <c:pt idx="0">
                  <c:v>Říjen</c:v>
                </c:pt>
                <c:pt idx="1">
                  <c:v>Listopad</c:v>
                </c:pt>
                <c:pt idx="2">
                  <c:v>Prosinec</c:v>
                </c:pt>
              </c:strCache>
            </c:strRef>
          </c:cat>
          <c:val>
            <c:numRef>
              <c:f>('8.4'!$B$21,'8.4'!$D$21,'8.4'!$F$21)</c:f>
              <c:numCache>
                <c:formatCode>#,##0.0</c:formatCode>
                <c:ptCount val="3"/>
                <c:pt idx="0">
                  <c:v>0</c:v>
                </c:pt>
                <c:pt idx="1">
                  <c:v>0</c:v>
                </c:pt>
                <c:pt idx="2">
                  <c:v>0</c:v>
                </c:pt>
              </c:numCache>
            </c:numRef>
          </c:val>
          <c:extLst>
            <c:ext xmlns:c16="http://schemas.microsoft.com/office/drawing/2014/chart" uri="{C3380CC4-5D6E-409C-BE32-E72D297353CC}">
              <c16:uniqueId val="{0000000B-6F9D-4093-8076-46C14AD4DAF7}"/>
            </c:ext>
          </c:extLst>
        </c:ser>
        <c:ser>
          <c:idx val="12"/>
          <c:order val="12"/>
          <c:tx>
            <c:strRef>
              <c:f>'8.4'!$A$22</c:f>
              <c:strCache>
                <c:ptCount val="1"/>
                <c:pt idx="0">
                  <c:v>Ostatní plyny</c:v>
                </c:pt>
              </c:strCache>
            </c:strRef>
          </c:tx>
          <c:spPr>
            <a:pattFill prst="ltUpDiag">
              <a:fgClr>
                <a:srgbClr val="23315F"/>
              </a:fgClr>
              <a:bgClr>
                <a:sysClr val="window" lastClr="FFFFFF"/>
              </a:bgClr>
            </a:pattFill>
          </c:spPr>
          <c:invertIfNegative val="0"/>
          <c:cat>
            <c:strRef>
              <c:f>'8.4'!$C$38:$E$38</c:f>
              <c:strCache>
                <c:ptCount val="3"/>
                <c:pt idx="0">
                  <c:v>Říjen</c:v>
                </c:pt>
                <c:pt idx="1">
                  <c:v>Listopad</c:v>
                </c:pt>
                <c:pt idx="2">
                  <c:v>Prosinec</c:v>
                </c:pt>
              </c:strCache>
            </c:strRef>
          </c:cat>
          <c:val>
            <c:numRef>
              <c:f>('8.4'!$B$22,'8.4'!$D$22,'8.4'!$F$22)</c:f>
              <c:numCache>
                <c:formatCode>#,##0.0</c:formatCode>
                <c:ptCount val="3"/>
                <c:pt idx="0">
                  <c:v>0</c:v>
                </c:pt>
                <c:pt idx="1">
                  <c:v>0</c:v>
                </c:pt>
                <c:pt idx="2">
                  <c:v>0</c:v>
                </c:pt>
              </c:numCache>
            </c:numRef>
          </c:val>
          <c:extLst>
            <c:ext xmlns:c16="http://schemas.microsoft.com/office/drawing/2014/chart" uri="{C3380CC4-5D6E-409C-BE32-E72D297353CC}">
              <c16:uniqueId val="{0000000C-6F9D-4093-8076-46C14AD4DAF7}"/>
            </c:ext>
          </c:extLst>
        </c:ser>
        <c:ser>
          <c:idx val="13"/>
          <c:order val="13"/>
          <c:tx>
            <c:strRef>
              <c:f>'8.4'!$A$23</c:f>
              <c:strCache>
                <c:ptCount val="1"/>
                <c:pt idx="0">
                  <c:v>Ostatní</c:v>
                </c:pt>
              </c:strCache>
            </c:strRef>
          </c:tx>
          <c:spPr>
            <a:pattFill prst="ltUpDiag">
              <a:fgClr>
                <a:srgbClr val="E02C1F"/>
              </a:fgClr>
              <a:bgClr>
                <a:sysClr val="window" lastClr="FFFFFF"/>
              </a:bgClr>
            </a:pattFill>
          </c:spPr>
          <c:invertIfNegative val="0"/>
          <c:cat>
            <c:strRef>
              <c:f>'8.4'!$C$38:$E$38</c:f>
              <c:strCache>
                <c:ptCount val="3"/>
                <c:pt idx="0">
                  <c:v>Říjen</c:v>
                </c:pt>
                <c:pt idx="1">
                  <c:v>Listopad</c:v>
                </c:pt>
                <c:pt idx="2">
                  <c:v>Prosinec</c:v>
                </c:pt>
              </c:strCache>
            </c:strRef>
          </c:cat>
          <c:val>
            <c:numRef>
              <c:f>('8.4'!$B$23,'8.4'!$D$23,'8.4'!$F$23)</c:f>
              <c:numCache>
                <c:formatCode>#,##0.0</c:formatCode>
                <c:ptCount val="3"/>
                <c:pt idx="0">
                  <c:v>0</c:v>
                </c:pt>
                <c:pt idx="1">
                  <c:v>0</c:v>
                </c:pt>
                <c:pt idx="2">
                  <c:v>0</c:v>
                </c:pt>
              </c:numCache>
            </c:numRef>
          </c:val>
          <c:extLst>
            <c:ext xmlns:c16="http://schemas.microsoft.com/office/drawing/2014/chart" uri="{C3380CC4-5D6E-409C-BE32-E72D297353CC}">
              <c16:uniqueId val="{0000000D-6F9D-4093-8076-46C14AD4DAF7}"/>
            </c:ext>
          </c:extLst>
        </c:ser>
        <c:ser>
          <c:idx val="14"/>
          <c:order val="14"/>
          <c:tx>
            <c:strRef>
              <c:f>'8.4'!$A$24</c:f>
              <c:strCache>
                <c:ptCount val="1"/>
                <c:pt idx="0">
                  <c:v>Topné oleje</c:v>
                </c:pt>
              </c:strCache>
            </c:strRef>
          </c:tx>
          <c:spPr>
            <a:pattFill prst="ltUpDiag">
              <a:fgClr>
                <a:srgbClr val="5A6588"/>
              </a:fgClr>
              <a:bgClr>
                <a:sysClr val="window" lastClr="FFFFFF"/>
              </a:bgClr>
            </a:pattFill>
          </c:spPr>
          <c:invertIfNegative val="0"/>
          <c:cat>
            <c:strRef>
              <c:f>'8.4'!$C$38:$E$38</c:f>
              <c:strCache>
                <c:ptCount val="3"/>
                <c:pt idx="0">
                  <c:v>Říjen</c:v>
                </c:pt>
                <c:pt idx="1">
                  <c:v>Listopad</c:v>
                </c:pt>
                <c:pt idx="2">
                  <c:v>Prosinec</c:v>
                </c:pt>
              </c:strCache>
            </c:strRef>
          </c:cat>
          <c:val>
            <c:numRef>
              <c:f>('8.4'!$B$24,'8.4'!$D$24,'8.4'!$F$24)</c:f>
              <c:numCache>
                <c:formatCode>#,##0.0</c:formatCode>
                <c:ptCount val="3"/>
                <c:pt idx="0">
                  <c:v>4161.2169999999996</c:v>
                </c:pt>
                <c:pt idx="1">
                  <c:v>2779.6669999999999</c:v>
                </c:pt>
                <c:pt idx="2">
                  <c:v>12538.731</c:v>
                </c:pt>
              </c:numCache>
            </c:numRef>
          </c:val>
          <c:extLst>
            <c:ext xmlns:c16="http://schemas.microsoft.com/office/drawing/2014/chart" uri="{C3380CC4-5D6E-409C-BE32-E72D297353CC}">
              <c16:uniqueId val="{0000000E-6F9D-4093-8076-46C14AD4DAF7}"/>
            </c:ext>
          </c:extLst>
        </c:ser>
        <c:ser>
          <c:idx val="15"/>
          <c:order val="15"/>
          <c:tx>
            <c:strRef>
              <c:f>'8.4'!$A$25</c:f>
              <c:strCache>
                <c:ptCount val="1"/>
                <c:pt idx="0">
                  <c:v>Zemní plyn</c:v>
                </c:pt>
              </c:strCache>
            </c:strRef>
          </c:tx>
          <c:spPr>
            <a:pattFill prst="ltUpDiag">
              <a:fgClr>
                <a:srgbClr val="E86158"/>
              </a:fgClr>
              <a:bgClr>
                <a:sysClr val="window" lastClr="FFFFFF"/>
              </a:bgClr>
            </a:pattFill>
          </c:spPr>
          <c:invertIfNegative val="0"/>
          <c:cat>
            <c:strRef>
              <c:f>'8.4'!$C$38:$E$38</c:f>
              <c:strCache>
                <c:ptCount val="3"/>
                <c:pt idx="0">
                  <c:v>Říjen</c:v>
                </c:pt>
                <c:pt idx="1">
                  <c:v>Listopad</c:v>
                </c:pt>
                <c:pt idx="2">
                  <c:v>Prosinec</c:v>
                </c:pt>
              </c:strCache>
            </c:strRef>
          </c:cat>
          <c:val>
            <c:numRef>
              <c:f>('8.4'!$B$25,'8.4'!$D$25,'8.4'!$F$25)</c:f>
              <c:numCache>
                <c:formatCode>#,##0.0</c:formatCode>
                <c:ptCount val="3"/>
                <c:pt idx="0">
                  <c:v>34361.678</c:v>
                </c:pt>
                <c:pt idx="1">
                  <c:v>62021.254999999997</c:v>
                </c:pt>
                <c:pt idx="2">
                  <c:v>84645.235000000001</c:v>
                </c:pt>
              </c:numCache>
            </c:numRef>
          </c:val>
          <c:extLst>
            <c:ext xmlns:c16="http://schemas.microsoft.com/office/drawing/2014/chart" uri="{C3380CC4-5D6E-409C-BE32-E72D297353CC}">
              <c16:uniqueId val="{0000000F-6F9D-4093-8076-46C14AD4DAF7}"/>
            </c:ext>
          </c:extLst>
        </c:ser>
        <c:dLbls>
          <c:showLegendKey val="0"/>
          <c:showVal val="0"/>
          <c:showCatName val="0"/>
          <c:showSerName val="0"/>
          <c:showPercent val="0"/>
          <c:showBubbleSize val="0"/>
        </c:dLbls>
        <c:gapWidth val="50"/>
        <c:overlap val="100"/>
        <c:axId val="284585984"/>
        <c:axId val="284587520"/>
      </c:barChart>
      <c:catAx>
        <c:axId val="2845859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587520"/>
        <c:crosses val="autoZero"/>
        <c:auto val="1"/>
        <c:lblAlgn val="ctr"/>
        <c:lblOffset val="100"/>
        <c:noMultiLvlLbl val="0"/>
      </c:catAx>
      <c:valAx>
        <c:axId val="284587520"/>
        <c:scaling>
          <c:orientation val="minMax"/>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5859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309A-4B8B-9C9C-69DD6FC9E635}"/>
              </c:ext>
            </c:extLst>
          </c:dPt>
          <c:dPt>
            <c:idx val="1"/>
            <c:bubble3D val="0"/>
            <c:spPr>
              <a:solidFill>
                <a:schemeClr val="accent2"/>
              </a:solidFill>
            </c:spPr>
            <c:extLst>
              <c:ext xmlns:c16="http://schemas.microsoft.com/office/drawing/2014/chart" uri="{C3380CC4-5D6E-409C-BE32-E72D297353CC}">
                <c16:uniqueId val="{00000002-309A-4B8B-9C9C-69DD6FC9E635}"/>
              </c:ext>
            </c:extLst>
          </c:dPt>
          <c:dPt>
            <c:idx val="2"/>
            <c:bubble3D val="0"/>
            <c:spPr>
              <a:solidFill>
                <a:schemeClr val="accent3"/>
              </a:solidFill>
            </c:spPr>
            <c:extLst>
              <c:ext xmlns:c16="http://schemas.microsoft.com/office/drawing/2014/chart" uri="{C3380CC4-5D6E-409C-BE32-E72D297353CC}">
                <c16:uniqueId val="{00000003-309A-4B8B-9C9C-69DD6FC9E635}"/>
              </c:ext>
            </c:extLst>
          </c:dPt>
          <c:dPt>
            <c:idx val="3"/>
            <c:bubble3D val="0"/>
            <c:spPr>
              <a:solidFill>
                <a:schemeClr val="accent4"/>
              </a:solidFill>
            </c:spPr>
            <c:extLst>
              <c:ext xmlns:c16="http://schemas.microsoft.com/office/drawing/2014/chart" uri="{C3380CC4-5D6E-409C-BE32-E72D297353CC}">
                <c16:uniqueId val="{00000004-309A-4B8B-9C9C-69DD6FC9E635}"/>
              </c:ext>
            </c:extLst>
          </c:dPt>
          <c:dPt>
            <c:idx val="4"/>
            <c:bubble3D val="0"/>
            <c:spPr>
              <a:solidFill>
                <a:schemeClr val="accent5"/>
              </a:solidFill>
            </c:spPr>
            <c:extLst>
              <c:ext xmlns:c16="http://schemas.microsoft.com/office/drawing/2014/chart" uri="{C3380CC4-5D6E-409C-BE32-E72D297353CC}">
                <c16:uniqueId val="{00000005-309A-4B8B-9C9C-69DD6FC9E635}"/>
              </c:ext>
            </c:extLst>
          </c:dPt>
          <c:dPt>
            <c:idx val="5"/>
            <c:bubble3D val="0"/>
            <c:spPr>
              <a:solidFill>
                <a:schemeClr val="accent6"/>
              </a:solidFill>
            </c:spPr>
            <c:extLst>
              <c:ext xmlns:c16="http://schemas.microsoft.com/office/drawing/2014/chart" uri="{C3380CC4-5D6E-409C-BE32-E72D297353CC}">
                <c16:uniqueId val="{00000006-309A-4B8B-9C9C-69DD6FC9E635}"/>
              </c:ext>
            </c:extLst>
          </c:dPt>
          <c:dPt>
            <c:idx val="6"/>
            <c:bubble3D val="0"/>
            <c:spPr>
              <a:solidFill>
                <a:srgbClr val="F0948F"/>
              </a:solidFill>
            </c:spPr>
            <c:extLst>
              <c:ext xmlns:c16="http://schemas.microsoft.com/office/drawing/2014/chart" uri="{C3380CC4-5D6E-409C-BE32-E72D297353CC}">
                <c16:uniqueId val="{00000007-309A-4B8B-9C9C-69DD6FC9E635}"/>
              </c:ext>
            </c:extLst>
          </c:dPt>
          <c:dPt>
            <c:idx val="7"/>
            <c:bubble3D val="0"/>
            <c:spPr>
              <a:solidFill>
                <a:srgbClr val="F7C9C7"/>
              </a:solidFill>
            </c:spPr>
            <c:extLst>
              <c:ext xmlns:c16="http://schemas.microsoft.com/office/drawing/2014/chart" uri="{C3380CC4-5D6E-409C-BE32-E72D297353CC}">
                <c16:uniqueId val="{00000000-C55B-4F2D-A47F-E7BF0FB902C0}"/>
              </c:ext>
            </c:extLst>
          </c:dPt>
          <c:cat>
            <c:numRef>
              <c:f>'8.4'!$O$27:$O$34</c:f>
              <c:numCache>
                <c:formatCode>#,##0.0</c:formatCode>
                <c:ptCount val="8"/>
              </c:numCache>
            </c:numRef>
          </c:cat>
          <c:val>
            <c:numRef>
              <c:f>'8.4'!$J$27:$J$34</c:f>
              <c:numCache>
                <c:formatCode>0.0</c:formatCode>
                <c:ptCount val="8"/>
              </c:numCache>
            </c:numRef>
          </c:val>
          <c:extLst>
            <c:ext xmlns:c16="http://schemas.microsoft.com/office/drawing/2014/chart" uri="{C3380CC4-5D6E-409C-BE32-E72D297353CC}">
              <c16:uniqueId val="{00000001-C55B-4F2D-A47F-E7BF0FB902C0}"/>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accent1"/>
                </a:solidFill>
              </a:defRPr>
            </a:pPr>
            <a:r>
              <a:rPr lang="cs-CZ" sz="1000" baseline="0">
                <a:solidFill>
                  <a:srgbClr val="233060"/>
                </a:solidFill>
                <a:latin typeface="Arial" panose="020B0604020202020204" pitchFamily="34" charset="0"/>
                <a:cs typeface="Arial" panose="020B0604020202020204" pitchFamily="34" charset="0"/>
              </a:rPr>
              <a:t>Podíl paliv na dodávkách tepla</a:t>
            </a:r>
          </a:p>
        </c:rich>
      </c:tx>
      <c:layout>
        <c:manualLayout>
          <c:xMode val="edge"/>
          <c:yMode val="edge"/>
          <c:x val="8.7851731180618178E-4"/>
          <c:y val="1.1100832562442183E-2"/>
        </c:manualLayout>
      </c:layout>
      <c:overlay val="0"/>
    </c:title>
    <c:autoTitleDeleted val="0"/>
    <c:plotArea>
      <c:layout>
        <c:manualLayout>
          <c:layoutTarget val="inner"/>
          <c:xMode val="edge"/>
          <c:yMode val="edge"/>
          <c:x val="0.15817413520027029"/>
          <c:y val="0.1167687372411782"/>
          <c:w val="0.70632167844727234"/>
          <c:h val="0.85914506913361033"/>
        </c:manualLayout>
      </c:layout>
      <c:doughnutChart>
        <c:varyColors val="1"/>
        <c:ser>
          <c:idx val="0"/>
          <c:order val="0"/>
          <c:dPt>
            <c:idx val="0"/>
            <c:bubble3D val="0"/>
            <c:spPr>
              <a:solidFill>
                <a:srgbClr val="262626"/>
              </a:solidFill>
            </c:spPr>
            <c:extLst>
              <c:ext xmlns:c16="http://schemas.microsoft.com/office/drawing/2014/chart" uri="{C3380CC4-5D6E-409C-BE32-E72D297353CC}">
                <c16:uniqueId val="{00000001-9873-4A6F-9B29-7304FFDDD914}"/>
              </c:ext>
            </c:extLst>
          </c:dPt>
          <c:dPt>
            <c:idx val="1"/>
            <c:bubble3D val="0"/>
            <c:spPr>
              <a:solidFill>
                <a:srgbClr val="5A6588"/>
              </a:solidFill>
            </c:spPr>
            <c:extLst>
              <c:ext xmlns:c16="http://schemas.microsoft.com/office/drawing/2014/chart" uri="{C3380CC4-5D6E-409C-BE32-E72D297353CC}">
                <c16:uniqueId val="{00000003-9873-4A6F-9B29-7304FFDDD914}"/>
              </c:ext>
            </c:extLst>
          </c:dPt>
          <c:dPt>
            <c:idx val="2"/>
            <c:bubble3D val="0"/>
            <c:spPr>
              <a:solidFill>
                <a:srgbClr val="9198B0"/>
              </a:solidFill>
            </c:spPr>
            <c:extLst>
              <c:ext xmlns:c16="http://schemas.microsoft.com/office/drawing/2014/chart" uri="{C3380CC4-5D6E-409C-BE32-E72D297353CC}">
                <c16:uniqueId val="{00000005-9873-4A6F-9B29-7304FFDDD914}"/>
              </c:ext>
            </c:extLst>
          </c:dPt>
          <c:dPt>
            <c:idx val="3"/>
            <c:bubble3D val="0"/>
            <c:spPr>
              <a:solidFill>
                <a:srgbClr val="C8CBD7"/>
              </a:solidFill>
            </c:spPr>
            <c:extLst>
              <c:ext xmlns:c16="http://schemas.microsoft.com/office/drawing/2014/chart" uri="{C3380CC4-5D6E-409C-BE32-E72D297353CC}">
                <c16:uniqueId val="{0000000A-70B9-4039-A717-E40AAAE6A29C}"/>
              </c:ext>
            </c:extLst>
          </c:dPt>
          <c:dPt>
            <c:idx val="4"/>
            <c:bubble3D val="0"/>
            <c:spPr>
              <a:solidFill>
                <a:srgbClr val="E02C1F"/>
              </a:solidFill>
            </c:spPr>
            <c:extLst>
              <c:ext xmlns:c16="http://schemas.microsoft.com/office/drawing/2014/chart" uri="{C3380CC4-5D6E-409C-BE32-E72D297353CC}">
                <c16:uniqueId val="{0000000B-70B9-4039-A717-E40AAAE6A29C}"/>
              </c:ext>
            </c:extLst>
          </c:dPt>
          <c:dPt>
            <c:idx val="5"/>
            <c:bubble3D val="0"/>
            <c:spPr>
              <a:solidFill>
                <a:srgbClr val="E86158"/>
              </a:solidFill>
            </c:spPr>
            <c:extLst>
              <c:ext xmlns:c16="http://schemas.microsoft.com/office/drawing/2014/chart" uri="{C3380CC4-5D6E-409C-BE32-E72D297353CC}">
                <c16:uniqueId val="{0000000C-70B9-4039-A717-E40AAAE6A29C}"/>
              </c:ext>
            </c:extLst>
          </c:dPt>
          <c:dPt>
            <c:idx val="6"/>
            <c:bubble3D val="0"/>
            <c:spPr>
              <a:solidFill>
                <a:srgbClr val="F0948F"/>
              </a:solidFill>
            </c:spPr>
            <c:extLst>
              <c:ext xmlns:c16="http://schemas.microsoft.com/office/drawing/2014/chart" uri="{C3380CC4-5D6E-409C-BE32-E72D297353CC}">
                <c16:uniqueId val="{00000007-9873-4A6F-9B29-7304FFDDD914}"/>
              </c:ext>
            </c:extLst>
          </c:dPt>
          <c:dPt>
            <c:idx val="7"/>
            <c:bubble3D val="0"/>
            <c:spPr>
              <a:solidFill>
                <a:srgbClr val="F7C9C7"/>
              </a:solidFill>
            </c:spPr>
            <c:extLst>
              <c:ext xmlns:c16="http://schemas.microsoft.com/office/drawing/2014/chart" uri="{C3380CC4-5D6E-409C-BE32-E72D297353CC}">
                <c16:uniqueId val="{0000000D-70B9-4039-A717-E40AAAE6A29C}"/>
              </c:ext>
            </c:extLst>
          </c:dPt>
          <c:dPt>
            <c:idx val="8"/>
            <c:bubble3D val="0"/>
            <c:spPr>
              <a:solidFill>
                <a:srgbClr val="262626"/>
              </a:solidFill>
            </c:spPr>
            <c:extLst>
              <c:ext xmlns:c16="http://schemas.microsoft.com/office/drawing/2014/chart" uri="{C3380CC4-5D6E-409C-BE32-E72D297353CC}">
                <c16:uniqueId val="{0000000E-70B9-4039-A717-E40AAAE6A29C}"/>
              </c:ext>
            </c:extLst>
          </c:dPt>
          <c:dPt>
            <c:idx val="9"/>
            <c:bubble3D val="0"/>
            <c:spPr>
              <a:solidFill>
                <a:srgbClr val="646363"/>
              </a:solidFill>
            </c:spPr>
            <c:extLst>
              <c:ext xmlns:c16="http://schemas.microsoft.com/office/drawing/2014/chart" uri="{C3380CC4-5D6E-409C-BE32-E72D297353CC}">
                <c16:uniqueId val="{0000000F-70B9-4039-A717-E40AAAE6A29C}"/>
              </c:ext>
            </c:extLst>
          </c:dPt>
          <c:dPt>
            <c:idx val="10"/>
            <c:bubble3D val="0"/>
            <c:spPr>
              <a:solidFill>
                <a:srgbClr val="9D9D9C"/>
              </a:solidFill>
            </c:spPr>
            <c:extLst>
              <c:ext xmlns:c16="http://schemas.microsoft.com/office/drawing/2014/chart" uri="{C3380CC4-5D6E-409C-BE32-E72D297353CC}">
                <c16:uniqueId val="{00000010-70B9-4039-A717-E40AAAE6A29C}"/>
              </c:ext>
            </c:extLst>
          </c:dPt>
          <c:dPt>
            <c:idx val="11"/>
            <c:bubble3D val="0"/>
            <c:spPr>
              <a:solidFill>
                <a:srgbClr val="D0D0D0"/>
              </a:solidFill>
            </c:spPr>
            <c:extLst>
              <c:ext xmlns:c16="http://schemas.microsoft.com/office/drawing/2014/chart" uri="{C3380CC4-5D6E-409C-BE32-E72D297353CC}">
                <c16:uniqueId val="{0000000A-4293-46FE-8B47-2350727370E2}"/>
              </c:ext>
            </c:extLst>
          </c:dPt>
          <c:dPt>
            <c:idx val="12"/>
            <c:bubble3D val="0"/>
            <c:spPr>
              <a:pattFill prst="ltUpDiag">
                <a:fgClr>
                  <a:srgbClr val="23315F"/>
                </a:fgClr>
                <a:bgClr>
                  <a:sysClr val="window" lastClr="FFFFFF"/>
                </a:bgClr>
              </a:pattFill>
            </c:spPr>
            <c:extLst>
              <c:ext xmlns:c16="http://schemas.microsoft.com/office/drawing/2014/chart" uri="{C3380CC4-5D6E-409C-BE32-E72D297353CC}">
                <c16:uniqueId val="{0000000B-4293-46FE-8B47-2350727370E2}"/>
              </c:ext>
            </c:extLst>
          </c:dPt>
          <c:dPt>
            <c:idx val="13"/>
            <c:bubble3D val="0"/>
            <c:spPr>
              <a:pattFill prst="ltUpDiag">
                <a:fgClr>
                  <a:srgbClr val="E02C1F"/>
                </a:fgClr>
                <a:bgClr>
                  <a:sysClr val="window" lastClr="FFFFFF"/>
                </a:bgClr>
              </a:pattFill>
            </c:spPr>
            <c:extLst>
              <c:ext xmlns:c16="http://schemas.microsoft.com/office/drawing/2014/chart" uri="{C3380CC4-5D6E-409C-BE32-E72D297353CC}">
                <c16:uniqueId val="{00000011-70B9-4039-A717-E40AAAE6A29C}"/>
              </c:ext>
            </c:extLst>
          </c:dPt>
          <c:dPt>
            <c:idx val="14"/>
            <c:bubble3D val="0"/>
            <c:spPr>
              <a:pattFill prst="ltUpDiag">
                <a:fgClr>
                  <a:srgbClr val="5A6588"/>
                </a:fgClr>
                <a:bgClr>
                  <a:sysClr val="window" lastClr="FFFFFF"/>
                </a:bgClr>
              </a:pattFill>
            </c:spPr>
            <c:extLst>
              <c:ext xmlns:c16="http://schemas.microsoft.com/office/drawing/2014/chart" uri="{C3380CC4-5D6E-409C-BE32-E72D297353CC}">
                <c16:uniqueId val="{00000012-70B9-4039-A717-E40AAAE6A29C}"/>
              </c:ext>
            </c:extLst>
          </c:dPt>
          <c:dPt>
            <c:idx val="15"/>
            <c:bubble3D val="0"/>
            <c:spPr>
              <a:pattFill prst="ltUpDiag">
                <a:fgClr>
                  <a:srgbClr val="E86158"/>
                </a:fgClr>
                <a:bgClr>
                  <a:sysClr val="window" lastClr="FFFFFF"/>
                </a:bgClr>
              </a:pattFill>
            </c:spPr>
            <c:extLst>
              <c:ext xmlns:c16="http://schemas.microsoft.com/office/drawing/2014/chart" uri="{C3380CC4-5D6E-409C-BE32-E72D297353CC}">
                <c16:uniqueId val="{00000009-9873-4A6F-9B29-7304FFDDD914}"/>
              </c:ext>
            </c:extLst>
          </c:dPt>
          <c:dLbls>
            <c:dLbl>
              <c:idx val="1"/>
              <c:layout>
                <c:manualLayout>
                  <c:x val="0.14255711545218105"/>
                  <c:y val="-0.14739124276132151"/>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873-4A6F-9B29-7304FFDDD914}"/>
                </c:ext>
              </c:extLst>
            </c:dLbl>
            <c:dLbl>
              <c:idx val="2"/>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9873-4A6F-9B29-7304FFDDD914}"/>
                </c:ext>
              </c:extLst>
            </c:dLbl>
            <c:dLbl>
              <c:idx val="3"/>
              <c:delete val="1"/>
              <c:extLst>
                <c:ext xmlns:c15="http://schemas.microsoft.com/office/drawing/2012/chart" uri="{CE6537A1-D6FC-4f65-9D91-7224C49458BB}"/>
                <c:ext xmlns:c16="http://schemas.microsoft.com/office/drawing/2014/chart" uri="{C3380CC4-5D6E-409C-BE32-E72D297353CC}">
                  <c16:uniqueId val="{0000000A-70B9-4039-A717-E40AAAE6A29C}"/>
                </c:ext>
              </c:extLst>
            </c:dLbl>
            <c:dLbl>
              <c:idx val="4"/>
              <c:delete val="1"/>
              <c:extLst>
                <c:ext xmlns:c15="http://schemas.microsoft.com/office/drawing/2012/chart" uri="{CE6537A1-D6FC-4f65-9D91-7224C49458BB}"/>
                <c:ext xmlns:c16="http://schemas.microsoft.com/office/drawing/2014/chart" uri="{C3380CC4-5D6E-409C-BE32-E72D297353CC}">
                  <c16:uniqueId val="{0000000B-70B9-4039-A717-E40AAAE6A29C}"/>
                </c:ext>
              </c:extLst>
            </c:dLbl>
            <c:dLbl>
              <c:idx val="5"/>
              <c:delete val="1"/>
              <c:extLst>
                <c:ext xmlns:c15="http://schemas.microsoft.com/office/drawing/2012/chart" uri="{CE6537A1-D6FC-4f65-9D91-7224C49458BB}"/>
                <c:ext xmlns:c16="http://schemas.microsoft.com/office/drawing/2014/chart" uri="{C3380CC4-5D6E-409C-BE32-E72D297353CC}">
                  <c16:uniqueId val="{0000000C-70B9-4039-A717-E40AAAE6A29C}"/>
                </c:ext>
              </c:extLst>
            </c:dLbl>
            <c:dLbl>
              <c:idx val="6"/>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9873-4A6F-9B29-7304FFDDD914}"/>
                </c:ext>
              </c:extLst>
            </c:dLbl>
            <c:dLbl>
              <c:idx val="7"/>
              <c:layout>
                <c:manualLayout>
                  <c:x val="-0.12811282441565613"/>
                  <c:y val="0.16552230971128593"/>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0B9-4039-A717-E40AAAE6A29C}"/>
                </c:ext>
              </c:extLst>
            </c:dLbl>
            <c:dLbl>
              <c:idx val="8"/>
              <c:delete val="1"/>
              <c:extLst>
                <c:ext xmlns:c15="http://schemas.microsoft.com/office/drawing/2012/chart" uri="{CE6537A1-D6FC-4f65-9D91-7224C49458BB}"/>
                <c:ext xmlns:c16="http://schemas.microsoft.com/office/drawing/2014/chart" uri="{C3380CC4-5D6E-409C-BE32-E72D297353CC}">
                  <c16:uniqueId val="{0000000E-70B9-4039-A717-E40AAAE6A29C}"/>
                </c:ext>
              </c:extLst>
            </c:dLbl>
            <c:dLbl>
              <c:idx val="9"/>
              <c:layout>
                <c:manualLayout>
                  <c:x val="-0.19376234045108665"/>
                  <c:y val="0.11399608382285548"/>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0B9-4039-A717-E40AAAE6A29C}"/>
                </c:ext>
              </c:extLst>
            </c:dLbl>
            <c:dLbl>
              <c:idx val="10"/>
              <c:layout>
                <c:manualLayout>
                  <c:x val="-0.21169703582224586"/>
                  <c:y val="1.6142315543890347E-2"/>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70B9-4039-A717-E40AAAE6A29C}"/>
                </c:ext>
              </c:extLst>
            </c:dLbl>
            <c:dLbl>
              <c:idx val="11"/>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A-4293-46FE-8B47-2350727370E2}"/>
                </c:ext>
              </c:extLst>
            </c:dLbl>
            <c:dLbl>
              <c:idx val="12"/>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4293-46FE-8B47-2350727370E2}"/>
                </c:ext>
              </c:extLst>
            </c:dLbl>
            <c:dLbl>
              <c:idx val="13"/>
              <c:delete val="1"/>
              <c:extLst>
                <c:ext xmlns:c15="http://schemas.microsoft.com/office/drawing/2012/chart" uri="{CE6537A1-D6FC-4f65-9D91-7224C49458BB}"/>
                <c:ext xmlns:c16="http://schemas.microsoft.com/office/drawing/2014/chart" uri="{C3380CC4-5D6E-409C-BE32-E72D297353CC}">
                  <c16:uniqueId val="{00000011-70B9-4039-A717-E40AAAE6A29C}"/>
                </c:ext>
              </c:extLst>
            </c:dLbl>
            <c:dLbl>
              <c:idx val="14"/>
              <c:layout>
                <c:manualLayout>
                  <c:x val="-0.1803252098227465"/>
                  <c:y val="8.1856434612339341E-3"/>
                </c:manualLayout>
              </c:layout>
              <c:numFmt formatCode="0.0%" sourceLinked="0"/>
              <c:spPr>
                <a:solidFill>
                  <a:sysClr val="window" lastClr="FFFFFF"/>
                </a:solidFill>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70B9-4039-A717-E40AAAE6A29C}"/>
                </c:ext>
              </c:extLst>
            </c:dLbl>
            <c:dLbl>
              <c:idx val="15"/>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9873-4A6F-9B29-7304FFDDD914}"/>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'5.1'!$A$26:$A$41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'5.1'!$B$26:$B$41</c:f>
              <c:numCache>
                <c:formatCode>#,##0.0</c:formatCode>
                <c:ptCount val="16"/>
                <c:pt idx="0">
                  <c:v>2175.3789629999997</c:v>
                </c:pt>
                <c:pt idx="1">
                  <c:v>167.04714199999995</c:v>
                </c:pt>
                <c:pt idx="2">
                  <c:v>2589.284412</c:v>
                </c:pt>
                <c:pt idx="3">
                  <c:v>23.047165</c:v>
                </c:pt>
                <c:pt idx="4">
                  <c:v>3.7099769999999994</c:v>
                </c:pt>
                <c:pt idx="5">
                  <c:v>6.0010000000000008E-2</c:v>
                </c:pt>
                <c:pt idx="6">
                  <c:v>11827.656284000001</c:v>
                </c:pt>
                <c:pt idx="7">
                  <c:v>75.682230000000004</c:v>
                </c:pt>
                <c:pt idx="8">
                  <c:v>0</c:v>
                </c:pt>
                <c:pt idx="9">
                  <c:v>191.14093800000001</c:v>
                </c:pt>
                <c:pt idx="10">
                  <c:v>18.600661000000002</c:v>
                </c:pt>
                <c:pt idx="11">
                  <c:v>758.52493133058761</c:v>
                </c:pt>
                <c:pt idx="12">
                  <c:v>862.53310799999986</c:v>
                </c:pt>
                <c:pt idx="13">
                  <c:v>0</c:v>
                </c:pt>
                <c:pt idx="14">
                  <c:v>153.87369800000002</c:v>
                </c:pt>
                <c:pt idx="15">
                  <c:v>6561.7279537907289</c:v>
                </c:pt>
              </c:numCache>
            </c:numRef>
          </c:val>
          <c:extLst>
            <c:ext xmlns:c16="http://schemas.microsoft.com/office/drawing/2014/chart" uri="{C3380CC4-5D6E-409C-BE32-E72D297353CC}">
              <c16:uniqueId val="{00000013-9873-4A6F-9B29-7304FFDDD914}"/>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4F57-466C-BAA9-D24AC6218E6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4F57-466C-BAA9-D24AC6218E6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4F57-466C-BAA9-D24AC6218E6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4F57-466C-BAA9-D24AC6218E6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4F57-466C-BAA9-D24AC6218E6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4F57-466C-BAA9-D24AC6218E6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4F57-466C-BAA9-D24AC6218E6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4F57-466C-BAA9-D24AC6218E6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4F57-466C-BAA9-D24AC6218E6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4F57-466C-BAA9-D24AC6218E6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4F57-466C-BAA9-D24AC6218E6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4F57-466C-BAA9-D24AC6218E6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4F57-466C-BAA9-D24AC6218E6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4F57-466C-BAA9-D24AC6218E6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4F57-466C-BAA9-D24AC6218E6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4F57-466C-BAA9-D24AC6218E6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2.6990647660880451E-3"/>
          <c:y val="7.60378872244375E-3"/>
        </c:manualLayout>
      </c:layout>
      <c:overlay val="0"/>
    </c:title>
    <c:autoTitleDeleted val="0"/>
    <c:plotArea>
      <c:layout>
        <c:manualLayout>
          <c:layoutTarget val="inner"/>
          <c:xMode val="edge"/>
          <c:yMode val="edge"/>
          <c:x val="7.5531919219025079E-2"/>
          <c:y val="0.25069991251093615"/>
          <c:w val="0.65337529325185317"/>
          <c:h val="0.55147294088238974"/>
        </c:manualLayout>
      </c:layout>
      <c:barChart>
        <c:barDir val="col"/>
        <c:grouping val="stacked"/>
        <c:varyColors val="0"/>
        <c:ser>
          <c:idx val="0"/>
          <c:order val="0"/>
          <c:tx>
            <c:strRef>
              <c:f>'8.5'!$A$27</c:f>
              <c:strCache>
                <c:ptCount val="1"/>
                <c:pt idx="0">
                  <c:v>Průmysl</c:v>
                </c:pt>
              </c:strCache>
            </c:strRef>
          </c:tx>
          <c:invertIfNegative val="0"/>
          <c:cat>
            <c:strRef>
              <c:f>'8.5'!$C$38:$E$38</c:f>
              <c:strCache>
                <c:ptCount val="3"/>
                <c:pt idx="0">
                  <c:v>Říjen</c:v>
                </c:pt>
                <c:pt idx="1">
                  <c:v>Listopad</c:v>
                </c:pt>
                <c:pt idx="2">
                  <c:v>Prosinec</c:v>
                </c:pt>
              </c:strCache>
            </c:strRef>
          </c:cat>
          <c:val>
            <c:numRef>
              <c:f>('8.5'!$B$27,'8.5'!$D$27,'8.5'!$F$27)</c:f>
              <c:numCache>
                <c:formatCode>#,##0.0</c:formatCode>
                <c:ptCount val="3"/>
                <c:pt idx="0">
                  <c:v>9236.2910000000011</c:v>
                </c:pt>
                <c:pt idx="1">
                  <c:v>12869.15</c:v>
                </c:pt>
                <c:pt idx="2">
                  <c:v>16786.844000000001</c:v>
                </c:pt>
              </c:numCache>
            </c:numRef>
          </c:val>
          <c:extLst>
            <c:ext xmlns:c16="http://schemas.microsoft.com/office/drawing/2014/chart" uri="{C3380CC4-5D6E-409C-BE32-E72D297353CC}">
              <c16:uniqueId val="{00000000-F0B1-49C0-959A-DDCB6551FDAE}"/>
            </c:ext>
          </c:extLst>
        </c:ser>
        <c:ser>
          <c:idx val="1"/>
          <c:order val="1"/>
          <c:tx>
            <c:strRef>
              <c:f>'8.5'!$A$28</c:f>
              <c:strCache>
                <c:ptCount val="1"/>
                <c:pt idx="0">
                  <c:v>Energetika</c:v>
                </c:pt>
              </c:strCache>
            </c:strRef>
          </c:tx>
          <c:invertIfNegative val="0"/>
          <c:cat>
            <c:strRef>
              <c:f>'8.5'!$C$38:$E$38</c:f>
              <c:strCache>
                <c:ptCount val="3"/>
                <c:pt idx="0">
                  <c:v>Říjen</c:v>
                </c:pt>
                <c:pt idx="1">
                  <c:v>Listopad</c:v>
                </c:pt>
                <c:pt idx="2">
                  <c:v>Prosinec</c:v>
                </c:pt>
              </c:strCache>
            </c:strRef>
          </c:cat>
          <c:val>
            <c:numRef>
              <c:f>('8.5'!$B$28,'8.5'!$D$28,'8.5'!$F$28)</c:f>
              <c:numCache>
                <c:formatCode>#,##0.0</c:formatCode>
                <c:ptCount val="3"/>
                <c:pt idx="0">
                  <c:v>3387.99</c:v>
                </c:pt>
                <c:pt idx="1">
                  <c:v>4844.42</c:v>
                </c:pt>
                <c:pt idx="2">
                  <c:v>5644.77</c:v>
                </c:pt>
              </c:numCache>
            </c:numRef>
          </c:val>
          <c:extLst>
            <c:ext xmlns:c16="http://schemas.microsoft.com/office/drawing/2014/chart" uri="{C3380CC4-5D6E-409C-BE32-E72D297353CC}">
              <c16:uniqueId val="{00000001-F0B1-49C0-959A-DDCB6551FDAE}"/>
            </c:ext>
          </c:extLst>
        </c:ser>
        <c:ser>
          <c:idx val="2"/>
          <c:order val="2"/>
          <c:tx>
            <c:strRef>
              <c:f>'8.5'!$A$29</c:f>
              <c:strCache>
                <c:ptCount val="1"/>
                <c:pt idx="0">
                  <c:v>Doprava</c:v>
                </c:pt>
              </c:strCache>
            </c:strRef>
          </c:tx>
          <c:invertIfNegative val="0"/>
          <c:cat>
            <c:strRef>
              <c:f>'8.5'!$C$38:$E$38</c:f>
              <c:strCache>
                <c:ptCount val="3"/>
                <c:pt idx="0">
                  <c:v>Říjen</c:v>
                </c:pt>
                <c:pt idx="1">
                  <c:v>Listopad</c:v>
                </c:pt>
                <c:pt idx="2">
                  <c:v>Prosinec</c:v>
                </c:pt>
              </c:strCache>
            </c:strRef>
          </c:cat>
          <c:val>
            <c:numRef>
              <c:f>('8.5'!$B$29,'8.5'!$D$29,'8.5'!$F$29)</c:f>
              <c:numCache>
                <c:formatCode>#,##0.0</c:formatCode>
                <c:ptCount val="3"/>
                <c:pt idx="0">
                  <c:v>201.93</c:v>
                </c:pt>
                <c:pt idx="1">
                  <c:v>418.19</c:v>
                </c:pt>
                <c:pt idx="2">
                  <c:v>593.04999999999995</c:v>
                </c:pt>
              </c:numCache>
            </c:numRef>
          </c:val>
          <c:extLst>
            <c:ext xmlns:c16="http://schemas.microsoft.com/office/drawing/2014/chart" uri="{C3380CC4-5D6E-409C-BE32-E72D297353CC}">
              <c16:uniqueId val="{00000002-F0B1-49C0-959A-DDCB6551FDAE}"/>
            </c:ext>
          </c:extLst>
        </c:ser>
        <c:ser>
          <c:idx val="3"/>
          <c:order val="3"/>
          <c:tx>
            <c:strRef>
              <c:f>'8.5'!$A$30</c:f>
              <c:strCache>
                <c:ptCount val="1"/>
                <c:pt idx="0">
                  <c:v>Stavebnictví</c:v>
                </c:pt>
              </c:strCache>
            </c:strRef>
          </c:tx>
          <c:invertIfNegative val="0"/>
          <c:cat>
            <c:strRef>
              <c:f>'8.5'!$C$38:$E$38</c:f>
              <c:strCache>
                <c:ptCount val="3"/>
                <c:pt idx="0">
                  <c:v>Říjen</c:v>
                </c:pt>
                <c:pt idx="1">
                  <c:v>Listopad</c:v>
                </c:pt>
                <c:pt idx="2">
                  <c:v>Prosinec</c:v>
                </c:pt>
              </c:strCache>
            </c:strRef>
          </c:cat>
          <c:val>
            <c:numRef>
              <c:f>('8.5'!$B$30,'8.5'!$D$30,'8.5'!$F$30)</c:f>
              <c:numCache>
                <c:formatCode>#,##0.0</c:formatCode>
                <c:ptCount val="3"/>
                <c:pt idx="0">
                  <c:v>188.09</c:v>
                </c:pt>
                <c:pt idx="1">
                  <c:v>424.45</c:v>
                </c:pt>
                <c:pt idx="2">
                  <c:v>719.81</c:v>
                </c:pt>
              </c:numCache>
            </c:numRef>
          </c:val>
          <c:extLst>
            <c:ext xmlns:c16="http://schemas.microsoft.com/office/drawing/2014/chart" uri="{C3380CC4-5D6E-409C-BE32-E72D297353CC}">
              <c16:uniqueId val="{00000003-F0B1-49C0-959A-DDCB6551FDAE}"/>
            </c:ext>
          </c:extLst>
        </c:ser>
        <c:ser>
          <c:idx val="4"/>
          <c:order val="4"/>
          <c:tx>
            <c:strRef>
              <c:f>'8.5'!$A$31</c:f>
              <c:strCache>
                <c:ptCount val="1"/>
                <c:pt idx="0">
                  <c:v>Zemědělství a lesnictví</c:v>
                </c:pt>
              </c:strCache>
            </c:strRef>
          </c:tx>
          <c:invertIfNegative val="0"/>
          <c:cat>
            <c:strRef>
              <c:f>'8.5'!$C$38:$E$38</c:f>
              <c:strCache>
                <c:ptCount val="3"/>
                <c:pt idx="0">
                  <c:v>Říjen</c:v>
                </c:pt>
                <c:pt idx="1">
                  <c:v>Listopad</c:v>
                </c:pt>
                <c:pt idx="2">
                  <c:v>Prosinec</c:v>
                </c:pt>
              </c:strCache>
            </c:strRef>
          </c:cat>
          <c:val>
            <c:numRef>
              <c:f>('8.5'!$B$31,'8.5'!$D$31,'8.5'!$F$31)</c:f>
              <c:numCache>
                <c:formatCode>#,##0.0</c:formatCode>
                <c:ptCount val="3"/>
                <c:pt idx="0">
                  <c:v>4150.9940000000006</c:v>
                </c:pt>
                <c:pt idx="1">
                  <c:v>5170.5140000000001</c:v>
                </c:pt>
                <c:pt idx="2">
                  <c:v>4777.3090000000002</c:v>
                </c:pt>
              </c:numCache>
            </c:numRef>
          </c:val>
          <c:extLst>
            <c:ext xmlns:c16="http://schemas.microsoft.com/office/drawing/2014/chart" uri="{C3380CC4-5D6E-409C-BE32-E72D297353CC}">
              <c16:uniqueId val="{00000004-F0B1-49C0-959A-DDCB6551FDAE}"/>
            </c:ext>
          </c:extLst>
        </c:ser>
        <c:ser>
          <c:idx val="5"/>
          <c:order val="5"/>
          <c:tx>
            <c:strRef>
              <c:f>'8.5'!$A$32</c:f>
              <c:strCache>
                <c:ptCount val="1"/>
                <c:pt idx="0">
                  <c:v>Domácnosti</c:v>
                </c:pt>
              </c:strCache>
            </c:strRef>
          </c:tx>
          <c:spPr>
            <a:solidFill>
              <a:schemeClr val="accent6"/>
            </a:solidFill>
          </c:spPr>
          <c:invertIfNegative val="0"/>
          <c:cat>
            <c:strRef>
              <c:f>'8.5'!$C$38:$E$38</c:f>
              <c:strCache>
                <c:ptCount val="3"/>
                <c:pt idx="0">
                  <c:v>Říjen</c:v>
                </c:pt>
                <c:pt idx="1">
                  <c:v>Listopad</c:v>
                </c:pt>
                <c:pt idx="2">
                  <c:v>Prosinec</c:v>
                </c:pt>
              </c:strCache>
            </c:strRef>
          </c:cat>
          <c:val>
            <c:numRef>
              <c:f>('8.5'!$B$32,'8.5'!$D$32,'8.5'!$F$32)</c:f>
              <c:numCache>
                <c:formatCode>#,##0.0</c:formatCode>
                <c:ptCount val="3"/>
                <c:pt idx="0">
                  <c:v>55876.228999999985</c:v>
                </c:pt>
                <c:pt idx="1">
                  <c:v>89292.981</c:v>
                </c:pt>
                <c:pt idx="2">
                  <c:v>128130.05000000003</c:v>
                </c:pt>
              </c:numCache>
            </c:numRef>
          </c:val>
          <c:extLst>
            <c:ext xmlns:c16="http://schemas.microsoft.com/office/drawing/2014/chart" uri="{C3380CC4-5D6E-409C-BE32-E72D297353CC}">
              <c16:uniqueId val="{00000005-F0B1-49C0-959A-DDCB6551FDAE}"/>
            </c:ext>
          </c:extLst>
        </c:ser>
        <c:ser>
          <c:idx val="6"/>
          <c:order val="6"/>
          <c:tx>
            <c:strRef>
              <c:f>'8.5'!$A$33</c:f>
              <c:strCache>
                <c:ptCount val="1"/>
                <c:pt idx="0">
                  <c:v>Obchod, služby, školství, zdravotnictví</c:v>
                </c:pt>
              </c:strCache>
            </c:strRef>
          </c:tx>
          <c:spPr>
            <a:solidFill>
              <a:srgbClr val="F0948F"/>
            </a:solidFill>
          </c:spPr>
          <c:invertIfNegative val="0"/>
          <c:cat>
            <c:strRef>
              <c:f>'8.5'!$C$38:$E$38</c:f>
              <c:strCache>
                <c:ptCount val="3"/>
                <c:pt idx="0">
                  <c:v>Říjen</c:v>
                </c:pt>
                <c:pt idx="1">
                  <c:v>Listopad</c:v>
                </c:pt>
                <c:pt idx="2">
                  <c:v>Prosinec</c:v>
                </c:pt>
              </c:strCache>
            </c:strRef>
          </c:cat>
          <c:val>
            <c:numRef>
              <c:f>('8.5'!$B$33,'8.5'!$D$33,'8.5'!$F$33)</c:f>
              <c:numCache>
                <c:formatCode>#,##0.0</c:formatCode>
                <c:ptCount val="3"/>
                <c:pt idx="0">
                  <c:v>20076.093999999997</c:v>
                </c:pt>
                <c:pt idx="1">
                  <c:v>36761.595999999998</c:v>
                </c:pt>
                <c:pt idx="2">
                  <c:v>52963.874000000003</c:v>
                </c:pt>
              </c:numCache>
            </c:numRef>
          </c:val>
          <c:extLst>
            <c:ext xmlns:c16="http://schemas.microsoft.com/office/drawing/2014/chart" uri="{C3380CC4-5D6E-409C-BE32-E72D297353CC}">
              <c16:uniqueId val="{00000006-F0B1-49C0-959A-DDCB6551FDAE}"/>
            </c:ext>
          </c:extLst>
        </c:ser>
        <c:ser>
          <c:idx val="7"/>
          <c:order val="7"/>
          <c:tx>
            <c:strRef>
              <c:f>'8.5'!$A$34</c:f>
              <c:strCache>
                <c:ptCount val="1"/>
                <c:pt idx="0">
                  <c:v>Ostatní</c:v>
                </c:pt>
              </c:strCache>
            </c:strRef>
          </c:tx>
          <c:spPr>
            <a:solidFill>
              <a:srgbClr val="F7C9C7"/>
            </a:solidFill>
          </c:spPr>
          <c:invertIfNegative val="0"/>
          <c:cat>
            <c:strRef>
              <c:f>'8.5'!$C$38:$E$38</c:f>
              <c:strCache>
                <c:ptCount val="3"/>
                <c:pt idx="0">
                  <c:v>Říjen</c:v>
                </c:pt>
                <c:pt idx="1">
                  <c:v>Listopad</c:v>
                </c:pt>
                <c:pt idx="2">
                  <c:v>Prosinec</c:v>
                </c:pt>
              </c:strCache>
            </c:strRef>
          </c:cat>
          <c:val>
            <c:numRef>
              <c:f>('8.5'!$B$34,'8.5'!$D$34,'8.5'!$F$34)</c:f>
              <c:numCache>
                <c:formatCode>#,##0.0</c:formatCode>
                <c:ptCount val="3"/>
                <c:pt idx="0">
                  <c:v>410.17</c:v>
                </c:pt>
                <c:pt idx="1">
                  <c:v>397.02</c:v>
                </c:pt>
                <c:pt idx="2">
                  <c:v>663.46</c:v>
                </c:pt>
              </c:numCache>
            </c:numRef>
          </c:val>
          <c:extLst>
            <c:ext xmlns:c16="http://schemas.microsoft.com/office/drawing/2014/chart" uri="{C3380CC4-5D6E-409C-BE32-E72D297353CC}">
              <c16:uniqueId val="{00000007-F0B1-49C0-959A-DDCB6551FDAE}"/>
            </c:ext>
          </c:extLst>
        </c:ser>
        <c:dLbls>
          <c:showLegendKey val="0"/>
          <c:showVal val="0"/>
          <c:showCatName val="0"/>
          <c:showSerName val="0"/>
          <c:showPercent val="0"/>
          <c:showBubbleSize val="0"/>
        </c:dLbls>
        <c:gapWidth val="50"/>
        <c:overlap val="100"/>
        <c:axId val="286978816"/>
        <c:axId val="286980352"/>
      </c:barChart>
      <c:catAx>
        <c:axId val="2869788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80352"/>
        <c:crosses val="autoZero"/>
        <c:auto val="1"/>
        <c:lblAlgn val="ctr"/>
        <c:lblOffset val="100"/>
        <c:noMultiLvlLbl val="0"/>
      </c:catAx>
      <c:valAx>
        <c:axId val="286980352"/>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788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'8.5'!$A$38</c:f>
              <c:strCache>
                <c:ptCount val="1"/>
                <c:pt idx="0">
                  <c:v>Instalovaný výkon</c:v>
                </c:pt>
              </c:strCache>
            </c:strRef>
          </c:tx>
          <c:invertIfNegative val="0"/>
          <c:val>
            <c:numRef>
              <c:f>'8.5'!$B$38</c:f>
              <c:numCache>
                <c:formatCode>0.0%</c:formatCode>
                <c:ptCount val="1"/>
                <c:pt idx="0">
                  <c:v>1.5283273185744763E-2</c:v>
                </c:pt>
              </c:numCache>
            </c:numRef>
          </c:val>
          <c:extLst>
            <c:ext xmlns:c16="http://schemas.microsoft.com/office/drawing/2014/chart" uri="{C3380CC4-5D6E-409C-BE32-E72D297353CC}">
              <c16:uniqueId val="{00000000-EF5E-4BE5-871E-3DB8301B520D}"/>
            </c:ext>
          </c:extLst>
        </c:ser>
        <c:ser>
          <c:idx val="1"/>
          <c:order val="1"/>
          <c:tx>
            <c:strRef>
              <c:f>'8.5'!$A$39</c:f>
              <c:strCache>
                <c:ptCount val="1"/>
                <c:pt idx="0">
                  <c:v>Výroba tepla brutto</c:v>
                </c:pt>
              </c:strCache>
            </c:strRef>
          </c:tx>
          <c:invertIfNegative val="0"/>
          <c:val>
            <c:numRef>
              <c:f>'8.5'!$B$39</c:f>
              <c:numCache>
                <c:formatCode>0.0%</c:formatCode>
                <c:ptCount val="1"/>
                <c:pt idx="0">
                  <c:v>2.4206350510227716E-2</c:v>
                </c:pt>
              </c:numCache>
            </c:numRef>
          </c:val>
          <c:extLst>
            <c:ext xmlns:c16="http://schemas.microsoft.com/office/drawing/2014/chart" uri="{C3380CC4-5D6E-409C-BE32-E72D297353CC}">
              <c16:uniqueId val="{00000001-EF5E-4BE5-871E-3DB8301B520D}"/>
            </c:ext>
          </c:extLst>
        </c:ser>
        <c:ser>
          <c:idx val="2"/>
          <c:order val="2"/>
          <c:tx>
            <c:strRef>
              <c:f>'8.5'!$A$40</c:f>
              <c:strCache>
                <c:ptCount val="1"/>
                <c:pt idx="0">
                  <c:v>Dodávky tepla</c:v>
                </c:pt>
              </c:strCache>
            </c:strRef>
          </c:tx>
          <c:invertIfNegative val="0"/>
          <c:val>
            <c:numRef>
              <c:f>'8.5'!$B$40</c:f>
              <c:numCache>
                <c:formatCode>0.0%</c:formatCode>
                <c:ptCount val="1"/>
                <c:pt idx="0">
                  <c:v>1.9646019608698592E-2</c:v>
                </c:pt>
              </c:numCache>
            </c:numRef>
          </c:val>
          <c:extLst>
            <c:ext xmlns:c16="http://schemas.microsoft.com/office/drawing/2014/chart" uri="{C3380CC4-5D6E-409C-BE32-E72D297353CC}">
              <c16:uniqueId val="{00000002-EF5E-4BE5-871E-3DB8301B520D}"/>
            </c:ext>
          </c:extLst>
        </c:ser>
        <c:dLbls>
          <c:showLegendKey val="0"/>
          <c:showVal val="0"/>
          <c:showCatName val="0"/>
          <c:showSerName val="0"/>
          <c:showPercent val="0"/>
          <c:showBubbleSize val="0"/>
        </c:dLbls>
        <c:gapWidth val="150"/>
        <c:axId val="287032064"/>
        <c:axId val="287033600"/>
      </c:barChart>
      <c:catAx>
        <c:axId val="287032064"/>
        <c:scaling>
          <c:orientation val="maxMin"/>
        </c:scaling>
        <c:delete val="0"/>
        <c:axPos val="l"/>
        <c:numFmt formatCode="General" sourceLinked="1"/>
        <c:majorTickMark val="none"/>
        <c:minorTickMark val="none"/>
        <c:tickLblPos val="none"/>
        <c:crossAx val="287033600"/>
        <c:crosses val="autoZero"/>
        <c:auto val="1"/>
        <c:lblAlgn val="ctr"/>
        <c:lblOffset val="100"/>
        <c:noMultiLvlLbl val="0"/>
      </c:catAx>
      <c:valAx>
        <c:axId val="2870336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032064"/>
        <c:crosses val="max"/>
        <c:crossBetween val="between"/>
      </c:valAx>
    </c:plotArea>
    <c:legend>
      <c:legendPos val="b"/>
      <c:layout>
        <c:manualLayout>
          <c:xMode val="edge"/>
          <c:yMode val="edge"/>
          <c:x val="1.5162396231415507E-3"/>
          <c:y val="0.76406173692914925"/>
          <c:w val="0.59974858669514242"/>
          <c:h val="0.2359385331183894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2247503206054425E-3"/>
          <c:y val="4.1151285518635811E-2"/>
        </c:manualLayout>
      </c:layout>
      <c:overlay val="0"/>
    </c:title>
    <c:autoTitleDeleted val="0"/>
    <c:plotArea>
      <c:layout/>
      <c:barChart>
        <c:barDir val="col"/>
        <c:grouping val="stacked"/>
        <c:varyColors val="0"/>
        <c:ser>
          <c:idx val="0"/>
          <c:order val="0"/>
          <c:tx>
            <c:strRef>
              <c:f>'8.5'!$A$10</c:f>
              <c:strCache>
                <c:ptCount val="1"/>
                <c:pt idx="0">
                  <c:v>Biomasa</c:v>
                </c:pt>
              </c:strCache>
            </c:strRef>
          </c:tx>
          <c:spPr>
            <a:solidFill>
              <a:srgbClr val="23315F"/>
            </a:solidFill>
          </c:spPr>
          <c:invertIfNegative val="0"/>
          <c:cat>
            <c:strRef>
              <c:f>'8.5'!$C$38:$E$38</c:f>
              <c:strCache>
                <c:ptCount val="3"/>
                <c:pt idx="0">
                  <c:v>Říjen</c:v>
                </c:pt>
                <c:pt idx="1">
                  <c:v>Listopad</c:v>
                </c:pt>
                <c:pt idx="2">
                  <c:v>Prosinec</c:v>
                </c:pt>
              </c:strCache>
            </c:strRef>
          </c:cat>
          <c:val>
            <c:numRef>
              <c:f>('8.5'!$B$10,'8.5'!$D$10,'8.5'!$F$10)</c:f>
              <c:numCache>
                <c:formatCode>#,##0.0</c:formatCode>
                <c:ptCount val="3"/>
                <c:pt idx="0">
                  <c:v>36742.14</c:v>
                </c:pt>
                <c:pt idx="1">
                  <c:v>60733.79</c:v>
                </c:pt>
                <c:pt idx="2">
                  <c:v>88915</c:v>
                </c:pt>
              </c:numCache>
            </c:numRef>
          </c:val>
          <c:extLst>
            <c:ext xmlns:c16="http://schemas.microsoft.com/office/drawing/2014/chart" uri="{C3380CC4-5D6E-409C-BE32-E72D297353CC}">
              <c16:uniqueId val="{00000000-540C-4332-BEC4-2ACA99A4C3FB}"/>
            </c:ext>
          </c:extLst>
        </c:ser>
        <c:ser>
          <c:idx val="1"/>
          <c:order val="1"/>
          <c:tx>
            <c:strRef>
              <c:f>'8.5'!$A$11</c:f>
              <c:strCache>
                <c:ptCount val="1"/>
                <c:pt idx="0">
                  <c:v>Bioplyn</c:v>
                </c:pt>
              </c:strCache>
            </c:strRef>
          </c:tx>
          <c:spPr>
            <a:solidFill>
              <a:srgbClr val="5A6588"/>
            </a:solidFill>
          </c:spPr>
          <c:invertIfNegative val="0"/>
          <c:cat>
            <c:strRef>
              <c:f>'8.5'!$C$38:$E$38</c:f>
              <c:strCache>
                <c:ptCount val="3"/>
                <c:pt idx="0">
                  <c:v>Říjen</c:v>
                </c:pt>
                <c:pt idx="1">
                  <c:v>Listopad</c:v>
                </c:pt>
                <c:pt idx="2">
                  <c:v>Prosinec</c:v>
                </c:pt>
              </c:strCache>
            </c:strRef>
          </c:cat>
          <c:val>
            <c:numRef>
              <c:f>('8.5'!$B$11,'8.5'!$D$11,'8.5'!$F$11)</c:f>
              <c:numCache>
                <c:formatCode>#,##0.0</c:formatCode>
                <c:ptCount val="3"/>
                <c:pt idx="0">
                  <c:v>4081.2280000000001</c:v>
                </c:pt>
                <c:pt idx="1">
                  <c:v>5727.4110000000001</c:v>
                </c:pt>
                <c:pt idx="2">
                  <c:v>6567.59</c:v>
                </c:pt>
              </c:numCache>
            </c:numRef>
          </c:val>
          <c:extLst>
            <c:ext xmlns:c16="http://schemas.microsoft.com/office/drawing/2014/chart" uri="{C3380CC4-5D6E-409C-BE32-E72D297353CC}">
              <c16:uniqueId val="{00000001-540C-4332-BEC4-2ACA99A4C3FB}"/>
            </c:ext>
          </c:extLst>
        </c:ser>
        <c:ser>
          <c:idx val="2"/>
          <c:order val="2"/>
          <c:tx>
            <c:strRef>
              <c:f>'8.5'!$A$12</c:f>
              <c:strCache>
                <c:ptCount val="1"/>
                <c:pt idx="0">
                  <c:v>Černé uhlí</c:v>
                </c:pt>
              </c:strCache>
            </c:strRef>
          </c:tx>
          <c:spPr>
            <a:solidFill>
              <a:srgbClr val="9198B0"/>
            </a:solidFill>
          </c:spPr>
          <c:invertIfNegative val="0"/>
          <c:cat>
            <c:strRef>
              <c:f>'8.5'!$C$38:$E$38</c:f>
              <c:strCache>
                <c:ptCount val="3"/>
                <c:pt idx="0">
                  <c:v>Říjen</c:v>
                </c:pt>
                <c:pt idx="1">
                  <c:v>Listopad</c:v>
                </c:pt>
                <c:pt idx="2">
                  <c:v>Prosinec</c:v>
                </c:pt>
              </c:strCache>
            </c:strRef>
          </c:cat>
          <c:val>
            <c:numRef>
              <c:f>('8.5'!$B$12,'8.5'!$D$12,'8.5'!$F$12)</c:f>
              <c:numCache>
                <c:formatCode>#,##0.0</c:formatCode>
                <c:ptCount val="3"/>
                <c:pt idx="0">
                  <c:v>0</c:v>
                </c:pt>
                <c:pt idx="1">
                  <c:v>0</c:v>
                </c:pt>
                <c:pt idx="2">
                  <c:v>0</c:v>
                </c:pt>
              </c:numCache>
            </c:numRef>
          </c:val>
          <c:extLst>
            <c:ext xmlns:c16="http://schemas.microsoft.com/office/drawing/2014/chart" uri="{C3380CC4-5D6E-409C-BE32-E72D297353CC}">
              <c16:uniqueId val="{00000002-540C-4332-BEC4-2ACA99A4C3FB}"/>
            </c:ext>
          </c:extLst>
        </c:ser>
        <c:ser>
          <c:idx val="3"/>
          <c:order val="3"/>
          <c:tx>
            <c:strRef>
              <c:f>'8.5'!$A$13</c:f>
              <c:strCache>
                <c:ptCount val="1"/>
                <c:pt idx="0">
                  <c:v>Elektrická energie</c:v>
                </c:pt>
              </c:strCache>
            </c:strRef>
          </c:tx>
          <c:spPr>
            <a:solidFill>
              <a:srgbClr val="C8CBD7"/>
            </a:solidFill>
          </c:spPr>
          <c:invertIfNegative val="0"/>
          <c:cat>
            <c:strRef>
              <c:f>'8.5'!$C$38:$E$38</c:f>
              <c:strCache>
                <c:ptCount val="3"/>
                <c:pt idx="0">
                  <c:v>Říjen</c:v>
                </c:pt>
                <c:pt idx="1">
                  <c:v>Listopad</c:v>
                </c:pt>
                <c:pt idx="2">
                  <c:v>Prosinec</c:v>
                </c:pt>
              </c:strCache>
            </c:strRef>
          </c:cat>
          <c:val>
            <c:numRef>
              <c:f>('8.5'!$B$13,'8.5'!$D$13,'8.5'!$F$13)</c:f>
              <c:numCache>
                <c:formatCode>#,##0.0</c:formatCode>
                <c:ptCount val="3"/>
                <c:pt idx="0">
                  <c:v>0</c:v>
                </c:pt>
                <c:pt idx="1">
                  <c:v>0</c:v>
                </c:pt>
                <c:pt idx="2">
                  <c:v>0</c:v>
                </c:pt>
              </c:numCache>
            </c:numRef>
          </c:val>
          <c:extLst>
            <c:ext xmlns:c16="http://schemas.microsoft.com/office/drawing/2014/chart" uri="{C3380CC4-5D6E-409C-BE32-E72D297353CC}">
              <c16:uniqueId val="{00000003-540C-4332-BEC4-2ACA99A4C3FB}"/>
            </c:ext>
          </c:extLst>
        </c:ser>
        <c:ser>
          <c:idx val="4"/>
          <c:order val="4"/>
          <c:tx>
            <c:strRef>
              <c:f>'8.5'!$A$14</c:f>
              <c:strCache>
                <c:ptCount val="1"/>
                <c:pt idx="0">
                  <c:v>Energie prostředí (tepelné čerpadlo)</c:v>
                </c:pt>
              </c:strCache>
            </c:strRef>
          </c:tx>
          <c:spPr>
            <a:solidFill>
              <a:srgbClr val="E02C1F"/>
            </a:solidFill>
          </c:spPr>
          <c:invertIfNegative val="0"/>
          <c:cat>
            <c:strRef>
              <c:f>'8.5'!$C$38:$E$38</c:f>
              <c:strCache>
                <c:ptCount val="3"/>
                <c:pt idx="0">
                  <c:v>Říjen</c:v>
                </c:pt>
                <c:pt idx="1">
                  <c:v>Listopad</c:v>
                </c:pt>
                <c:pt idx="2">
                  <c:v>Prosinec</c:v>
                </c:pt>
              </c:strCache>
            </c:strRef>
          </c:cat>
          <c:val>
            <c:numRef>
              <c:f>('8.5'!$B$14,'8.5'!$D$14,'8.5'!$F$14)</c:f>
              <c:numCache>
                <c:formatCode>#,##0.0</c:formatCode>
                <c:ptCount val="3"/>
                <c:pt idx="0">
                  <c:v>0</c:v>
                </c:pt>
                <c:pt idx="1">
                  <c:v>0</c:v>
                </c:pt>
                <c:pt idx="2">
                  <c:v>0</c:v>
                </c:pt>
              </c:numCache>
            </c:numRef>
          </c:val>
          <c:extLst>
            <c:ext xmlns:c16="http://schemas.microsoft.com/office/drawing/2014/chart" uri="{C3380CC4-5D6E-409C-BE32-E72D297353CC}">
              <c16:uniqueId val="{00000004-540C-4332-BEC4-2ACA99A4C3FB}"/>
            </c:ext>
          </c:extLst>
        </c:ser>
        <c:ser>
          <c:idx val="5"/>
          <c:order val="5"/>
          <c:tx>
            <c:strRef>
              <c:f>'8.5'!$A$15</c:f>
              <c:strCache>
                <c:ptCount val="1"/>
                <c:pt idx="0">
                  <c:v>Energie Slunce (solární kolektor)</c:v>
                </c:pt>
              </c:strCache>
            </c:strRef>
          </c:tx>
          <c:spPr>
            <a:solidFill>
              <a:srgbClr val="E86158"/>
            </a:solidFill>
          </c:spPr>
          <c:invertIfNegative val="0"/>
          <c:cat>
            <c:strRef>
              <c:f>'8.5'!$C$38:$E$38</c:f>
              <c:strCache>
                <c:ptCount val="3"/>
                <c:pt idx="0">
                  <c:v>Říjen</c:v>
                </c:pt>
                <c:pt idx="1">
                  <c:v>Listopad</c:v>
                </c:pt>
                <c:pt idx="2">
                  <c:v>Prosinec</c:v>
                </c:pt>
              </c:strCache>
            </c:strRef>
          </c:cat>
          <c:val>
            <c:numRef>
              <c:f>('8.5'!$B$15,'8.5'!$D$15,'8.5'!$F$15)</c:f>
              <c:numCache>
                <c:formatCode>#,##0.0</c:formatCode>
                <c:ptCount val="3"/>
                <c:pt idx="0">
                  <c:v>9</c:v>
                </c:pt>
                <c:pt idx="1">
                  <c:v>3.7</c:v>
                </c:pt>
                <c:pt idx="2">
                  <c:v>2.2999999999999998</c:v>
                </c:pt>
              </c:numCache>
            </c:numRef>
          </c:val>
          <c:extLst>
            <c:ext xmlns:c16="http://schemas.microsoft.com/office/drawing/2014/chart" uri="{C3380CC4-5D6E-409C-BE32-E72D297353CC}">
              <c16:uniqueId val="{00000005-540C-4332-BEC4-2ACA99A4C3FB}"/>
            </c:ext>
          </c:extLst>
        </c:ser>
        <c:ser>
          <c:idx val="6"/>
          <c:order val="6"/>
          <c:tx>
            <c:strRef>
              <c:f>'8.5'!$A$16</c:f>
              <c:strCache>
                <c:ptCount val="1"/>
                <c:pt idx="0">
                  <c:v>Hnědé uhlí</c:v>
                </c:pt>
              </c:strCache>
            </c:strRef>
          </c:tx>
          <c:spPr>
            <a:solidFill>
              <a:srgbClr val="F0948F"/>
            </a:solidFill>
          </c:spPr>
          <c:invertIfNegative val="0"/>
          <c:cat>
            <c:strRef>
              <c:f>'8.5'!$C$38:$E$38</c:f>
              <c:strCache>
                <c:ptCount val="3"/>
                <c:pt idx="0">
                  <c:v>Říjen</c:v>
                </c:pt>
                <c:pt idx="1">
                  <c:v>Listopad</c:v>
                </c:pt>
                <c:pt idx="2">
                  <c:v>Prosinec</c:v>
                </c:pt>
              </c:strCache>
            </c:strRef>
          </c:cat>
          <c:val>
            <c:numRef>
              <c:f>('8.5'!$B$16,'8.5'!$D$16,'8.5'!$F$16)</c:f>
              <c:numCache>
                <c:formatCode>#,##0.0</c:formatCode>
                <c:ptCount val="3"/>
                <c:pt idx="0">
                  <c:v>15719.022000000001</c:v>
                </c:pt>
                <c:pt idx="1">
                  <c:v>27855.806</c:v>
                </c:pt>
                <c:pt idx="2">
                  <c:v>40520.928999999996</c:v>
                </c:pt>
              </c:numCache>
            </c:numRef>
          </c:val>
          <c:extLst>
            <c:ext xmlns:c16="http://schemas.microsoft.com/office/drawing/2014/chart" uri="{C3380CC4-5D6E-409C-BE32-E72D297353CC}">
              <c16:uniqueId val="{00000006-540C-4332-BEC4-2ACA99A4C3FB}"/>
            </c:ext>
          </c:extLst>
        </c:ser>
        <c:ser>
          <c:idx val="7"/>
          <c:order val="7"/>
          <c:tx>
            <c:strRef>
              <c:f>'8.5'!$A$17</c:f>
              <c:strCache>
                <c:ptCount val="1"/>
                <c:pt idx="0">
                  <c:v>Jaderné palivo</c:v>
                </c:pt>
              </c:strCache>
            </c:strRef>
          </c:tx>
          <c:spPr>
            <a:solidFill>
              <a:srgbClr val="F7C9C7"/>
            </a:solidFill>
          </c:spPr>
          <c:invertIfNegative val="0"/>
          <c:cat>
            <c:strRef>
              <c:f>'8.5'!$C$38:$E$38</c:f>
              <c:strCache>
                <c:ptCount val="3"/>
                <c:pt idx="0">
                  <c:v>Říjen</c:v>
                </c:pt>
                <c:pt idx="1">
                  <c:v>Listopad</c:v>
                </c:pt>
                <c:pt idx="2">
                  <c:v>Prosinec</c:v>
                </c:pt>
              </c:strCache>
            </c:strRef>
          </c:cat>
          <c:val>
            <c:numRef>
              <c:f>('8.5'!$B$17,'8.5'!$D$17,'8.5'!$F$17)</c:f>
              <c:numCache>
                <c:formatCode>#,##0.0</c:formatCode>
                <c:ptCount val="3"/>
                <c:pt idx="0">
                  <c:v>3387.99</c:v>
                </c:pt>
                <c:pt idx="1">
                  <c:v>4844.42</c:v>
                </c:pt>
                <c:pt idx="2">
                  <c:v>5644.77</c:v>
                </c:pt>
              </c:numCache>
            </c:numRef>
          </c:val>
          <c:extLst>
            <c:ext xmlns:c16="http://schemas.microsoft.com/office/drawing/2014/chart" uri="{C3380CC4-5D6E-409C-BE32-E72D297353CC}">
              <c16:uniqueId val="{00000007-540C-4332-BEC4-2ACA99A4C3FB}"/>
            </c:ext>
          </c:extLst>
        </c:ser>
        <c:ser>
          <c:idx val="8"/>
          <c:order val="8"/>
          <c:tx>
            <c:strRef>
              <c:f>'8.5'!$A$18</c:f>
              <c:strCache>
                <c:ptCount val="1"/>
                <c:pt idx="0">
                  <c:v>Koks</c:v>
                </c:pt>
              </c:strCache>
            </c:strRef>
          </c:tx>
          <c:spPr>
            <a:solidFill>
              <a:srgbClr val="262626"/>
            </a:solidFill>
          </c:spPr>
          <c:invertIfNegative val="0"/>
          <c:cat>
            <c:strRef>
              <c:f>'8.5'!$C$38:$E$38</c:f>
              <c:strCache>
                <c:ptCount val="3"/>
                <c:pt idx="0">
                  <c:v>Říjen</c:v>
                </c:pt>
                <c:pt idx="1">
                  <c:v>Listopad</c:v>
                </c:pt>
                <c:pt idx="2">
                  <c:v>Prosinec</c:v>
                </c:pt>
              </c:strCache>
            </c:strRef>
          </c:cat>
          <c:val>
            <c:numRef>
              <c:f>('8.5'!$B$18,'8.5'!$D$18,'8.5'!$F$18)</c:f>
              <c:numCache>
                <c:formatCode>#,##0.0</c:formatCode>
                <c:ptCount val="3"/>
                <c:pt idx="0">
                  <c:v>0</c:v>
                </c:pt>
                <c:pt idx="1">
                  <c:v>0</c:v>
                </c:pt>
                <c:pt idx="2">
                  <c:v>0</c:v>
                </c:pt>
              </c:numCache>
            </c:numRef>
          </c:val>
          <c:extLst>
            <c:ext xmlns:c16="http://schemas.microsoft.com/office/drawing/2014/chart" uri="{C3380CC4-5D6E-409C-BE32-E72D297353CC}">
              <c16:uniqueId val="{00000008-540C-4332-BEC4-2ACA99A4C3FB}"/>
            </c:ext>
          </c:extLst>
        </c:ser>
        <c:ser>
          <c:idx val="9"/>
          <c:order val="9"/>
          <c:tx>
            <c:strRef>
              <c:f>'8.5'!$A$19</c:f>
              <c:strCache>
                <c:ptCount val="1"/>
                <c:pt idx="0">
                  <c:v>Odpadní teplo</c:v>
                </c:pt>
              </c:strCache>
            </c:strRef>
          </c:tx>
          <c:spPr>
            <a:solidFill>
              <a:srgbClr val="646363"/>
            </a:solidFill>
          </c:spPr>
          <c:invertIfNegative val="0"/>
          <c:cat>
            <c:strRef>
              <c:f>'8.5'!$C$38:$E$38</c:f>
              <c:strCache>
                <c:ptCount val="3"/>
                <c:pt idx="0">
                  <c:v>Říjen</c:v>
                </c:pt>
                <c:pt idx="1">
                  <c:v>Listopad</c:v>
                </c:pt>
                <c:pt idx="2">
                  <c:v>Prosinec</c:v>
                </c:pt>
              </c:strCache>
            </c:strRef>
          </c:cat>
          <c:val>
            <c:numRef>
              <c:f>('8.5'!$B$19,'8.5'!$D$19,'8.5'!$F$19)</c:f>
              <c:numCache>
                <c:formatCode>#,##0.0</c:formatCode>
                <c:ptCount val="3"/>
                <c:pt idx="0">
                  <c:v>1913.7819999999999</c:v>
                </c:pt>
                <c:pt idx="1">
                  <c:v>1829.4780000000001</c:v>
                </c:pt>
                <c:pt idx="2">
                  <c:v>1514.9179999999999</c:v>
                </c:pt>
              </c:numCache>
            </c:numRef>
          </c:val>
          <c:extLst>
            <c:ext xmlns:c16="http://schemas.microsoft.com/office/drawing/2014/chart" uri="{C3380CC4-5D6E-409C-BE32-E72D297353CC}">
              <c16:uniqueId val="{00000009-540C-4332-BEC4-2ACA99A4C3FB}"/>
            </c:ext>
          </c:extLst>
        </c:ser>
        <c:ser>
          <c:idx val="10"/>
          <c:order val="10"/>
          <c:tx>
            <c:strRef>
              <c:f>'8.5'!$A$20</c:f>
              <c:strCache>
                <c:ptCount val="1"/>
                <c:pt idx="0">
                  <c:v>Ostatní kapalná paliva</c:v>
                </c:pt>
              </c:strCache>
            </c:strRef>
          </c:tx>
          <c:spPr>
            <a:solidFill>
              <a:srgbClr val="9D9D9C"/>
            </a:solidFill>
          </c:spPr>
          <c:invertIfNegative val="0"/>
          <c:cat>
            <c:strRef>
              <c:f>'8.5'!$C$38:$E$38</c:f>
              <c:strCache>
                <c:ptCount val="3"/>
                <c:pt idx="0">
                  <c:v>Říjen</c:v>
                </c:pt>
                <c:pt idx="1">
                  <c:v>Listopad</c:v>
                </c:pt>
                <c:pt idx="2">
                  <c:v>Prosinec</c:v>
                </c:pt>
              </c:strCache>
            </c:strRef>
          </c:cat>
          <c:val>
            <c:numRef>
              <c:f>('8.5'!$B$20,'8.5'!$D$20,'8.5'!$F$20)</c:f>
              <c:numCache>
                <c:formatCode>#,##0.0</c:formatCode>
                <c:ptCount val="3"/>
                <c:pt idx="0">
                  <c:v>0</c:v>
                </c:pt>
                <c:pt idx="1">
                  <c:v>0</c:v>
                </c:pt>
                <c:pt idx="2">
                  <c:v>0</c:v>
                </c:pt>
              </c:numCache>
            </c:numRef>
          </c:val>
          <c:extLst>
            <c:ext xmlns:c16="http://schemas.microsoft.com/office/drawing/2014/chart" uri="{C3380CC4-5D6E-409C-BE32-E72D297353CC}">
              <c16:uniqueId val="{0000000A-540C-4332-BEC4-2ACA99A4C3FB}"/>
            </c:ext>
          </c:extLst>
        </c:ser>
        <c:ser>
          <c:idx val="11"/>
          <c:order val="11"/>
          <c:tx>
            <c:strRef>
              <c:f>'8.5'!$A$21</c:f>
              <c:strCache>
                <c:ptCount val="1"/>
                <c:pt idx="0">
                  <c:v>Ostatní pevná paliva</c:v>
                </c:pt>
              </c:strCache>
            </c:strRef>
          </c:tx>
          <c:spPr>
            <a:solidFill>
              <a:srgbClr val="D0D0D0"/>
            </a:solidFill>
          </c:spPr>
          <c:invertIfNegative val="0"/>
          <c:cat>
            <c:strRef>
              <c:f>'8.5'!$C$38:$E$38</c:f>
              <c:strCache>
                <c:ptCount val="3"/>
                <c:pt idx="0">
                  <c:v>Říjen</c:v>
                </c:pt>
                <c:pt idx="1">
                  <c:v>Listopad</c:v>
                </c:pt>
                <c:pt idx="2">
                  <c:v>Prosinec</c:v>
                </c:pt>
              </c:strCache>
            </c:strRef>
          </c:cat>
          <c:val>
            <c:numRef>
              <c:f>('8.5'!$B$21,'8.5'!$D$21,'8.5'!$F$21)</c:f>
              <c:numCache>
                <c:formatCode>#,##0.0</c:formatCode>
                <c:ptCount val="3"/>
                <c:pt idx="0">
                  <c:v>1173.933</c:v>
                </c:pt>
                <c:pt idx="1">
                  <c:v>1015.913</c:v>
                </c:pt>
                <c:pt idx="2">
                  <c:v>879.024</c:v>
                </c:pt>
              </c:numCache>
            </c:numRef>
          </c:val>
          <c:extLst>
            <c:ext xmlns:c16="http://schemas.microsoft.com/office/drawing/2014/chart" uri="{C3380CC4-5D6E-409C-BE32-E72D297353CC}">
              <c16:uniqueId val="{0000000B-540C-4332-BEC4-2ACA99A4C3FB}"/>
            </c:ext>
          </c:extLst>
        </c:ser>
        <c:ser>
          <c:idx val="12"/>
          <c:order val="12"/>
          <c:tx>
            <c:strRef>
              <c:f>'8.5'!$A$22</c:f>
              <c:strCache>
                <c:ptCount val="1"/>
                <c:pt idx="0">
                  <c:v>Ostatní plyny</c:v>
                </c:pt>
              </c:strCache>
            </c:strRef>
          </c:tx>
          <c:spPr>
            <a:pattFill prst="ltUpDiag">
              <a:fgClr>
                <a:srgbClr val="23315F"/>
              </a:fgClr>
              <a:bgClr>
                <a:sysClr val="window" lastClr="FFFFFF"/>
              </a:bgClr>
            </a:pattFill>
          </c:spPr>
          <c:invertIfNegative val="0"/>
          <c:cat>
            <c:strRef>
              <c:f>'8.5'!$C$38:$E$38</c:f>
              <c:strCache>
                <c:ptCount val="3"/>
                <c:pt idx="0">
                  <c:v>Říjen</c:v>
                </c:pt>
                <c:pt idx="1">
                  <c:v>Listopad</c:v>
                </c:pt>
                <c:pt idx="2">
                  <c:v>Prosinec</c:v>
                </c:pt>
              </c:strCache>
            </c:strRef>
          </c:cat>
          <c:val>
            <c:numRef>
              <c:f>('8.5'!$B$22,'8.5'!$D$22,'8.5'!$F$22)</c:f>
              <c:numCache>
                <c:formatCode>#,##0.0</c:formatCode>
                <c:ptCount val="3"/>
                <c:pt idx="0">
                  <c:v>0</c:v>
                </c:pt>
                <c:pt idx="1">
                  <c:v>0</c:v>
                </c:pt>
                <c:pt idx="2">
                  <c:v>0</c:v>
                </c:pt>
              </c:numCache>
            </c:numRef>
          </c:val>
          <c:extLst>
            <c:ext xmlns:c16="http://schemas.microsoft.com/office/drawing/2014/chart" uri="{C3380CC4-5D6E-409C-BE32-E72D297353CC}">
              <c16:uniqueId val="{0000000C-540C-4332-BEC4-2ACA99A4C3FB}"/>
            </c:ext>
          </c:extLst>
        </c:ser>
        <c:ser>
          <c:idx val="13"/>
          <c:order val="13"/>
          <c:tx>
            <c:strRef>
              <c:f>'8.5'!$A$23</c:f>
              <c:strCache>
                <c:ptCount val="1"/>
                <c:pt idx="0">
                  <c:v>Ostatní</c:v>
                </c:pt>
              </c:strCache>
            </c:strRef>
          </c:tx>
          <c:spPr>
            <a:pattFill prst="ltUpDiag">
              <a:fgClr>
                <a:srgbClr val="E02C1F"/>
              </a:fgClr>
              <a:bgClr>
                <a:sysClr val="window" lastClr="FFFFFF"/>
              </a:bgClr>
            </a:pattFill>
          </c:spPr>
          <c:invertIfNegative val="0"/>
          <c:cat>
            <c:strRef>
              <c:f>'8.5'!$C$38:$E$38</c:f>
              <c:strCache>
                <c:ptCount val="3"/>
                <c:pt idx="0">
                  <c:v>Říjen</c:v>
                </c:pt>
                <c:pt idx="1">
                  <c:v>Listopad</c:v>
                </c:pt>
                <c:pt idx="2">
                  <c:v>Prosinec</c:v>
                </c:pt>
              </c:strCache>
            </c:strRef>
          </c:cat>
          <c:val>
            <c:numRef>
              <c:f>('8.5'!$B$23,'8.5'!$D$23,'8.5'!$F$23)</c:f>
              <c:numCache>
                <c:formatCode>#,##0.0</c:formatCode>
                <c:ptCount val="3"/>
                <c:pt idx="0">
                  <c:v>0</c:v>
                </c:pt>
                <c:pt idx="1">
                  <c:v>0</c:v>
                </c:pt>
                <c:pt idx="2">
                  <c:v>0</c:v>
                </c:pt>
              </c:numCache>
            </c:numRef>
          </c:val>
          <c:extLst>
            <c:ext xmlns:c16="http://schemas.microsoft.com/office/drawing/2014/chart" uri="{C3380CC4-5D6E-409C-BE32-E72D297353CC}">
              <c16:uniqueId val="{0000000D-540C-4332-BEC4-2ACA99A4C3FB}"/>
            </c:ext>
          </c:extLst>
        </c:ser>
        <c:ser>
          <c:idx val="14"/>
          <c:order val="14"/>
          <c:tx>
            <c:strRef>
              <c:f>'8.5'!$A$24</c:f>
              <c:strCache>
                <c:ptCount val="1"/>
                <c:pt idx="0">
                  <c:v>Topné oleje</c:v>
                </c:pt>
              </c:strCache>
            </c:strRef>
          </c:tx>
          <c:spPr>
            <a:pattFill prst="ltUpDiag">
              <a:fgClr>
                <a:srgbClr val="5A6588"/>
              </a:fgClr>
              <a:bgClr>
                <a:sysClr val="window" lastClr="FFFFFF"/>
              </a:bgClr>
            </a:pattFill>
          </c:spPr>
          <c:invertIfNegative val="0"/>
          <c:cat>
            <c:strRef>
              <c:f>'8.5'!$C$38:$E$38</c:f>
              <c:strCache>
                <c:ptCount val="3"/>
                <c:pt idx="0">
                  <c:v>Říjen</c:v>
                </c:pt>
                <c:pt idx="1">
                  <c:v>Listopad</c:v>
                </c:pt>
                <c:pt idx="2">
                  <c:v>Prosinec</c:v>
                </c:pt>
              </c:strCache>
            </c:strRef>
          </c:cat>
          <c:val>
            <c:numRef>
              <c:f>('8.5'!$B$24,'8.5'!$D$24,'8.5'!$F$24)</c:f>
              <c:numCache>
                <c:formatCode>#,##0.0</c:formatCode>
                <c:ptCount val="3"/>
                <c:pt idx="0">
                  <c:v>57</c:v>
                </c:pt>
                <c:pt idx="1">
                  <c:v>91</c:v>
                </c:pt>
                <c:pt idx="2">
                  <c:v>122</c:v>
                </c:pt>
              </c:numCache>
            </c:numRef>
          </c:val>
          <c:extLst>
            <c:ext xmlns:c16="http://schemas.microsoft.com/office/drawing/2014/chart" uri="{C3380CC4-5D6E-409C-BE32-E72D297353CC}">
              <c16:uniqueId val="{0000000E-540C-4332-BEC4-2ACA99A4C3FB}"/>
            </c:ext>
          </c:extLst>
        </c:ser>
        <c:ser>
          <c:idx val="15"/>
          <c:order val="15"/>
          <c:tx>
            <c:strRef>
              <c:f>'8.5'!$A$25</c:f>
              <c:strCache>
                <c:ptCount val="1"/>
                <c:pt idx="0">
                  <c:v>Zemní plyn</c:v>
                </c:pt>
              </c:strCache>
            </c:strRef>
          </c:tx>
          <c:spPr>
            <a:pattFill prst="ltUpDiag">
              <a:fgClr>
                <a:srgbClr val="E86158"/>
              </a:fgClr>
              <a:bgClr>
                <a:sysClr val="window" lastClr="FFFFFF"/>
              </a:bgClr>
            </a:pattFill>
          </c:spPr>
          <c:invertIfNegative val="0"/>
          <c:cat>
            <c:strRef>
              <c:f>'8.5'!$C$38:$E$38</c:f>
              <c:strCache>
                <c:ptCount val="3"/>
                <c:pt idx="0">
                  <c:v>Říjen</c:v>
                </c:pt>
                <c:pt idx="1">
                  <c:v>Listopad</c:v>
                </c:pt>
                <c:pt idx="2">
                  <c:v>Prosinec</c:v>
                </c:pt>
              </c:strCache>
            </c:strRef>
          </c:cat>
          <c:val>
            <c:numRef>
              <c:f>('8.5'!$B$25,'8.5'!$D$25,'8.5'!$F$25)</c:f>
              <c:numCache>
                <c:formatCode>#,##0.0</c:formatCode>
                <c:ptCount val="3"/>
                <c:pt idx="0">
                  <c:v>42881.474000000002</c:v>
                </c:pt>
                <c:pt idx="1">
                  <c:v>63279.794999999998</c:v>
                </c:pt>
                <c:pt idx="2">
                  <c:v>83657.907999999996</c:v>
                </c:pt>
              </c:numCache>
            </c:numRef>
          </c:val>
          <c:extLst>
            <c:ext xmlns:c16="http://schemas.microsoft.com/office/drawing/2014/chart" uri="{C3380CC4-5D6E-409C-BE32-E72D297353CC}">
              <c16:uniqueId val="{0000000F-540C-4332-BEC4-2ACA99A4C3FB}"/>
            </c:ext>
          </c:extLst>
        </c:ser>
        <c:dLbls>
          <c:showLegendKey val="0"/>
          <c:showVal val="0"/>
          <c:showCatName val="0"/>
          <c:showSerName val="0"/>
          <c:showPercent val="0"/>
          <c:showBubbleSize val="0"/>
        </c:dLbls>
        <c:gapWidth val="50"/>
        <c:overlap val="100"/>
        <c:axId val="286905088"/>
        <c:axId val="286906624"/>
      </c:barChart>
      <c:catAx>
        <c:axId val="286905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06624"/>
        <c:crosses val="autoZero"/>
        <c:auto val="1"/>
        <c:lblAlgn val="ctr"/>
        <c:lblOffset val="100"/>
        <c:noMultiLvlLbl val="0"/>
      </c:catAx>
      <c:valAx>
        <c:axId val="28690662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050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13EF-4B87-8848-FCF0A19B1B2C}"/>
              </c:ext>
            </c:extLst>
          </c:dPt>
          <c:dPt>
            <c:idx val="1"/>
            <c:bubble3D val="0"/>
            <c:spPr>
              <a:solidFill>
                <a:schemeClr val="accent2"/>
              </a:solidFill>
            </c:spPr>
            <c:extLst>
              <c:ext xmlns:c16="http://schemas.microsoft.com/office/drawing/2014/chart" uri="{C3380CC4-5D6E-409C-BE32-E72D297353CC}">
                <c16:uniqueId val="{00000002-13EF-4B87-8848-FCF0A19B1B2C}"/>
              </c:ext>
            </c:extLst>
          </c:dPt>
          <c:dPt>
            <c:idx val="2"/>
            <c:bubble3D val="0"/>
            <c:spPr>
              <a:solidFill>
                <a:schemeClr val="accent3"/>
              </a:solidFill>
            </c:spPr>
            <c:extLst>
              <c:ext xmlns:c16="http://schemas.microsoft.com/office/drawing/2014/chart" uri="{C3380CC4-5D6E-409C-BE32-E72D297353CC}">
                <c16:uniqueId val="{00000003-13EF-4B87-8848-FCF0A19B1B2C}"/>
              </c:ext>
            </c:extLst>
          </c:dPt>
          <c:dPt>
            <c:idx val="3"/>
            <c:bubble3D val="0"/>
            <c:spPr>
              <a:solidFill>
                <a:schemeClr val="accent4"/>
              </a:solidFill>
            </c:spPr>
            <c:extLst>
              <c:ext xmlns:c16="http://schemas.microsoft.com/office/drawing/2014/chart" uri="{C3380CC4-5D6E-409C-BE32-E72D297353CC}">
                <c16:uniqueId val="{00000004-13EF-4B87-8848-FCF0A19B1B2C}"/>
              </c:ext>
            </c:extLst>
          </c:dPt>
          <c:dPt>
            <c:idx val="4"/>
            <c:bubble3D val="0"/>
            <c:spPr>
              <a:solidFill>
                <a:schemeClr val="accent5"/>
              </a:solidFill>
            </c:spPr>
            <c:extLst>
              <c:ext xmlns:c16="http://schemas.microsoft.com/office/drawing/2014/chart" uri="{C3380CC4-5D6E-409C-BE32-E72D297353CC}">
                <c16:uniqueId val="{00000005-13EF-4B87-8848-FCF0A19B1B2C}"/>
              </c:ext>
            </c:extLst>
          </c:dPt>
          <c:dPt>
            <c:idx val="5"/>
            <c:bubble3D val="0"/>
            <c:spPr>
              <a:solidFill>
                <a:schemeClr val="accent6"/>
              </a:solidFill>
            </c:spPr>
            <c:extLst>
              <c:ext xmlns:c16="http://schemas.microsoft.com/office/drawing/2014/chart" uri="{C3380CC4-5D6E-409C-BE32-E72D297353CC}">
                <c16:uniqueId val="{00000006-13EF-4B87-8848-FCF0A19B1B2C}"/>
              </c:ext>
            </c:extLst>
          </c:dPt>
          <c:dPt>
            <c:idx val="6"/>
            <c:bubble3D val="0"/>
            <c:spPr>
              <a:solidFill>
                <a:srgbClr val="F0948F"/>
              </a:solidFill>
            </c:spPr>
            <c:extLst>
              <c:ext xmlns:c16="http://schemas.microsoft.com/office/drawing/2014/chart" uri="{C3380CC4-5D6E-409C-BE32-E72D297353CC}">
                <c16:uniqueId val="{00000007-13EF-4B87-8848-FCF0A19B1B2C}"/>
              </c:ext>
            </c:extLst>
          </c:dPt>
          <c:dPt>
            <c:idx val="7"/>
            <c:bubble3D val="0"/>
            <c:spPr>
              <a:solidFill>
                <a:srgbClr val="F7C9C7"/>
              </a:solidFill>
            </c:spPr>
            <c:extLst>
              <c:ext xmlns:c16="http://schemas.microsoft.com/office/drawing/2014/chart" uri="{C3380CC4-5D6E-409C-BE32-E72D297353CC}">
                <c16:uniqueId val="{00000000-0875-4A16-9BC1-0D39CE297F06}"/>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01-0875-4A16-9BC1-0D39CE297F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54E-4B39-8912-AE424469FAD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54E-4B39-8912-AE424469FAD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54E-4B39-8912-AE424469FAD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54E-4B39-8912-AE424469FAD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54E-4B39-8912-AE424469FAD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54E-4B39-8912-AE424469FAD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54E-4B39-8912-AE424469FAD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54E-4B39-8912-AE424469FAD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54E-4B39-8912-AE424469FAD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54E-4B39-8912-AE424469FAD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54E-4B39-8912-AE424469FAD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54E-4B39-8912-AE424469FAD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54E-4B39-8912-AE424469FAD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54E-4B39-8912-AE424469FAD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54E-4B39-8912-AE424469FAD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54E-4B39-8912-AE424469FAD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7.410497524529088E-3"/>
          <c:y val="0"/>
        </c:manualLayout>
      </c:layout>
      <c:overlay val="0"/>
    </c:title>
    <c:autoTitleDeleted val="0"/>
    <c:plotArea>
      <c:layout>
        <c:manualLayout>
          <c:layoutTarget val="inner"/>
          <c:xMode val="edge"/>
          <c:yMode val="edge"/>
          <c:x val="7.1198914290335355E-2"/>
          <c:y val="0.20676643896334151"/>
          <c:w val="0.61241682696674693"/>
          <c:h val="0.57443326206740719"/>
        </c:manualLayout>
      </c:layout>
      <c:barChart>
        <c:barDir val="col"/>
        <c:grouping val="stacked"/>
        <c:varyColors val="0"/>
        <c:ser>
          <c:idx val="0"/>
          <c:order val="0"/>
          <c:tx>
            <c:strRef>
              <c:f>'8.6'!$A$28</c:f>
              <c:strCache>
                <c:ptCount val="1"/>
                <c:pt idx="0">
                  <c:v>Průmysl</c:v>
                </c:pt>
              </c:strCache>
            </c:strRef>
          </c:tx>
          <c:invertIfNegative val="0"/>
          <c:cat>
            <c:strRef>
              <c:f>'8.6'!$C$38:$E$38</c:f>
              <c:strCache>
                <c:ptCount val="3"/>
                <c:pt idx="0">
                  <c:v>Říjen</c:v>
                </c:pt>
                <c:pt idx="1">
                  <c:v>Listopad</c:v>
                </c:pt>
                <c:pt idx="2">
                  <c:v>Prosinec</c:v>
                </c:pt>
              </c:strCache>
            </c:strRef>
          </c:cat>
          <c:val>
            <c:numRef>
              <c:f>('8.6'!$B$28,'8.6'!$D$28,'8.6'!$F$28)</c:f>
              <c:numCache>
                <c:formatCode>#,##0.0</c:formatCode>
                <c:ptCount val="3"/>
                <c:pt idx="0">
                  <c:v>56524.86099999999</c:v>
                </c:pt>
                <c:pt idx="1">
                  <c:v>70216.092000000004</c:v>
                </c:pt>
                <c:pt idx="2">
                  <c:v>69052.926999999996</c:v>
                </c:pt>
              </c:numCache>
            </c:numRef>
          </c:val>
          <c:extLst>
            <c:ext xmlns:c16="http://schemas.microsoft.com/office/drawing/2014/chart" uri="{C3380CC4-5D6E-409C-BE32-E72D297353CC}">
              <c16:uniqueId val="{00000000-4BC6-434E-9A23-488B9CF28F3E}"/>
            </c:ext>
          </c:extLst>
        </c:ser>
        <c:ser>
          <c:idx val="1"/>
          <c:order val="1"/>
          <c:tx>
            <c:strRef>
              <c:f>'8.6'!$A$29</c:f>
              <c:strCache>
                <c:ptCount val="1"/>
                <c:pt idx="0">
                  <c:v>Energetika</c:v>
                </c:pt>
              </c:strCache>
            </c:strRef>
          </c:tx>
          <c:invertIfNegative val="0"/>
          <c:cat>
            <c:strRef>
              <c:f>'8.6'!$C$38:$E$38</c:f>
              <c:strCache>
                <c:ptCount val="3"/>
                <c:pt idx="0">
                  <c:v>Říjen</c:v>
                </c:pt>
                <c:pt idx="1">
                  <c:v>Listopad</c:v>
                </c:pt>
                <c:pt idx="2">
                  <c:v>Prosinec</c:v>
                </c:pt>
              </c:strCache>
            </c:strRef>
          </c:cat>
          <c:val>
            <c:numRef>
              <c:f>('8.6'!$B$29,'8.6'!$D$29,'8.6'!$F$29)</c:f>
              <c:numCache>
                <c:formatCode>#,##0.0</c:formatCode>
                <c:ptCount val="3"/>
                <c:pt idx="0">
                  <c:v>422.42</c:v>
                </c:pt>
                <c:pt idx="1">
                  <c:v>738.73</c:v>
                </c:pt>
                <c:pt idx="2">
                  <c:v>772.16</c:v>
                </c:pt>
              </c:numCache>
            </c:numRef>
          </c:val>
          <c:extLst>
            <c:ext xmlns:c16="http://schemas.microsoft.com/office/drawing/2014/chart" uri="{C3380CC4-5D6E-409C-BE32-E72D297353CC}">
              <c16:uniqueId val="{00000001-4BC6-434E-9A23-488B9CF28F3E}"/>
            </c:ext>
          </c:extLst>
        </c:ser>
        <c:ser>
          <c:idx val="2"/>
          <c:order val="2"/>
          <c:tx>
            <c:strRef>
              <c:f>'8.6'!$A$30</c:f>
              <c:strCache>
                <c:ptCount val="1"/>
                <c:pt idx="0">
                  <c:v>Doprava</c:v>
                </c:pt>
              </c:strCache>
            </c:strRef>
          </c:tx>
          <c:invertIfNegative val="0"/>
          <c:cat>
            <c:strRef>
              <c:f>'8.6'!$C$38:$E$38</c:f>
              <c:strCache>
                <c:ptCount val="3"/>
                <c:pt idx="0">
                  <c:v>Říjen</c:v>
                </c:pt>
                <c:pt idx="1">
                  <c:v>Listopad</c:v>
                </c:pt>
                <c:pt idx="2">
                  <c:v>Prosinec</c:v>
                </c:pt>
              </c:strCache>
            </c:strRef>
          </c:cat>
          <c:val>
            <c:numRef>
              <c:f>('8.6'!$B$30,'8.6'!$D$30,'8.6'!$F$30)</c:f>
              <c:numCache>
                <c:formatCode>#,##0.0</c:formatCode>
                <c:ptCount val="3"/>
                <c:pt idx="0">
                  <c:v>843.6</c:v>
                </c:pt>
                <c:pt idx="1">
                  <c:v>1712.5</c:v>
                </c:pt>
                <c:pt idx="2">
                  <c:v>4211.7</c:v>
                </c:pt>
              </c:numCache>
            </c:numRef>
          </c:val>
          <c:extLst>
            <c:ext xmlns:c16="http://schemas.microsoft.com/office/drawing/2014/chart" uri="{C3380CC4-5D6E-409C-BE32-E72D297353CC}">
              <c16:uniqueId val="{00000002-4BC6-434E-9A23-488B9CF28F3E}"/>
            </c:ext>
          </c:extLst>
        </c:ser>
        <c:ser>
          <c:idx val="3"/>
          <c:order val="3"/>
          <c:tx>
            <c:strRef>
              <c:f>'8.6'!$A$31</c:f>
              <c:strCache>
                <c:ptCount val="1"/>
                <c:pt idx="0">
                  <c:v>Stavebnictví</c:v>
                </c:pt>
              </c:strCache>
            </c:strRef>
          </c:tx>
          <c:invertIfNegative val="0"/>
          <c:cat>
            <c:strRef>
              <c:f>'8.6'!$C$38:$E$38</c:f>
              <c:strCache>
                <c:ptCount val="3"/>
                <c:pt idx="0">
                  <c:v>Říjen</c:v>
                </c:pt>
                <c:pt idx="1">
                  <c:v>Listopad</c:v>
                </c:pt>
                <c:pt idx="2">
                  <c:v>Prosinec</c:v>
                </c:pt>
              </c:strCache>
            </c:strRef>
          </c:cat>
          <c:val>
            <c:numRef>
              <c:f>('8.6'!$B$31,'8.6'!$D$31,'8.6'!$F$31)</c:f>
              <c:numCache>
                <c:formatCode>#,##0.0</c:formatCode>
                <c:ptCount val="3"/>
                <c:pt idx="0">
                  <c:v>461</c:v>
                </c:pt>
                <c:pt idx="1">
                  <c:v>859</c:v>
                </c:pt>
                <c:pt idx="2">
                  <c:v>1041</c:v>
                </c:pt>
              </c:numCache>
            </c:numRef>
          </c:val>
          <c:extLst>
            <c:ext xmlns:c16="http://schemas.microsoft.com/office/drawing/2014/chart" uri="{C3380CC4-5D6E-409C-BE32-E72D297353CC}">
              <c16:uniqueId val="{00000003-4BC6-434E-9A23-488B9CF28F3E}"/>
            </c:ext>
          </c:extLst>
        </c:ser>
        <c:ser>
          <c:idx val="4"/>
          <c:order val="4"/>
          <c:tx>
            <c:strRef>
              <c:f>'8.6'!$A$32</c:f>
              <c:strCache>
                <c:ptCount val="1"/>
                <c:pt idx="0">
                  <c:v>Zemědělství a lesnictví</c:v>
                </c:pt>
              </c:strCache>
            </c:strRef>
          </c:tx>
          <c:invertIfNegative val="0"/>
          <c:cat>
            <c:strRef>
              <c:f>'8.6'!$C$38:$E$38</c:f>
              <c:strCache>
                <c:ptCount val="3"/>
                <c:pt idx="0">
                  <c:v>Říjen</c:v>
                </c:pt>
                <c:pt idx="1">
                  <c:v>Listopad</c:v>
                </c:pt>
                <c:pt idx="2">
                  <c:v>Prosinec</c:v>
                </c:pt>
              </c:strCache>
            </c:strRef>
          </c:cat>
          <c:val>
            <c:numRef>
              <c:f>('8.6'!$B$32,'8.6'!$D$32,'8.6'!$F$32)</c:f>
              <c:numCache>
                <c:formatCode>#,##0.0</c:formatCode>
                <c:ptCount val="3"/>
                <c:pt idx="0">
                  <c:v>66</c:v>
                </c:pt>
                <c:pt idx="1">
                  <c:v>104</c:v>
                </c:pt>
                <c:pt idx="2">
                  <c:v>335</c:v>
                </c:pt>
              </c:numCache>
            </c:numRef>
          </c:val>
          <c:extLst>
            <c:ext xmlns:c16="http://schemas.microsoft.com/office/drawing/2014/chart" uri="{C3380CC4-5D6E-409C-BE32-E72D297353CC}">
              <c16:uniqueId val="{00000004-4BC6-434E-9A23-488B9CF28F3E}"/>
            </c:ext>
          </c:extLst>
        </c:ser>
        <c:ser>
          <c:idx val="5"/>
          <c:order val="5"/>
          <c:tx>
            <c:strRef>
              <c:f>'8.6'!$A$33</c:f>
              <c:strCache>
                <c:ptCount val="1"/>
                <c:pt idx="0">
                  <c:v>Domácnosti</c:v>
                </c:pt>
              </c:strCache>
            </c:strRef>
          </c:tx>
          <c:spPr>
            <a:solidFill>
              <a:schemeClr val="accent6"/>
            </a:solidFill>
          </c:spPr>
          <c:invertIfNegative val="0"/>
          <c:cat>
            <c:strRef>
              <c:f>'8.6'!$C$38:$E$38</c:f>
              <c:strCache>
                <c:ptCount val="3"/>
                <c:pt idx="0">
                  <c:v>Říjen</c:v>
                </c:pt>
                <c:pt idx="1">
                  <c:v>Listopad</c:v>
                </c:pt>
                <c:pt idx="2">
                  <c:v>Prosinec</c:v>
                </c:pt>
              </c:strCache>
            </c:strRef>
          </c:cat>
          <c:val>
            <c:numRef>
              <c:f>('8.6'!$B$33,'8.6'!$D$33,'8.6'!$F$33)</c:f>
              <c:numCache>
                <c:formatCode>#,##0.0</c:formatCode>
                <c:ptCount val="3"/>
                <c:pt idx="0">
                  <c:v>103310.11</c:v>
                </c:pt>
                <c:pt idx="1">
                  <c:v>173205.63999999996</c:v>
                </c:pt>
                <c:pt idx="2">
                  <c:v>175419.65</c:v>
                </c:pt>
              </c:numCache>
            </c:numRef>
          </c:val>
          <c:extLst>
            <c:ext xmlns:c16="http://schemas.microsoft.com/office/drawing/2014/chart" uri="{C3380CC4-5D6E-409C-BE32-E72D297353CC}">
              <c16:uniqueId val="{00000005-4BC6-434E-9A23-488B9CF28F3E}"/>
            </c:ext>
          </c:extLst>
        </c:ser>
        <c:ser>
          <c:idx val="6"/>
          <c:order val="6"/>
          <c:tx>
            <c:strRef>
              <c:f>'8.6'!$A$34</c:f>
              <c:strCache>
                <c:ptCount val="1"/>
                <c:pt idx="0">
                  <c:v>Obchod, služby, školství, zdravotnictví</c:v>
                </c:pt>
              </c:strCache>
            </c:strRef>
          </c:tx>
          <c:spPr>
            <a:solidFill>
              <a:srgbClr val="F0948F"/>
            </a:solidFill>
          </c:spPr>
          <c:invertIfNegative val="0"/>
          <c:cat>
            <c:strRef>
              <c:f>'8.6'!$C$38:$E$38</c:f>
              <c:strCache>
                <c:ptCount val="3"/>
                <c:pt idx="0">
                  <c:v>Říjen</c:v>
                </c:pt>
                <c:pt idx="1">
                  <c:v>Listopad</c:v>
                </c:pt>
                <c:pt idx="2">
                  <c:v>Prosinec</c:v>
                </c:pt>
              </c:strCache>
            </c:strRef>
          </c:cat>
          <c:val>
            <c:numRef>
              <c:f>('8.6'!$B$34,'8.6'!$D$34,'8.6'!$F$34)</c:f>
              <c:numCache>
                <c:formatCode>#,##0.0</c:formatCode>
                <c:ptCount val="3"/>
                <c:pt idx="0">
                  <c:v>57792.525999999998</c:v>
                </c:pt>
                <c:pt idx="1">
                  <c:v>101182.88300000002</c:v>
                </c:pt>
                <c:pt idx="2">
                  <c:v>169846.41799999998</c:v>
                </c:pt>
              </c:numCache>
            </c:numRef>
          </c:val>
          <c:extLst>
            <c:ext xmlns:c16="http://schemas.microsoft.com/office/drawing/2014/chart" uri="{C3380CC4-5D6E-409C-BE32-E72D297353CC}">
              <c16:uniqueId val="{00000006-4BC6-434E-9A23-488B9CF28F3E}"/>
            </c:ext>
          </c:extLst>
        </c:ser>
        <c:ser>
          <c:idx val="7"/>
          <c:order val="7"/>
          <c:tx>
            <c:strRef>
              <c:f>'8.6'!$A$35</c:f>
              <c:strCache>
                <c:ptCount val="1"/>
                <c:pt idx="0">
                  <c:v>Ostatní</c:v>
                </c:pt>
              </c:strCache>
            </c:strRef>
          </c:tx>
          <c:spPr>
            <a:solidFill>
              <a:srgbClr val="F7C9C7"/>
            </a:solidFill>
          </c:spPr>
          <c:invertIfNegative val="0"/>
          <c:cat>
            <c:strRef>
              <c:f>'8.6'!$C$38:$E$38</c:f>
              <c:strCache>
                <c:ptCount val="3"/>
                <c:pt idx="0">
                  <c:v>Říjen</c:v>
                </c:pt>
                <c:pt idx="1">
                  <c:v>Listopad</c:v>
                </c:pt>
                <c:pt idx="2">
                  <c:v>Prosinec</c:v>
                </c:pt>
              </c:strCache>
            </c:strRef>
          </c:cat>
          <c:val>
            <c:numRef>
              <c:f>('8.6'!$B$35,'8.6'!$D$35,'8.6'!$F$35)</c:f>
              <c:numCache>
                <c:formatCode>#,##0.0</c:formatCode>
                <c:ptCount val="3"/>
                <c:pt idx="0">
                  <c:v>3673.134</c:v>
                </c:pt>
                <c:pt idx="1">
                  <c:v>4830.1719999999996</c:v>
                </c:pt>
                <c:pt idx="2">
                  <c:v>6731.7209999999995</c:v>
                </c:pt>
              </c:numCache>
            </c:numRef>
          </c:val>
          <c:extLst>
            <c:ext xmlns:c16="http://schemas.microsoft.com/office/drawing/2014/chart" uri="{C3380CC4-5D6E-409C-BE32-E72D297353CC}">
              <c16:uniqueId val="{00000007-4BC6-434E-9A23-488B9CF28F3E}"/>
            </c:ext>
          </c:extLst>
        </c:ser>
        <c:dLbls>
          <c:showLegendKey val="0"/>
          <c:showVal val="0"/>
          <c:showCatName val="0"/>
          <c:showSerName val="0"/>
          <c:showPercent val="0"/>
          <c:showBubbleSize val="0"/>
        </c:dLbls>
        <c:gapWidth val="50"/>
        <c:overlap val="100"/>
        <c:axId val="286819840"/>
        <c:axId val="286821376"/>
      </c:barChart>
      <c:catAx>
        <c:axId val="286819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821376"/>
        <c:crosses val="autoZero"/>
        <c:auto val="1"/>
        <c:lblAlgn val="ctr"/>
        <c:lblOffset val="100"/>
        <c:noMultiLvlLbl val="0"/>
      </c:catAx>
      <c:valAx>
        <c:axId val="2868213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819840"/>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0.11001674014869284"/>
          <c:y val="0.20117725284339458"/>
          <c:w val="0.78119817301062278"/>
          <c:h val="0.30708451443569551"/>
        </c:manualLayout>
      </c:layout>
      <c:barChart>
        <c:barDir val="bar"/>
        <c:grouping val="clustered"/>
        <c:varyColors val="0"/>
        <c:ser>
          <c:idx val="0"/>
          <c:order val="0"/>
          <c:tx>
            <c:strRef>
              <c:f>'8.6'!$A$38</c:f>
              <c:strCache>
                <c:ptCount val="1"/>
                <c:pt idx="0">
                  <c:v>Instalovaný výkon</c:v>
                </c:pt>
              </c:strCache>
            </c:strRef>
          </c:tx>
          <c:invertIfNegative val="0"/>
          <c:val>
            <c:numRef>
              <c:f>'8.6'!$B$38</c:f>
              <c:numCache>
                <c:formatCode>0.0%</c:formatCode>
                <c:ptCount val="1"/>
                <c:pt idx="0">
                  <c:v>2.7861406119618896E-2</c:v>
                </c:pt>
              </c:numCache>
            </c:numRef>
          </c:val>
          <c:extLst>
            <c:ext xmlns:c16="http://schemas.microsoft.com/office/drawing/2014/chart" uri="{C3380CC4-5D6E-409C-BE32-E72D297353CC}">
              <c16:uniqueId val="{00000000-959C-46A4-A3E1-0DDC2617E363}"/>
            </c:ext>
          </c:extLst>
        </c:ser>
        <c:ser>
          <c:idx val="1"/>
          <c:order val="1"/>
          <c:tx>
            <c:strRef>
              <c:f>'8.6'!$A$39</c:f>
              <c:strCache>
                <c:ptCount val="1"/>
                <c:pt idx="0">
                  <c:v>Výroba tepla brutto</c:v>
                </c:pt>
              </c:strCache>
            </c:strRef>
          </c:tx>
          <c:invertIfNegative val="0"/>
          <c:val>
            <c:numRef>
              <c:f>'8.6'!$B$39</c:f>
              <c:numCache>
                <c:formatCode>0.0%</c:formatCode>
                <c:ptCount val="1"/>
                <c:pt idx="0">
                  <c:v>3.3864356765294146E-2</c:v>
                </c:pt>
              </c:numCache>
            </c:numRef>
          </c:val>
          <c:extLst>
            <c:ext xmlns:c16="http://schemas.microsoft.com/office/drawing/2014/chart" uri="{C3380CC4-5D6E-409C-BE32-E72D297353CC}">
              <c16:uniqueId val="{00000001-959C-46A4-A3E1-0DDC2617E363}"/>
            </c:ext>
          </c:extLst>
        </c:ser>
        <c:ser>
          <c:idx val="2"/>
          <c:order val="2"/>
          <c:tx>
            <c:strRef>
              <c:f>'8.6'!$A$40</c:f>
              <c:strCache>
                <c:ptCount val="1"/>
                <c:pt idx="0">
                  <c:v>Dodávky tepla</c:v>
                </c:pt>
              </c:strCache>
            </c:strRef>
          </c:tx>
          <c:invertIfNegative val="0"/>
          <c:val>
            <c:numRef>
              <c:f>'8.6'!$B$40</c:f>
              <c:numCache>
                <c:formatCode>0.0%</c:formatCode>
                <c:ptCount val="1"/>
                <c:pt idx="0">
                  <c:v>3.329347516098391E-2</c:v>
                </c:pt>
              </c:numCache>
            </c:numRef>
          </c:val>
          <c:extLst>
            <c:ext xmlns:c16="http://schemas.microsoft.com/office/drawing/2014/chart" uri="{C3380CC4-5D6E-409C-BE32-E72D297353CC}">
              <c16:uniqueId val="{00000002-959C-46A4-A3E1-0DDC2617E363}"/>
            </c:ext>
          </c:extLst>
        </c:ser>
        <c:dLbls>
          <c:showLegendKey val="0"/>
          <c:showVal val="0"/>
          <c:showCatName val="0"/>
          <c:showSerName val="0"/>
          <c:showPercent val="0"/>
          <c:showBubbleSize val="0"/>
        </c:dLbls>
        <c:gapWidth val="150"/>
        <c:axId val="287458816"/>
        <c:axId val="287460352"/>
      </c:barChart>
      <c:catAx>
        <c:axId val="287458816"/>
        <c:scaling>
          <c:orientation val="maxMin"/>
        </c:scaling>
        <c:delete val="0"/>
        <c:axPos val="l"/>
        <c:numFmt formatCode="General" sourceLinked="1"/>
        <c:majorTickMark val="none"/>
        <c:minorTickMark val="none"/>
        <c:tickLblPos val="none"/>
        <c:crossAx val="287460352"/>
        <c:crosses val="autoZero"/>
        <c:auto val="1"/>
        <c:lblAlgn val="ctr"/>
        <c:lblOffset val="100"/>
        <c:noMultiLvlLbl val="0"/>
      </c:catAx>
      <c:valAx>
        <c:axId val="28746035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7458816"/>
        <c:crosses val="max"/>
        <c:crossBetween val="between"/>
        <c:majorUnit val="0.1"/>
      </c:valAx>
    </c:plotArea>
    <c:legend>
      <c:legendPos val="b"/>
      <c:layout>
        <c:manualLayout>
          <c:xMode val="edge"/>
          <c:yMode val="edge"/>
          <c:x val="6.9449477811089509E-3"/>
          <c:y val="0.65802137779689651"/>
          <c:w val="0.69069517548809689"/>
          <c:h val="0.3315382608279463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5771851879898952E-3"/>
          <c:y val="1.6209679220659044E-2"/>
        </c:manualLayout>
      </c:layout>
      <c:overlay val="0"/>
    </c:title>
    <c:autoTitleDeleted val="0"/>
    <c:plotArea>
      <c:layout>
        <c:manualLayout>
          <c:layoutTarget val="inner"/>
          <c:xMode val="edge"/>
          <c:yMode val="edge"/>
          <c:x val="0.16497442402322599"/>
          <c:y val="0.22795698924731184"/>
          <c:w val="0.79622485973277224"/>
          <c:h val="0.58296774193548395"/>
        </c:manualLayout>
      </c:layout>
      <c:barChart>
        <c:barDir val="col"/>
        <c:grouping val="stacked"/>
        <c:varyColors val="0"/>
        <c:ser>
          <c:idx val="0"/>
          <c:order val="0"/>
          <c:tx>
            <c:strRef>
              <c:f>'8.6'!$A$10</c:f>
              <c:strCache>
                <c:ptCount val="1"/>
                <c:pt idx="0">
                  <c:v>Biomasa</c:v>
                </c:pt>
              </c:strCache>
            </c:strRef>
          </c:tx>
          <c:spPr>
            <a:solidFill>
              <a:srgbClr val="23315F"/>
            </a:solidFill>
          </c:spPr>
          <c:invertIfNegative val="0"/>
          <c:cat>
            <c:strRef>
              <c:f>'8.6'!$C$38:$E$38</c:f>
              <c:strCache>
                <c:ptCount val="3"/>
                <c:pt idx="0">
                  <c:v>Říjen</c:v>
                </c:pt>
                <c:pt idx="1">
                  <c:v>Listopad</c:v>
                </c:pt>
                <c:pt idx="2">
                  <c:v>Prosinec</c:v>
                </c:pt>
              </c:strCache>
            </c:strRef>
          </c:cat>
          <c:val>
            <c:numRef>
              <c:f>('8.6'!$B$10,'8.6'!$D$10,'8.6'!$F$10)</c:f>
              <c:numCache>
                <c:formatCode>#,##0.0</c:formatCode>
                <c:ptCount val="3"/>
                <c:pt idx="0">
                  <c:v>46074.46</c:v>
                </c:pt>
                <c:pt idx="1">
                  <c:v>53571.18</c:v>
                </c:pt>
                <c:pt idx="2">
                  <c:v>53909.509999999995</c:v>
                </c:pt>
              </c:numCache>
            </c:numRef>
          </c:val>
          <c:extLst>
            <c:ext xmlns:c16="http://schemas.microsoft.com/office/drawing/2014/chart" uri="{C3380CC4-5D6E-409C-BE32-E72D297353CC}">
              <c16:uniqueId val="{00000000-0903-4E1A-9723-6717129C30F9}"/>
            </c:ext>
          </c:extLst>
        </c:ser>
        <c:ser>
          <c:idx val="1"/>
          <c:order val="1"/>
          <c:tx>
            <c:strRef>
              <c:f>'8.6'!$A$11</c:f>
              <c:strCache>
                <c:ptCount val="1"/>
                <c:pt idx="0">
                  <c:v>Bioplyn</c:v>
                </c:pt>
              </c:strCache>
            </c:strRef>
          </c:tx>
          <c:spPr>
            <a:solidFill>
              <a:srgbClr val="5A6588"/>
            </a:solidFill>
          </c:spPr>
          <c:invertIfNegative val="0"/>
          <c:cat>
            <c:strRef>
              <c:f>'8.6'!$C$38:$E$38</c:f>
              <c:strCache>
                <c:ptCount val="3"/>
                <c:pt idx="0">
                  <c:v>Říjen</c:v>
                </c:pt>
                <c:pt idx="1">
                  <c:v>Listopad</c:v>
                </c:pt>
                <c:pt idx="2">
                  <c:v>Prosinec</c:v>
                </c:pt>
              </c:strCache>
            </c:strRef>
          </c:cat>
          <c:val>
            <c:numRef>
              <c:f>('8.6'!$B$11,'8.6'!$D$11,'8.6'!$F$11)</c:f>
              <c:numCache>
                <c:formatCode>#,##0.0</c:formatCode>
                <c:ptCount val="3"/>
                <c:pt idx="0">
                  <c:v>3270.7999999999997</c:v>
                </c:pt>
                <c:pt idx="1">
                  <c:v>4438.96</c:v>
                </c:pt>
                <c:pt idx="2">
                  <c:v>5034.6149999999998</c:v>
                </c:pt>
              </c:numCache>
            </c:numRef>
          </c:val>
          <c:extLst>
            <c:ext xmlns:c16="http://schemas.microsoft.com/office/drawing/2014/chart" uri="{C3380CC4-5D6E-409C-BE32-E72D297353CC}">
              <c16:uniqueId val="{00000001-0903-4E1A-9723-6717129C30F9}"/>
            </c:ext>
          </c:extLst>
        </c:ser>
        <c:ser>
          <c:idx val="2"/>
          <c:order val="2"/>
          <c:tx>
            <c:strRef>
              <c:f>'8.6'!$A$12</c:f>
              <c:strCache>
                <c:ptCount val="1"/>
                <c:pt idx="0">
                  <c:v>Černé uhlí</c:v>
                </c:pt>
              </c:strCache>
            </c:strRef>
          </c:tx>
          <c:spPr>
            <a:solidFill>
              <a:srgbClr val="9198B0"/>
            </a:solidFill>
          </c:spPr>
          <c:invertIfNegative val="0"/>
          <c:cat>
            <c:strRef>
              <c:f>'8.6'!$C$38:$E$38</c:f>
              <c:strCache>
                <c:ptCount val="3"/>
                <c:pt idx="0">
                  <c:v>Říjen</c:v>
                </c:pt>
                <c:pt idx="1">
                  <c:v>Listopad</c:v>
                </c:pt>
                <c:pt idx="2">
                  <c:v>Prosinec</c:v>
                </c:pt>
              </c:strCache>
            </c:strRef>
          </c:cat>
          <c:val>
            <c:numRef>
              <c:f>('8.6'!$B$12,'8.6'!$D$12,'8.6'!$F$12)</c:f>
              <c:numCache>
                <c:formatCode>#,##0.0</c:formatCode>
                <c:ptCount val="3"/>
                <c:pt idx="0">
                  <c:v>1172.3499999999999</c:v>
                </c:pt>
                <c:pt idx="1">
                  <c:v>3721.75</c:v>
                </c:pt>
                <c:pt idx="2">
                  <c:v>3772.34</c:v>
                </c:pt>
              </c:numCache>
            </c:numRef>
          </c:val>
          <c:extLst>
            <c:ext xmlns:c16="http://schemas.microsoft.com/office/drawing/2014/chart" uri="{C3380CC4-5D6E-409C-BE32-E72D297353CC}">
              <c16:uniqueId val="{00000002-0903-4E1A-9723-6717129C30F9}"/>
            </c:ext>
          </c:extLst>
        </c:ser>
        <c:ser>
          <c:idx val="3"/>
          <c:order val="3"/>
          <c:tx>
            <c:strRef>
              <c:f>'8.6'!$A$13</c:f>
              <c:strCache>
                <c:ptCount val="1"/>
                <c:pt idx="0">
                  <c:v>Elektrická energie</c:v>
                </c:pt>
              </c:strCache>
            </c:strRef>
          </c:tx>
          <c:spPr>
            <a:solidFill>
              <a:srgbClr val="C8CBD7"/>
            </a:solidFill>
          </c:spPr>
          <c:invertIfNegative val="0"/>
          <c:cat>
            <c:strRef>
              <c:f>'8.6'!$C$38:$E$38</c:f>
              <c:strCache>
                <c:ptCount val="3"/>
                <c:pt idx="0">
                  <c:v>Říjen</c:v>
                </c:pt>
                <c:pt idx="1">
                  <c:v>Listopad</c:v>
                </c:pt>
                <c:pt idx="2">
                  <c:v>Prosinec</c:v>
                </c:pt>
              </c:strCache>
            </c:strRef>
          </c:cat>
          <c:val>
            <c:numRef>
              <c:f>('8.6'!$B$13,'8.6'!$D$13,'8.6'!$F$13)</c:f>
              <c:numCache>
                <c:formatCode>#,##0.0</c:formatCode>
                <c:ptCount val="3"/>
                <c:pt idx="0">
                  <c:v>0</c:v>
                </c:pt>
                <c:pt idx="1">
                  <c:v>0</c:v>
                </c:pt>
                <c:pt idx="2">
                  <c:v>0</c:v>
                </c:pt>
              </c:numCache>
            </c:numRef>
          </c:val>
          <c:extLst>
            <c:ext xmlns:c16="http://schemas.microsoft.com/office/drawing/2014/chart" uri="{C3380CC4-5D6E-409C-BE32-E72D297353CC}">
              <c16:uniqueId val="{00000003-0903-4E1A-9723-6717129C30F9}"/>
            </c:ext>
          </c:extLst>
        </c:ser>
        <c:ser>
          <c:idx val="4"/>
          <c:order val="4"/>
          <c:tx>
            <c:strRef>
              <c:f>'8.6'!$A$14</c:f>
              <c:strCache>
                <c:ptCount val="1"/>
                <c:pt idx="0">
                  <c:v>Energie prostředí (tepelné čerpadlo)</c:v>
                </c:pt>
              </c:strCache>
            </c:strRef>
          </c:tx>
          <c:spPr>
            <a:solidFill>
              <a:srgbClr val="E02C1F"/>
            </a:solidFill>
          </c:spPr>
          <c:invertIfNegative val="0"/>
          <c:cat>
            <c:strRef>
              <c:f>'8.6'!$C$38:$E$38</c:f>
              <c:strCache>
                <c:ptCount val="3"/>
                <c:pt idx="0">
                  <c:v>Říjen</c:v>
                </c:pt>
                <c:pt idx="1">
                  <c:v>Listopad</c:v>
                </c:pt>
                <c:pt idx="2">
                  <c:v>Prosinec</c:v>
                </c:pt>
              </c:strCache>
            </c:strRef>
          </c:cat>
          <c:val>
            <c:numRef>
              <c:f>('8.6'!$B$14,'8.6'!$D$14,'8.6'!$F$14)</c:f>
              <c:numCache>
                <c:formatCode>#,##0.0</c:formatCode>
                <c:ptCount val="3"/>
                <c:pt idx="0">
                  <c:v>0</c:v>
                </c:pt>
                <c:pt idx="1">
                  <c:v>0</c:v>
                </c:pt>
                <c:pt idx="2">
                  <c:v>0</c:v>
                </c:pt>
              </c:numCache>
            </c:numRef>
          </c:val>
          <c:extLst>
            <c:ext xmlns:c16="http://schemas.microsoft.com/office/drawing/2014/chart" uri="{C3380CC4-5D6E-409C-BE32-E72D297353CC}">
              <c16:uniqueId val="{00000004-0903-4E1A-9723-6717129C30F9}"/>
            </c:ext>
          </c:extLst>
        </c:ser>
        <c:ser>
          <c:idx val="5"/>
          <c:order val="5"/>
          <c:tx>
            <c:strRef>
              <c:f>'8.6'!$A$15</c:f>
              <c:strCache>
                <c:ptCount val="1"/>
                <c:pt idx="0">
                  <c:v>Energie Slunce (solární kolektor)</c:v>
                </c:pt>
              </c:strCache>
            </c:strRef>
          </c:tx>
          <c:spPr>
            <a:solidFill>
              <a:srgbClr val="E86158"/>
            </a:solidFill>
          </c:spPr>
          <c:invertIfNegative val="0"/>
          <c:cat>
            <c:strRef>
              <c:f>'8.6'!$C$38:$E$38</c:f>
              <c:strCache>
                <c:ptCount val="3"/>
                <c:pt idx="0">
                  <c:v>Říjen</c:v>
                </c:pt>
                <c:pt idx="1">
                  <c:v>Listopad</c:v>
                </c:pt>
                <c:pt idx="2">
                  <c:v>Prosinec</c:v>
                </c:pt>
              </c:strCache>
            </c:strRef>
          </c:cat>
          <c:val>
            <c:numRef>
              <c:f>('8.6'!$B$15,'8.6'!$D$15,'8.6'!$F$15)</c:f>
              <c:numCache>
                <c:formatCode>#,##0.0</c:formatCode>
                <c:ptCount val="3"/>
                <c:pt idx="0">
                  <c:v>0</c:v>
                </c:pt>
                <c:pt idx="1">
                  <c:v>0</c:v>
                </c:pt>
                <c:pt idx="2">
                  <c:v>0.4</c:v>
                </c:pt>
              </c:numCache>
            </c:numRef>
          </c:val>
          <c:extLst>
            <c:ext xmlns:c16="http://schemas.microsoft.com/office/drawing/2014/chart" uri="{C3380CC4-5D6E-409C-BE32-E72D297353CC}">
              <c16:uniqueId val="{00000005-0903-4E1A-9723-6717129C30F9}"/>
            </c:ext>
          </c:extLst>
        </c:ser>
        <c:ser>
          <c:idx val="6"/>
          <c:order val="6"/>
          <c:tx>
            <c:strRef>
              <c:f>'8.6'!$A$16</c:f>
              <c:strCache>
                <c:ptCount val="1"/>
                <c:pt idx="0">
                  <c:v>Hnědé uhlí</c:v>
                </c:pt>
              </c:strCache>
            </c:strRef>
          </c:tx>
          <c:spPr>
            <a:solidFill>
              <a:srgbClr val="F0948F"/>
            </a:solidFill>
          </c:spPr>
          <c:invertIfNegative val="0"/>
          <c:cat>
            <c:strRef>
              <c:f>'8.6'!$C$38:$E$38</c:f>
              <c:strCache>
                <c:ptCount val="3"/>
                <c:pt idx="0">
                  <c:v>Říjen</c:v>
                </c:pt>
                <c:pt idx="1">
                  <c:v>Listopad</c:v>
                </c:pt>
                <c:pt idx="2">
                  <c:v>Prosinec</c:v>
                </c:pt>
              </c:strCache>
            </c:strRef>
          </c:cat>
          <c:val>
            <c:numRef>
              <c:f>('8.6'!$B$16,'8.6'!$D$16,'8.6'!$F$16)</c:f>
              <c:numCache>
                <c:formatCode>#,##0.0</c:formatCode>
                <c:ptCount val="3"/>
                <c:pt idx="0">
                  <c:v>88709.98</c:v>
                </c:pt>
                <c:pt idx="1">
                  <c:v>125794.89</c:v>
                </c:pt>
                <c:pt idx="2">
                  <c:v>168483.37</c:v>
                </c:pt>
              </c:numCache>
            </c:numRef>
          </c:val>
          <c:extLst>
            <c:ext xmlns:c16="http://schemas.microsoft.com/office/drawing/2014/chart" uri="{C3380CC4-5D6E-409C-BE32-E72D297353CC}">
              <c16:uniqueId val="{00000006-0903-4E1A-9723-6717129C30F9}"/>
            </c:ext>
          </c:extLst>
        </c:ser>
        <c:ser>
          <c:idx val="7"/>
          <c:order val="7"/>
          <c:tx>
            <c:strRef>
              <c:f>'8.6'!$A$17</c:f>
              <c:strCache>
                <c:ptCount val="1"/>
                <c:pt idx="0">
                  <c:v>Jaderné palivo</c:v>
                </c:pt>
              </c:strCache>
            </c:strRef>
          </c:tx>
          <c:spPr>
            <a:solidFill>
              <a:srgbClr val="F7C9C7"/>
            </a:solidFill>
          </c:spPr>
          <c:invertIfNegative val="0"/>
          <c:cat>
            <c:strRef>
              <c:f>'8.6'!$C$38:$E$38</c:f>
              <c:strCache>
                <c:ptCount val="3"/>
                <c:pt idx="0">
                  <c:v>Říjen</c:v>
                </c:pt>
                <c:pt idx="1">
                  <c:v>Listopad</c:v>
                </c:pt>
                <c:pt idx="2">
                  <c:v>Prosinec</c:v>
                </c:pt>
              </c:strCache>
            </c:strRef>
          </c:cat>
          <c:val>
            <c:numRef>
              <c:f>('8.6'!$B$17,'8.6'!$D$17,'8.6'!$F$17)</c:f>
              <c:numCache>
                <c:formatCode>#,##0.0</c:formatCode>
                <c:ptCount val="3"/>
                <c:pt idx="0">
                  <c:v>0</c:v>
                </c:pt>
                <c:pt idx="1">
                  <c:v>0</c:v>
                </c:pt>
                <c:pt idx="2">
                  <c:v>0</c:v>
                </c:pt>
              </c:numCache>
            </c:numRef>
          </c:val>
          <c:extLst>
            <c:ext xmlns:c16="http://schemas.microsoft.com/office/drawing/2014/chart" uri="{C3380CC4-5D6E-409C-BE32-E72D297353CC}">
              <c16:uniqueId val="{00000007-0903-4E1A-9723-6717129C30F9}"/>
            </c:ext>
          </c:extLst>
        </c:ser>
        <c:ser>
          <c:idx val="8"/>
          <c:order val="8"/>
          <c:tx>
            <c:strRef>
              <c:f>'8.6'!$A$18</c:f>
              <c:strCache>
                <c:ptCount val="1"/>
                <c:pt idx="0">
                  <c:v>Koks</c:v>
                </c:pt>
              </c:strCache>
            </c:strRef>
          </c:tx>
          <c:spPr>
            <a:solidFill>
              <a:srgbClr val="262626"/>
            </a:solidFill>
          </c:spPr>
          <c:invertIfNegative val="0"/>
          <c:cat>
            <c:strRef>
              <c:f>'8.6'!$C$38:$E$38</c:f>
              <c:strCache>
                <c:ptCount val="3"/>
                <c:pt idx="0">
                  <c:v>Říjen</c:v>
                </c:pt>
                <c:pt idx="1">
                  <c:v>Listopad</c:v>
                </c:pt>
                <c:pt idx="2">
                  <c:v>Prosinec</c:v>
                </c:pt>
              </c:strCache>
            </c:strRef>
          </c:cat>
          <c:val>
            <c:numRef>
              <c:f>('8.6'!$B$18,'8.6'!$D$18,'8.6'!$F$18)</c:f>
              <c:numCache>
                <c:formatCode>#,##0.0</c:formatCode>
                <c:ptCount val="3"/>
                <c:pt idx="0">
                  <c:v>0</c:v>
                </c:pt>
                <c:pt idx="1">
                  <c:v>0</c:v>
                </c:pt>
                <c:pt idx="2">
                  <c:v>0</c:v>
                </c:pt>
              </c:numCache>
            </c:numRef>
          </c:val>
          <c:extLst>
            <c:ext xmlns:c16="http://schemas.microsoft.com/office/drawing/2014/chart" uri="{C3380CC4-5D6E-409C-BE32-E72D297353CC}">
              <c16:uniqueId val="{00000008-0903-4E1A-9723-6717129C30F9}"/>
            </c:ext>
          </c:extLst>
        </c:ser>
        <c:ser>
          <c:idx val="9"/>
          <c:order val="9"/>
          <c:tx>
            <c:strRef>
              <c:f>'8.6'!$A$19</c:f>
              <c:strCache>
                <c:ptCount val="1"/>
                <c:pt idx="0">
                  <c:v>Odpadní teplo</c:v>
                </c:pt>
              </c:strCache>
            </c:strRef>
          </c:tx>
          <c:spPr>
            <a:solidFill>
              <a:srgbClr val="646363"/>
            </a:solidFill>
          </c:spPr>
          <c:invertIfNegative val="0"/>
          <c:cat>
            <c:strRef>
              <c:f>'8.6'!$C$38:$E$38</c:f>
              <c:strCache>
                <c:ptCount val="3"/>
                <c:pt idx="0">
                  <c:v>Říjen</c:v>
                </c:pt>
                <c:pt idx="1">
                  <c:v>Listopad</c:v>
                </c:pt>
                <c:pt idx="2">
                  <c:v>Prosinec</c:v>
                </c:pt>
              </c:strCache>
            </c:strRef>
          </c:cat>
          <c:val>
            <c:numRef>
              <c:f>('8.6'!$B$19,'8.6'!$D$19,'8.6'!$F$19)</c:f>
              <c:numCache>
                <c:formatCode>#,##0.0</c:formatCode>
                <c:ptCount val="3"/>
                <c:pt idx="0">
                  <c:v>0</c:v>
                </c:pt>
                <c:pt idx="1">
                  <c:v>0</c:v>
                </c:pt>
                <c:pt idx="2">
                  <c:v>0</c:v>
                </c:pt>
              </c:numCache>
            </c:numRef>
          </c:val>
          <c:extLst>
            <c:ext xmlns:c16="http://schemas.microsoft.com/office/drawing/2014/chart" uri="{C3380CC4-5D6E-409C-BE32-E72D297353CC}">
              <c16:uniqueId val="{00000009-0903-4E1A-9723-6717129C30F9}"/>
            </c:ext>
          </c:extLst>
        </c:ser>
        <c:ser>
          <c:idx val="10"/>
          <c:order val="10"/>
          <c:tx>
            <c:strRef>
              <c:f>'8.6'!$A$20</c:f>
              <c:strCache>
                <c:ptCount val="1"/>
                <c:pt idx="0">
                  <c:v>Ostatní kapalná paliva</c:v>
                </c:pt>
              </c:strCache>
            </c:strRef>
          </c:tx>
          <c:spPr>
            <a:solidFill>
              <a:srgbClr val="9D9D9C"/>
            </a:solidFill>
          </c:spPr>
          <c:invertIfNegative val="0"/>
          <c:cat>
            <c:strRef>
              <c:f>'8.6'!$C$38:$E$38</c:f>
              <c:strCache>
                <c:ptCount val="3"/>
                <c:pt idx="0">
                  <c:v>Říjen</c:v>
                </c:pt>
                <c:pt idx="1">
                  <c:v>Listopad</c:v>
                </c:pt>
                <c:pt idx="2">
                  <c:v>Prosinec</c:v>
                </c:pt>
              </c:strCache>
            </c:strRef>
          </c:cat>
          <c:val>
            <c:numRef>
              <c:f>('8.6'!$B$20,'8.6'!$D$20,'8.6'!$F$20)</c:f>
              <c:numCache>
                <c:formatCode>#,##0.0</c:formatCode>
                <c:ptCount val="3"/>
                <c:pt idx="0">
                  <c:v>0</c:v>
                </c:pt>
                <c:pt idx="1">
                  <c:v>0</c:v>
                </c:pt>
                <c:pt idx="2">
                  <c:v>0</c:v>
                </c:pt>
              </c:numCache>
            </c:numRef>
          </c:val>
          <c:extLst>
            <c:ext xmlns:c16="http://schemas.microsoft.com/office/drawing/2014/chart" uri="{C3380CC4-5D6E-409C-BE32-E72D297353CC}">
              <c16:uniqueId val="{0000000A-0903-4E1A-9723-6717129C30F9}"/>
            </c:ext>
          </c:extLst>
        </c:ser>
        <c:ser>
          <c:idx val="11"/>
          <c:order val="11"/>
          <c:tx>
            <c:strRef>
              <c:f>'8.6'!$A$21</c:f>
              <c:strCache>
                <c:ptCount val="1"/>
                <c:pt idx="0">
                  <c:v>Ostatní pevná paliva</c:v>
                </c:pt>
              </c:strCache>
            </c:strRef>
          </c:tx>
          <c:spPr>
            <a:solidFill>
              <a:srgbClr val="D0D0D0"/>
            </a:solidFill>
          </c:spPr>
          <c:invertIfNegative val="0"/>
          <c:cat>
            <c:strRef>
              <c:f>'8.6'!$C$38:$E$38</c:f>
              <c:strCache>
                <c:ptCount val="3"/>
                <c:pt idx="0">
                  <c:v>Říjen</c:v>
                </c:pt>
                <c:pt idx="1">
                  <c:v>Listopad</c:v>
                </c:pt>
                <c:pt idx="2">
                  <c:v>Prosinec</c:v>
                </c:pt>
              </c:strCache>
            </c:strRef>
          </c:cat>
          <c:val>
            <c:numRef>
              <c:f>('8.6'!$B$21,'8.6'!$D$21,'8.6'!$F$21)</c:f>
              <c:numCache>
                <c:formatCode>#,##0.0</c:formatCode>
                <c:ptCount val="3"/>
                <c:pt idx="0">
                  <c:v>0</c:v>
                </c:pt>
                <c:pt idx="1">
                  <c:v>0</c:v>
                </c:pt>
                <c:pt idx="2">
                  <c:v>0</c:v>
                </c:pt>
              </c:numCache>
            </c:numRef>
          </c:val>
          <c:extLst>
            <c:ext xmlns:c16="http://schemas.microsoft.com/office/drawing/2014/chart" uri="{C3380CC4-5D6E-409C-BE32-E72D297353CC}">
              <c16:uniqueId val="{0000000B-0903-4E1A-9723-6717129C30F9}"/>
            </c:ext>
          </c:extLst>
        </c:ser>
        <c:ser>
          <c:idx val="12"/>
          <c:order val="12"/>
          <c:tx>
            <c:strRef>
              <c:f>'8.6'!$A$22</c:f>
              <c:strCache>
                <c:ptCount val="1"/>
                <c:pt idx="0">
                  <c:v>Ostatní plyny</c:v>
                </c:pt>
              </c:strCache>
            </c:strRef>
          </c:tx>
          <c:spPr>
            <a:pattFill prst="ltUpDiag">
              <a:fgClr>
                <a:srgbClr val="23315F"/>
              </a:fgClr>
              <a:bgClr>
                <a:sysClr val="window" lastClr="FFFFFF"/>
              </a:bgClr>
            </a:pattFill>
          </c:spPr>
          <c:invertIfNegative val="0"/>
          <c:cat>
            <c:strRef>
              <c:f>'8.6'!$C$38:$E$38</c:f>
              <c:strCache>
                <c:ptCount val="3"/>
                <c:pt idx="0">
                  <c:v>Říjen</c:v>
                </c:pt>
                <c:pt idx="1">
                  <c:v>Listopad</c:v>
                </c:pt>
                <c:pt idx="2">
                  <c:v>Prosinec</c:v>
                </c:pt>
              </c:strCache>
            </c:strRef>
          </c:cat>
          <c:val>
            <c:numRef>
              <c:f>('8.6'!$B$22,'8.6'!$D$22,'8.6'!$F$22)</c:f>
              <c:numCache>
                <c:formatCode>#,##0.0</c:formatCode>
                <c:ptCount val="3"/>
                <c:pt idx="0">
                  <c:v>0</c:v>
                </c:pt>
                <c:pt idx="1">
                  <c:v>0</c:v>
                </c:pt>
                <c:pt idx="2">
                  <c:v>0</c:v>
                </c:pt>
              </c:numCache>
            </c:numRef>
          </c:val>
          <c:extLst>
            <c:ext xmlns:c16="http://schemas.microsoft.com/office/drawing/2014/chart" uri="{C3380CC4-5D6E-409C-BE32-E72D297353CC}">
              <c16:uniqueId val="{0000000C-0903-4E1A-9723-6717129C30F9}"/>
            </c:ext>
          </c:extLst>
        </c:ser>
        <c:ser>
          <c:idx val="13"/>
          <c:order val="13"/>
          <c:tx>
            <c:strRef>
              <c:f>'8.6'!$A$23</c:f>
              <c:strCache>
                <c:ptCount val="1"/>
                <c:pt idx="0">
                  <c:v>Ostatní</c:v>
                </c:pt>
              </c:strCache>
            </c:strRef>
          </c:tx>
          <c:spPr>
            <a:pattFill prst="ltUpDiag">
              <a:fgClr>
                <a:srgbClr val="E02C1F"/>
              </a:fgClr>
              <a:bgClr>
                <a:sysClr val="window" lastClr="FFFFFF"/>
              </a:bgClr>
            </a:pattFill>
          </c:spPr>
          <c:invertIfNegative val="0"/>
          <c:cat>
            <c:strRef>
              <c:f>'8.6'!$C$38:$E$38</c:f>
              <c:strCache>
                <c:ptCount val="3"/>
                <c:pt idx="0">
                  <c:v>Říjen</c:v>
                </c:pt>
                <c:pt idx="1">
                  <c:v>Listopad</c:v>
                </c:pt>
                <c:pt idx="2">
                  <c:v>Prosinec</c:v>
                </c:pt>
              </c:strCache>
            </c:strRef>
          </c:cat>
          <c:val>
            <c:numRef>
              <c:f>('8.6'!$B$23,'8.6'!$D$23,'8.6'!$F$23)</c:f>
              <c:numCache>
                <c:formatCode>#,##0.0</c:formatCode>
                <c:ptCount val="3"/>
                <c:pt idx="0">
                  <c:v>0</c:v>
                </c:pt>
                <c:pt idx="1">
                  <c:v>0</c:v>
                </c:pt>
                <c:pt idx="2">
                  <c:v>0</c:v>
                </c:pt>
              </c:numCache>
            </c:numRef>
          </c:val>
          <c:extLst>
            <c:ext xmlns:c16="http://schemas.microsoft.com/office/drawing/2014/chart" uri="{C3380CC4-5D6E-409C-BE32-E72D297353CC}">
              <c16:uniqueId val="{0000000D-0903-4E1A-9723-6717129C30F9}"/>
            </c:ext>
          </c:extLst>
        </c:ser>
        <c:ser>
          <c:idx val="14"/>
          <c:order val="14"/>
          <c:tx>
            <c:strRef>
              <c:f>'8.6'!$A$24</c:f>
              <c:strCache>
                <c:ptCount val="1"/>
                <c:pt idx="0">
                  <c:v>Topné oleje</c:v>
                </c:pt>
              </c:strCache>
            </c:strRef>
          </c:tx>
          <c:spPr>
            <a:pattFill prst="ltUpDiag">
              <a:fgClr>
                <a:srgbClr val="5A6588"/>
              </a:fgClr>
              <a:bgClr>
                <a:sysClr val="window" lastClr="FFFFFF"/>
              </a:bgClr>
            </a:pattFill>
          </c:spPr>
          <c:invertIfNegative val="0"/>
          <c:cat>
            <c:strRef>
              <c:f>'8.6'!$C$38:$E$38</c:f>
              <c:strCache>
                <c:ptCount val="3"/>
                <c:pt idx="0">
                  <c:v>Říjen</c:v>
                </c:pt>
                <c:pt idx="1">
                  <c:v>Listopad</c:v>
                </c:pt>
                <c:pt idx="2">
                  <c:v>Prosinec</c:v>
                </c:pt>
              </c:strCache>
            </c:strRef>
          </c:cat>
          <c:val>
            <c:numRef>
              <c:f>('8.6'!$B$24,'8.6'!$D$24,'8.6'!$F$24)</c:f>
              <c:numCache>
                <c:formatCode>#,##0.0</c:formatCode>
                <c:ptCount val="3"/>
                <c:pt idx="0">
                  <c:v>104</c:v>
                </c:pt>
                <c:pt idx="1">
                  <c:v>0</c:v>
                </c:pt>
                <c:pt idx="2">
                  <c:v>0</c:v>
                </c:pt>
              </c:numCache>
            </c:numRef>
          </c:val>
          <c:extLst>
            <c:ext xmlns:c16="http://schemas.microsoft.com/office/drawing/2014/chart" uri="{C3380CC4-5D6E-409C-BE32-E72D297353CC}">
              <c16:uniqueId val="{0000000E-0903-4E1A-9723-6717129C30F9}"/>
            </c:ext>
          </c:extLst>
        </c:ser>
        <c:ser>
          <c:idx val="15"/>
          <c:order val="15"/>
          <c:tx>
            <c:strRef>
              <c:f>'8.6'!$A$25</c:f>
              <c:strCache>
                <c:ptCount val="1"/>
                <c:pt idx="0">
                  <c:v>Zemní plyn</c:v>
                </c:pt>
              </c:strCache>
            </c:strRef>
          </c:tx>
          <c:spPr>
            <a:pattFill prst="ltUpDiag">
              <a:fgClr>
                <a:srgbClr val="E86158"/>
              </a:fgClr>
              <a:bgClr>
                <a:sysClr val="window" lastClr="FFFFFF"/>
              </a:bgClr>
            </a:pattFill>
          </c:spPr>
          <c:invertIfNegative val="0"/>
          <c:cat>
            <c:strRef>
              <c:f>'8.6'!$C$38:$E$38</c:f>
              <c:strCache>
                <c:ptCount val="3"/>
                <c:pt idx="0">
                  <c:v>Říjen</c:v>
                </c:pt>
                <c:pt idx="1">
                  <c:v>Listopad</c:v>
                </c:pt>
                <c:pt idx="2">
                  <c:v>Prosinec</c:v>
                </c:pt>
              </c:strCache>
            </c:strRef>
          </c:cat>
          <c:val>
            <c:numRef>
              <c:f>('8.6'!$B$25,'8.6'!$D$25,'8.6'!$F$25)</c:f>
              <c:numCache>
                <c:formatCode>#,##0.0</c:formatCode>
                <c:ptCount val="3"/>
                <c:pt idx="0">
                  <c:v>64556.94</c:v>
                </c:pt>
                <c:pt idx="1">
                  <c:v>100483.36700000001</c:v>
                </c:pt>
                <c:pt idx="2">
                  <c:v>122830.60999999999</c:v>
                </c:pt>
              </c:numCache>
            </c:numRef>
          </c:val>
          <c:extLst>
            <c:ext xmlns:c16="http://schemas.microsoft.com/office/drawing/2014/chart" uri="{C3380CC4-5D6E-409C-BE32-E72D297353CC}">
              <c16:uniqueId val="{0000000F-0903-4E1A-9723-6717129C30F9}"/>
            </c:ext>
          </c:extLst>
        </c:ser>
        <c:dLbls>
          <c:showLegendKey val="0"/>
          <c:showVal val="0"/>
          <c:showCatName val="0"/>
          <c:showSerName val="0"/>
          <c:showPercent val="0"/>
          <c:showBubbleSize val="0"/>
        </c:dLbls>
        <c:gapWidth val="50"/>
        <c:overlap val="100"/>
        <c:axId val="287557120"/>
        <c:axId val="287558656"/>
      </c:barChart>
      <c:catAx>
        <c:axId val="28755712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558656"/>
        <c:crosses val="autoZero"/>
        <c:auto val="1"/>
        <c:lblAlgn val="ctr"/>
        <c:lblOffset val="100"/>
        <c:noMultiLvlLbl val="0"/>
      </c:catAx>
      <c:valAx>
        <c:axId val="287558656"/>
        <c:scaling>
          <c:orientation val="minMax"/>
          <c:max val="5000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557120"/>
        <c:crosses val="autoZero"/>
        <c:crossBetween val="between"/>
        <c:majorUnit val="100000"/>
        <c:minorUnit val="2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24-C7A6-41D6-8E02-335B206504B2}"/>
              </c:ext>
            </c:extLst>
          </c:dPt>
          <c:dPt>
            <c:idx val="1"/>
            <c:bubble3D val="0"/>
            <c:spPr>
              <a:solidFill>
                <a:schemeClr val="accent2"/>
              </a:solidFill>
            </c:spPr>
            <c:extLst>
              <c:ext xmlns:c16="http://schemas.microsoft.com/office/drawing/2014/chart" uri="{C3380CC4-5D6E-409C-BE32-E72D297353CC}">
                <c16:uniqueId val="{00000025-C7A6-41D6-8E02-335B206504B2}"/>
              </c:ext>
            </c:extLst>
          </c:dPt>
          <c:dPt>
            <c:idx val="2"/>
            <c:bubble3D val="0"/>
            <c:spPr>
              <a:solidFill>
                <a:schemeClr val="accent3"/>
              </a:solidFill>
            </c:spPr>
            <c:extLst>
              <c:ext xmlns:c16="http://schemas.microsoft.com/office/drawing/2014/chart" uri="{C3380CC4-5D6E-409C-BE32-E72D297353CC}">
                <c16:uniqueId val="{00000026-C7A6-41D6-8E02-335B206504B2}"/>
              </c:ext>
            </c:extLst>
          </c:dPt>
          <c:dPt>
            <c:idx val="3"/>
            <c:bubble3D val="0"/>
            <c:spPr>
              <a:solidFill>
                <a:schemeClr val="accent4"/>
              </a:solidFill>
            </c:spPr>
            <c:extLst>
              <c:ext xmlns:c16="http://schemas.microsoft.com/office/drawing/2014/chart" uri="{C3380CC4-5D6E-409C-BE32-E72D297353CC}">
                <c16:uniqueId val="{00000027-C7A6-41D6-8E02-335B206504B2}"/>
              </c:ext>
            </c:extLst>
          </c:dPt>
          <c:dPt>
            <c:idx val="4"/>
            <c:bubble3D val="0"/>
            <c:spPr>
              <a:solidFill>
                <a:schemeClr val="accent5"/>
              </a:solidFill>
            </c:spPr>
            <c:extLst>
              <c:ext xmlns:c16="http://schemas.microsoft.com/office/drawing/2014/chart" uri="{C3380CC4-5D6E-409C-BE32-E72D297353CC}">
                <c16:uniqueId val="{00000028-C7A6-41D6-8E02-335B206504B2}"/>
              </c:ext>
            </c:extLst>
          </c:dPt>
          <c:dPt>
            <c:idx val="5"/>
            <c:bubble3D val="0"/>
            <c:spPr>
              <a:solidFill>
                <a:schemeClr val="accent6"/>
              </a:solidFill>
            </c:spPr>
            <c:extLst>
              <c:ext xmlns:c16="http://schemas.microsoft.com/office/drawing/2014/chart" uri="{C3380CC4-5D6E-409C-BE32-E72D297353CC}">
                <c16:uniqueId val="{00000029-C7A6-41D6-8E02-335B206504B2}"/>
              </c:ext>
            </c:extLst>
          </c:dPt>
          <c:dPt>
            <c:idx val="6"/>
            <c:bubble3D val="0"/>
            <c:spPr>
              <a:solidFill>
                <a:srgbClr val="F0948F"/>
              </a:solidFill>
            </c:spPr>
            <c:extLst>
              <c:ext xmlns:c16="http://schemas.microsoft.com/office/drawing/2014/chart" uri="{C3380CC4-5D6E-409C-BE32-E72D297353CC}">
                <c16:uniqueId val="{0000002A-C7A6-41D6-8E02-335B206504B2}"/>
              </c:ext>
            </c:extLst>
          </c:dPt>
          <c:dPt>
            <c:idx val="7"/>
            <c:bubble3D val="0"/>
            <c:spPr>
              <a:solidFill>
                <a:srgbClr val="F7C9C7"/>
              </a:solidFill>
            </c:spPr>
            <c:extLst>
              <c:ext xmlns:c16="http://schemas.microsoft.com/office/drawing/2014/chart" uri="{C3380CC4-5D6E-409C-BE32-E72D297353CC}">
                <c16:uniqueId val="{0000002B-C7A6-41D6-8E02-335B206504B2}"/>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3-C7A6-41D6-8E02-335B206504B2}"/>
            </c:ext>
          </c:extLst>
        </c:ser>
        <c:ser>
          <c:idx val="2"/>
          <c:order val="1"/>
          <c:dPt>
            <c:idx val="0"/>
            <c:bubble3D val="0"/>
            <c:spPr>
              <a:solidFill>
                <a:schemeClr val="accent1"/>
              </a:solidFill>
            </c:spPr>
            <c:extLst>
              <c:ext xmlns:c16="http://schemas.microsoft.com/office/drawing/2014/chart" uri="{C3380CC4-5D6E-409C-BE32-E72D297353CC}">
                <c16:uniqueId val="{00000013-C7A6-41D6-8E02-335B206504B2}"/>
              </c:ext>
            </c:extLst>
          </c:dPt>
          <c:dPt>
            <c:idx val="1"/>
            <c:bubble3D val="0"/>
            <c:spPr>
              <a:solidFill>
                <a:schemeClr val="accent2"/>
              </a:solidFill>
            </c:spPr>
            <c:extLst>
              <c:ext xmlns:c16="http://schemas.microsoft.com/office/drawing/2014/chart" uri="{C3380CC4-5D6E-409C-BE32-E72D297353CC}">
                <c16:uniqueId val="{00000015-C7A6-41D6-8E02-335B206504B2}"/>
              </c:ext>
            </c:extLst>
          </c:dPt>
          <c:dPt>
            <c:idx val="2"/>
            <c:bubble3D val="0"/>
            <c:spPr>
              <a:solidFill>
                <a:schemeClr val="accent3"/>
              </a:solidFill>
            </c:spPr>
            <c:extLst>
              <c:ext xmlns:c16="http://schemas.microsoft.com/office/drawing/2014/chart" uri="{C3380CC4-5D6E-409C-BE32-E72D297353CC}">
                <c16:uniqueId val="{00000017-C7A6-41D6-8E02-335B206504B2}"/>
              </c:ext>
            </c:extLst>
          </c:dPt>
          <c:dPt>
            <c:idx val="3"/>
            <c:bubble3D val="0"/>
            <c:spPr>
              <a:solidFill>
                <a:schemeClr val="accent4"/>
              </a:solidFill>
            </c:spPr>
            <c:extLst>
              <c:ext xmlns:c16="http://schemas.microsoft.com/office/drawing/2014/chart" uri="{C3380CC4-5D6E-409C-BE32-E72D297353CC}">
                <c16:uniqueId val="{00000019-C7A6-41D6-8E02-335B206504B2}"/>
              </c:ext>
            </c:extLst>
          </c:dPt>
          <c:dPt>
            <c:idx val="4"/>
            <c:bubble3D val="0"/>
            <c:spPr>
              <a:solidFill>
                <a:schemeClr val="accent5"/>
              </a:solidFill>
            </c:spPr>
            <c:extLst>
              <c:ext xmlns:c16="http://schemas.microsoft.com/office/drawing/2014/chart" uri="{C3380CC4-5D6E-409C-BE32-E72D297353CC}">
                <c16:uniqueId val="{0000001B-C7A6-41D6-8E02-335B206504B2}"/>
              </c:ext>
            </c:extLst>
          </c:dPt>
          <c:dPt>
            <c:idx val="5"/>
            <c:bubble3D val="0"/>
            <c:spPr>
              <a:solidFill>
                <a:schemeClr val="accent6"/>
              </a:solidFill>
            </c:spPr>
            <c:extLst>
              <c:ext xmlns:c16="http://schemas.microsoft.com/office/drawing/2014/chart" uri="{C3380CC4-5D6E-409C-BE32-E72D297353CC}">
                <c16:uniqueId val="{0000001D-C7A6-41D6-8E02-335B206504B2}"/>
              </c:ext>
            </c:extLst>
          </c:dPt>
          <c:dPt>
            <c:idx val="6"/>
            <c:bubble3D val="0"/>
            <c:spPr>
              <a:solidFill>
                <a:srgbClr val="F0948F"/>
              </a:solidFill>
            </c:spPr>
            <c:extLst>
              <c:ext xmlns:c16="http://schemas.microsoft.com/office/drawing/2014/chart" uri="{C3380CC4-5D6E-409C-BE32-E72D297353CC}">
                <c16:uniqueId val="{0000001F-C7A6-41D6-8E02-335B206504B2}"/>
              </c:ext>
            </c:extLst>
          </c:dPt>
          <c:dPt>
            <c:idx val="7"/>
            <c:bubble3D val="0"/>
            <c:spPr>
              <a:solidFill>
                <a:srgbClr val="F7C9C7"/>
              </a:solidFill>
            </c:spPr>
            <c:extLst>
              <c:ext xmlns:c16="http://schemas.microsoft.com/office/drawing/2014/chart" uri="{C3380CC4-5D6E-409C-BE32-E72D297353CC}">
                <c16:uniqueId val="{00000021-C7A6-41D6-8E02-335B206504B2}"/>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2-C7A6-41D6-8E02-335B206504B2}"/>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DB7-49D5-B805-7FABAC77FD8B}"/>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DB7-49D5-B805-7FABAC77FD8B}"/>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DB7-49D5-B805-7FABAC77FD8B}"/>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DB7-49D5-B805-7FABAC77FD8B}"/>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DB7-49D5-B805-7FABAC77FD8B}"/>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DB7-49D5-B805-7FABAC77FD8B}"/>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DB7-49D5-B805-7FABAC77FD8B}"/>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DB7-49D5-B805-7FABAC77FD8B}"/>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DB7-49D5-B805-7FABAC77FD8B}"/>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DB7-49D5-B805-7FABAC77FD8B}"/>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DB7-49D5-B805-7FABAC77FD8B}"/>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DB7-49D5-B805-7FABAC77FD8B}"/>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DB7-49D5-B805-7FABAC77FD8B}"/>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DB7-49D5-B805-7FABAC77FD8B}"/>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DB7-49D5-B805-7FABAC77FD8B}"/>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FDB7-49D5-B805-7FABAC77FD8B}"/>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4E3-4E6B-A9A6-15C8143D0876}"/>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4E3-4E6B-A9A6-15C8143D0876}"/>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4E3-4E6B-A9A6-15C8143D0876}"/>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4E3-4E6B-A9A6-15C8143D0876}"/>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4E3-4E6B-A9A6-15C8143D0876}"/>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4E3-4E6B-A9A6-15C8143D0876}"/>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4E3-4E6B-A9A6-15C8143D0876}"/>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4E3-4E6B-A9A6-15C8143D0876}"/>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4E3-4E6B-A9A6-15C8143D0876}"/>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4E3-4E6B-A9A6-15C8143D0876}"/>
            </c:ext>
          </c:extLst>
        </c:ser>
        <c:ser>
          <c:idx val="10"/>
          <c:order val="10"/>
          <c:tx>
            <c:strRef>
              <c:f>'4.1'!$O$18</c:f>
              <c:strCache>
                <c:ptCount val="1"/>
              </c:strCache>
            </c:strRef>
          </c:tx>
          <c:spPr>
            <a:solidFill>
              <a:srgbClr val="D0D0D0"/>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4E3-4E6B-A9A6-15C8143D0876}"/>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4E3-4E6B-A9A6-15C8143D0876}"/>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4E3-4E6B-A9A6-15C8143D0876}"/>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4E3-4E6B-A9A6-15C8143D0876}"/>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4E3-4E6B-A9A6-15C8143D0876}"/>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4E3-4E6B-A9A6-15C8143D0876}"/>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2.4453030715926344E-3"/>
          <c:y val="6.5974249454567825E-3"/>
        </c:manualLayout>
      </c:layout>
      <c:overlay val="0"/>
    </c:title>
    <c:autoTitleDeleted val="0"/>
    <c:plotArea>
      <c:layout>
        <c:manualLayout>
          <c:layoutTarget val="inner"/>
          <c:xMode val="edge"/>
          <c:yMode val="edge"/>
          <c:x val="7.9259161287294724E-2"/>
          <c:y val="0.23606582111367816"/>
          <c:w val="0.6823276432164449"/>
          <c:h val="0.58985336413786604"/>
        </c:manualLayout>
      </c:layout>
      <c:barChart>
        <c:barDir val="col"/>
        <c:grouping val="stacked"/>
        <c:varyColors val="0"/>
        <c:ser>
          <c:idx val="0"/>
          <c:order val="0"/>
          <c:tx>
            <c:strRef>
              <c:f>'8.7'!$A$27</c:f>
              <c:strCache>
                <c:ptCount val="1"/>
                <c:pt idx="0">
                  <c:v>Průmysl</c:v>
                </c:pt>
              </c:strCache>
            </c:strRef>
          </c:tx>
          <c:invertIfNegative val="0"/>
          <c:cat>
            <c:strRef>
              <c:f>'8.7'!$C$38:$E$38</c:f>
              <c:strCache>
                <c:ptCount val="3"/>
                <c:pt idx="0">
                  <c:v>Říjen</c:v>
                </c:pt>
                <c:pt idx="1">
                  <c:v>Listopad</c:v>
                </c:pt>
                <c:pt idx="2">
                  <c:v>Prosinec</c:v>
                </c:pt>
              </c:strCache>
            </c:strRef>
          </c:cat>
          <c:val>
            <c:numRef>
              <c:f>('8.7'!$B$27,'8.7'!$D$27,'8.7'!$F$27)</c:f>
              <c:numCache>
                <c:formatCode>#,##0.0</c:formatCode>
                <c:ptCount val="3"/>
                <c:pt idx="0">
                  <c:v>8073.8959999999997</c:v>
                </c:pt>
                <c:pt idx="1">
                  <c:v>13035.958000000001</c:v>
                </c:pt>
                <c:pt idx="2">
                  <c:v>16543.050999999999</c:v>
                </c:pt>
              </c:numCache>
            </c:numRef>
          </c:val>
          <c:extLst>
            <c:ext xmlns:c16="http://schemas.microsoft.com/office/drawing/2014/chart" uri="{C3380CC4-5D6E-409C-BE32-E72D297353CC}">
              <c16:uniqueId val="{00000000-5883-4244-B438-4F47DB704ED5}"/>
            </c:ext>
          </c:extLst>
        </c:ser>
        <c:ser>
          <c:idx val="1"/>
          <c:order val="1"/>
          <c:tx>
            <c:strRef>
              <c:f>'8.7'!$A$28</c:f>
              <c:strCache>
                <c:ptCount val="1"/>
                <c:pt idx="0">
                  <c:v>Energetika</c:v>
                </c:pt>
              </c:strCache>
            </c:strRef>
          </c:tx>
          <c:invertIfNegative val="0"/>
          <c:cat>
            <c:strRef>
              <c:f>'8.7'!$C$38:$E$38</c:f>
              <c:strCache>
                <c:ptCount val="3"/>
                <c:pt idx="0">
                  <c:v>Říjen</c:v>
                </c:pt>
                <c:pt idx="1">
                  <c:v>Listopad</c:v>
                </c:pt>
                <c:pt idx="2">
                  <c:v>Prosinec</c:v>
                </c:pt>
              </c:strCache>
            </c:strRef>
          </c:cat>
          <c:val>
            <c:numRef>
              <c:f>('8.7'!$B$28,'8.7'!$D$28,'8.7'!$F$28)</c:f>
              <c:numCache>
                <c:formatCode>#,##0.0</c:formatCode>
                <c:ptCount val="3"/>
                <c:pt idx="0">
                  <c:v>318</c:v>
                </c:pt>
                <c:pt idx="1">
                  <c:v>467</c:v>
                </c:pt>
                <c:pt idx="2">
                  <c:v>675</c:v>
                </c:pt>
              </c:numCache>
            </c:numRef>
          </c:val>
          <c:extLst>
            <c:ext xmlns:c16="http://schemas.microsoft.com/office/drawing/2014/chart" uri="{C3380CC4-5D6E-409C-BE32-E72D297353CC}">
              <c16:uniqueId val="{00000001-5883-4244-B438-4F47DB704ED5}"/>
            </c:ext>
          </c:extLst>
        </c:ser>
        <c:ser>
          <c:idx val="2"/>
          <c:order val="2"/>
          <c:tx>
            <c:strRef>
              <c:f>'8.7'!$A$29</c:f>
              <c:strCache>
                <c:ptCount val="1"/>
                <c:pt idx="0">
                  <c:v>Doprava</c:v>
                </c:pt>
              </c:strCache>
            </c:strRef>
          </c:tx>
          <c:invertIfNegative val="0"/>
          <c:cat>
            <c:strRef>
              <c:f>'8.7'!$C$38:$E$38</c:f>
              <c:strCache>
                <c:ptCount val="3"/>
                <c:pt idx="0">
                  <c:v>Říjen</c:v>
                </c:pt>
                <c:pt idx="1">
                  <c:v>Listopad</c:v>
                </c:pt>
                <c:pt idx="2">
                  <c:v>Prosinec</c:v>
                </c:pt>
              </c:strCache>
            </c:strRef>
          </c:cat>
          <c:val>
            <c:numRef>
              <c:f>('8.7'!$B$29,'8.7'!$D$29,'8.7'!$F$29)</c:f>
              <c:numCache>
                <c:formatCode>#,##0.0</c:formatCode>
                <c:ptCount val="3"/>
                <c:pt idx="0">
                  <c:v>383</c:v>
                </c:pt>
                <c:pt idx="1">
                  <c:v>734</c:v>
                </c:pt>
                <c:pt idx="2">
                  <c:v>1177</c:v>
                </c:pt>
              </c:numCache>
            </c:numRef>
          </c:val>
          <c:extLst>
            <c:ext xmlns:c16="http://schemas.microsoft.com/office/drawing/2014/chart" uri="{C3380CC4-5D6E-409C-BE32-E72D297353CC}">
              <c16:uniqueId val="{00000002-5883-4244-B438-4F47DB704ED5}"/>
            </c:ext>
          </c:extLst>
        </c:ser>
        <c:ser>
          <c:idx val="3"/>
          <c:order val="3"/>
          <c:tx>
            <c:strRef>
              <c:f>'8.7'!$A$30</c:f>
              <c:strCache>
                <c:ptCount val="1"/>
                <c:pt idx="0">
                  <c:v>Stavebnictví</c:v>
                </c:pt>
              </c:strCache>
            </c:strRef>
          </c:tx>
          <c:invertIfNegative val="0"/>
          <c:cat>
            <c:strRef>
              <c:f>'8.7'!$C$38:$E$38</c:f>
              <c:strCache>
                <c:ptCount val="3"/>
                <c:pt idx="0">
                  <c:v>Říjen</c:v>
                </c:pt>
                <c:pt idx="1">
                  <c:v>Listopad</c:v>
                </c:pt>
                <c:pt idx="2">
                  <c:v>Prosinec</c:v>
                </c:pt>
              </c:strCache>
            </c:strRef>
          </c:cat>
          <c:val>
            <c:numRef>
              <c:f>('8.7'!$B$30,'8.7'!$D$30,'8.7'!$F$30)</c:f>
              <c:numCache>
                <c:formatCode>#,##0.0</c:formatCode>
                <c:ptCount val="3"/>
                <c:pt idx="0">
                  <c:v>26</c:v>
                </c:pt>
                <c:pt idx="1">
                  <c:v>198.4</c:v>
                </c:pt>
                <c:pt idx="2">
                  <c:v>336.4</c:v>
                </c:pt>
              </c:numCache>
            </c:numRef>
          </c:val>
          <c:extLst>
            <c:ext xmlns:c16="http://schemas.microsoft.com/office/drawing/2014/chart" uri="{C3380CC4-5D6E-409C-BE32-E72D297353CC}">
              <c16:uniqueId val="{00000003-5883-4244-B438-4F47DB704ED5}"/>
            </c:ext>
          </c:extLst>
        </c:ser>
        <c:ser>
          <c:idx val="4"/>
          <c:order val="4"/>
          <c:tx>
            <c:strRef>
              <c:f>'8.7'!$A$31</c:f>
              <c:strCache>
                <c:ptCount val="1"/>
                <c:pt idx="0">
                  <c:v>Zemědělství a lesnictví</c:v>
                </c:pt>
              </c:strCache>
            </c:strRef>
          </c:tx>
          <c:spPr>
            <a:solidFill>
              <a:schemeClr val="accent5"/>
            </a:solidFill>
          </c:spPr>
          <c:invertIfNegative val="0"/>
          <c:cat>
            <c:strRef>
              <c:f>'8.7'!$C$38:$E$38</c:f>
              <c:strCache>
                <c:ptCount val="3"/>
                <c:pt idx="0">
                  <c:v>Říjen</c:v>
                </c:pt>
                <c:pt idx="1">
                  <c:v>Listopad</c:v>
                </c:pt>
                <c:pt idx="2">
                  <c:v>Prosinec</c:v>
                </c:pt>
              </c:strCache>
            </c:strRef>
          </c:cat>
          <c:val>
            <c:numRef>
              <c:f>('8.7'!$B$31,'8.7'!$D$31,'8.7'!$F$31)</c:f>
              <c:numCache>
                <c:formatCode>#,##0.0</c:formatCode>
                <c:ptCount val="3"/>
                <c:pt idx="0">
                  <c:v>769.47</c:v>
                </c:pt>
                <c:pt idx="1">
                  <c:v>816.84</c:v>
                </c:pt>
                <c:pt idx="2">
                  <c:v>1063.8600000000001</c:v>
                </c:pt>
              </c:numCache>
            </c:numRef>
          </c:val>
          <c:extLst>
            <c:ext xmlns:c16="http://schemas.microsoft.com/office/drawing/2014/chart" uri="{C3380CC4-5D6E-409C-BE32-E72D297353CC}">
              <c16:uniqueId val="{00000004-5883-4244-B438-4F47DB704ED5}"/>
            </c:ext>
          </c:extLst>
        </c:ser>
        <c:ser>
          <c:idx val="5"/>
          <c:order val="5"/>
          <c:tx>
            <c:strRef>
              <c:f>'8.7'!$A$32</c:f>
              <c:strCache>
                <c:ptCount val="1"/>
                <c:pt idx="0">
                  <c:v>Domácnosti</c:v>
                </c:pt>
              </c:strCache>
            </c:strRef>
          </c:tx>
          <c:spPr>
            <a:solidFill>
              <a:schemeClr val="accent6"/>
            </a:solidFill>
          </c:spPr>
          <c:invertIfNegative val="0"/>
          <c:cat>
            <c:strRef>
              <c:f>'8.7'!$C$38:$E$38</c:f>
              <c:strCache>
                <c:ptCount val="3"/>
                <c:pt idx="0">
                  <c:v>Říjen</c:v>
                </c:pt>
                <c:pt idx="1">
                  <c:v>Listopad</c:v>
                </c:pt>
                <c:pt idx="2">
                  <c:v>Prosinec</c:v>
                </c:pt>
              </c:strCache>
            </c:strRef>
          </c:cat>
          <c:val>
            <c:numRef>
              <c:f>('8.7'!$B$32,'8.7'!$D$32,'8.7'!$F$32)</c:f>
              <c:numCache>
                <c:formatCode>#,##0.0</c:formatCode>
                <c:ptCount val="3"/>
                <c:pt idx="0">
                  <c:v>66845.672000000006</c:v>
                </c:pt>
                <c:pt idx="1">
                  <c:v>105369.56</c:v>
                </c:pt>
                <c:pt idx="2">
                  <c:v>144667.99699999997</c:v>
                </c:pt>
              </c:numCache>
            </c:numRef>
          </c:val>
          <c:extLst>
            <c:ext xmlns:c16="http://schemas.microsoft.com/office/drawing/2014/chart" uri="{C3380CC4-5D6E-409C-BE32-E72D297353CC}">
              <c16:uniqueId val="{00000005-5883-4244-B438-4F47DB704ED5}"/>
            </c:ext>
          </c:extLst>
        </c:ser>
        <c:ser>
          <c:idx val="6"/>
          <c:order val="6"/>
          <c:tx>
            <c:strRef>
              <c:f>'8.7'!$A$33</c:f>
              <c:strCache>
                <c:ptCount val="1"/>
                <c:pt idx="0">
                  <c:v>Obchod, služby, školství, zdravotnictví</c:v>
                </c:pt>
              </c:strCache>
            </c:strRef>
          </c:tx>
          <c:spPr>
            <a:solidFill>
              <a:srgbClr val="F0948F"/>
            </a:solidFill>
          </c:spPr>
          <c:invertIfNegative val="0"/>
          <c:cat>
            <c:strRef>
              <c:f>'8.7'!$C$38:$E$38</c:f>
              <c:strCache>
                <c:ptCount val="3"/>
                <c:pt idx="0">
                  <c:v>Říjen</c:v>
                </c:pt>
                <c:pt idx="1">
                  <c:v>Listopad</c:v>
                </c:pt>
                <c:pt idx="2">
                  <c:v>Prosinec</c:v>
                </c:pt>
              </c:strCache>
            </c:strRef>
          </c:cat>
          <c:val>
            <c:numRef>
              <c:f>('8.7'!$B$33,'8.7'!$D$33,'8.7'!$F$33)</c:f>
              <c:numCache>
                <c:formatCode>#,##0.0</c:formatCode>
                <c:ptCount val="3"/>
                <c:pt idx="0">
                  <c:v>32705.964000000004</c:v>
                </c:pt>
                <c:pt idx="1">
                  <c:v>53172.168999999994</c:v>
                </c:pt>
                <c:pt idx="2">
                  <c:v>72925.784999999989</c:v>
                </c:pt>
              </c:numCache>
            </c:numRef>
          </c:val>
          <c:extLst>
            <c:ext xmlns:c16="http://schemas.microsoft.com/office/drawing/2014/chart" uri="{C3380CC4-5D6E-409C-BE32-E72D297353CC}">
              <c16:uniqueId val="{00000006-5883-4244-B438-4F47DB704ED5}"/>
            </c:ext>
          </c:extLst>
        </c:ser>
        <c:ser>
          <c:idx val="7"/>
          <c:order val="7"/>
          <c:tx>
            <c:strRef>
              <c:f>'8.7'!$A$34</c:f>
              <c:strCache>
                <c:ptCount val="1"/>
                <c:pt idx="0">
                  <c:v>Ostatní</c:v>
                </c:pt>
              </c:strCache>
            </c:strRef>
          </c:tx>
          <c:spPr>
            <a:solidFill>
              <a:srgbClr val="F7C9C7"/>
            </a:solidFill>
          </c:spPr>
          <c:invertIfNegative val="0"/>
          <c:cat>
            <c:strRef>
              <c:f>'8.7'!$C$38:$E$38</c:f>
              <c:strCache>
                <c:ptCount val="3"/>
                <c:pt idx="0">
                  <c:v>Říjen</c:v>
                </c:pt>
                <c:pt idx="1">
                  <c:v>Listopad</c:v>
                </c:pt>
                <c:pt idx="2">
                  <c:v>Prosinec</c:v>
                </c:pt>
              </c:strCache>
            </c:strRef>
          </c:cat>
          <c:val>
            <c:numRef>
              <c:f>('8.7'!$B$34,'8.7'!$D$34,'8.7'!$F$34)</c:f>
              <c:numCache>
                <c:formatCode>#,##0.0</c:formatCode>
                <c:ptCount val="3"/>
                <c:pt idx="0">
                  <c:v>390.77100000000002</c:v>
                </c:pt>
                <c:pt idx="1">
                  <c:v>687.09500000000003</c:v>
                </c:pt>
                <c:pt idx="2">
                  <c:v>1035.0340000000001</c:v>
                </c:pt>
              </c:numCache>
            </c:numRef>
          </c:val>
          <c:extLst>
            <c:ext xmlns:c16="http://schemas.microsoft.com/office/drawing/2014/chart" uri="{C3380CC4-5D6E-409C-BE32-E72D297353CC}">
              <c16:uniqueId val="{00000007-5883-4244-B438-4F47DB704ED5}"/>
            </c:ext>
          </c:extLst>
        </c:ser>
        <c:dLbls>
          <c:showLegendKey val="0"/>
          <c:showVal val="0"/>
          <c:showCatName val="0"/>
          <c:showSerName val="0"/>
          <c:showPercent val="0"/>
          <c:showBubbleSize val="0"/>
        </c:dLbls>
        <c:gapWidth val="50"/>
        <c:overlap val="100"/>
        <c:axId val="287930624"/>
        <c:axId val="287936512"/>
      </c:barChart>
      <c:catAx>
        <c:axId val="28793062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936512"/>
        <c:crosses val="autoZero"/>
        <c:auto val="1"/>
        <c:lblAlgn val="ctr"/>
        <c:lblOffset val="100"/>
        <c:noMultiLvlLbl val="0"/>
      </c:catAx>
      <c:valAx>
        <c:axId val="287936512"/>
        <c:scaling>
          <c:orientation val="minMax"/>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930624"/>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4.3058406479069117E-4"/>
          <c:y val="0"/>
        </c:manualLayout>
      </c:layout>
      <c:overlay val="0"/>
    </c:title>
    <c:autoTitleDeleted val="0"/>
    <c:plotArea>
      <c:layout>
        <c:manualLayout>
          <c:layoutTarget val="inner"/>
          <c:xMode val="edge"/>
          <c:yMode val="edge"/>
          <c:x val="8.7277624328372563E-2"/>
          <c:y val="0.22826396700412449"/>
          <c:w val="0.86679862645627792"/>
          <c:h val="0.27543687465053568"/>
        </c:manualLayout>
      </c:layout>
      <c:barChart>
        <c:barDir val="bar"/>
        <c:grouping val="clustered"/>
        <c:varyColors val="0"/>
        <c:ser>
          <c:idx val="0"/>
          <c:order val="0"/>
          <c:tx>
            <c:strRef>
              <c:f>'8.7'!$A$38</c:f>
              <c:strCache>
                <c:ptCount val="1"/>
                <c:pt idx="0">
                  <c:v>Instalovaný výkon</c:v>
                </c:pt>
              </c:strCache>
            </c:strRef>
          </c:tx>
          <c:invertIfNegative val="0"/>
          <c:val>
            <c:numRef>
              <c:f>'8.7'!$B$38</c:f>
              <c:numCache>
                <c:formatCode>0.0%</c:formatCode>
                <c:ptCount val="1"/>
                <c:pt idx="0">
                  <c:v>1.1050949236797933E-2</c:v>
                </c:pt>
              </c:numCache>
            </c:numRef>
          </c:val>
          <c:extLst>
            <c:ext xmlns:c16="http://schemas.microsoft.com/office/drawing/2014/chart" uri="{C3380CC4-5D6E-409C-BE32-E72D297353CC}">
              <c16:uniqueId val="{00000000-CEA9-4A0F-82BA-035962860AF3}"/>
            </c:ext>
          </c:extLst>
        </c:ser>
        <c:ser>
          <c:idx val="1"/>
          <c:order val="1"/>
          <c:tx>
            <c:strRef>
              <c:f>'8.7'!$A$39</c:f>
              <c:strCache>
                <c:ptCount val="1"/>
                <c:pt idx="0">
                  <c:v>Výroba tepla brutto</c:v>
                </c:pt>
              </c:strCache>
            </c:strRef>
          </c:tx>
          <c:invertIfNegative val="0"/>
          <c:val>
            <c:numRef>
              <c:f>'8.7'!$B$39</c:f>
              <c:numCache>
                <c:formatCode>0.0%</c:formatCode>
                <c:ptCount val="1"/>
                <c:pt idx="0">
                  <c:v>1.5524002320600411E-2</c:v>
                </c:pt>
              </c:numCache>
            </c:numRef>
          </c:val>
          <c:extLst>
            <c:ext xmlns:c16="http://schemas.microsoft.com/office/drawing/2014/chart" uri="{C3380CC4-5D6E-409C-BE32-E72D297353CC}">
              <c16:uniqueId val="{00000001-CEA9-4A0F-82BA-035962860AF3}"/>
            </c:ext>
          </c:extLst>
        </c:ser>
        <c:ser>
          <c:idx val="2"/>
          <c:order val="2"/>
          <c:tx>
            <c:strRef>
              <c:f>'8.7'!$A$40</c:f>
              <c:strCache>
                <c:ptCount val="1"/>
                <c:pt idx="0">
                  <c:v>Dodávky tepla</c:v>
                </c:pt>
              </c:strCache>
            </c:strRef>
          </c:tx>
          <c:invertIfNegative val="0"/>
          <c:val>
            <c:numRef>
              <c:f>'8.7'!$B$40</c:f>
              <c:numCache>
                <c:formatCode>0.0%</c:formatCode>
                <c:ptCount val="1"/>
                <c:pt idx="0">
                  <c:v>2.3261307218934792E-2</c:v>
                </c:pt>
              </c:numCache>
            </c:numRef>
          </c:val>
          <c:extLst>
            <c:ext xmlns:c16="http://schemas.microsoft.com/office/drawing/2014/chart" uri="{C3380CC4-5D6E-409C-BE32-E72D297353CC}">
              <c16:uniqueId val="{00000002-CEA9-4A0F-82BA-035962860AF3}"/>
            </c:ext>
          </c:extLst>
        </c:ser>
        <c:dLbls>
          <c:showLegendKey val="0"/>
          <c:showVal val="0"/>
          <c:showCatName val="0"/>
          <c:showSerName val="0"/>
          <c:showPercent val="0"/>
          <c:showBubbleSize val="0"/>
        </c:dLbls>
        <c:gapWidth val="150"/>
        <c:axId val="287971584"/>
        <c:axId val="287973376"/>
      </c:barChart>
      <c:catAx>
        <c:axId val="287971584"/>
        <c:scaling>
          <c:orientation val="maxMin"/>
        </c:scaling>
        <c:delete val="0"/>
        <c:axPos val="l"/>
        <c:numFmt formatCode="General" sourceLinked="1"/>
        <c:majorTickMark val="none"/>
        <c:minorTickMark val="none"/>
        <c:tickLblPos val="none"/>
        <c:crossAx val="287973376"/>
        <c:crosses val="autoZero"/>
        <c:auto val="1"/>
        <c:lblAlgn val="ctr"/>
        <c:lblOffset val="100"/>
        <c:noMultiLvlLbl val="0"/>
      </c:catAx>
      <c:valAx>
        <c:axId val="287973376"/>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7971584"/>
        <c:crosses val="max"/>
        <c:crossBetween val="between"/>
        <c:majorUnit val="0.1"/>
      </c:valAx>
    </c:plotArea>
    <c:legend>
      <c:legendPos val="b"/>
      <c:layout>
        <c:manualLayout>
          <c:xMode val="edge"/>
          <c:yMode val="edge"/>
          <c:x val="6.9808027923211171E-3"/>
          <c:y val="0.69218722659667542"/>
          <c:w val="0.63699220843467863"/>
          <c:h val="0.2284476352028839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4.2166403388874361E-3"/>
          <c:y val="1.9059821174489368E-2"/>
        </c:manualLayout>
      </c:layout>
      <c:overlay val="0"/>
    </c:title>
    <c:autoTitleDeleted val="0"/>
    <c:plotArea>
      <c:layout>
        <c:manualLayout>
          <c:layoutTarget val="inner"/>
          <c:xMode val="edge"/>
          <c:yMode val="edge"/>
          <c:x val="0.10364810906280163"/>
          <c:y val="0.22691036764352365"/>
          <c:w val="0.85638821011341448"/>
          <c:h val="0.58167408849276936"/>
        </c:manualLayout>
      </c:layout>
      <c:barChart>
        <c:barDir val="col"/>
        <c:grouping val="stacked"/>
        <c:varyColors val="0"/>
        <c:ser>
          <c:idx val="0"/>
          <c:order val="0"/>
          <c:tx>
            <c:strRef>
              <c:f>'8.7'!$A$10</c:f>
              <c:strCache>
                <c:ptCount val="1"/>
                <c:pt idx="0">
                  <c:v>Biomasa</c:v>
                </c:pt>
              </c:strCache>
            </c:strRef>
          </c:tx>
          <c:spPr>
            <a:solidFill>
              <a:srgbClr val="23315F"/>
            </a:solidFill>
          </c:spPr>
          <c:invertIfNegative val="0"/>
          <c:cat>
            <c:strRef>
              <c:f>'8.7'!$C$38:$E$38</c:f>
              <c:strCache>
                <c:ptCount val="3"/>
                <c:pt idx="0">
                  <c:v>Říjen</c:v>
                </c:pt>
                <c:pt idx="1">
                  <c:v>Listopad</c:v>
                </c:pt>
                <c:pt idx="2">
                  <c:v>Prosinec</c:v>
                </c:pt>
              </c:strCache>
            </c:strRef>
          </c:cat>
          <c:val>
            <c:numRef>
              <c:f>('8.7'!$B$10,'8.7'!$D$10,'8.7'!$F$10)</c:f>
              <c:numCache>
                <c:formatCode>#,##0.0</c:formatCode>
                <c:ptCount val="3"/>
                <c:pt idx="0">
                  <c:v>59.85</c:v>
                </c:pt>
                <c:pt idx="1">
                  <c:v>95.89</c:v>
                </c:pt>
                <c:pt idx="2">
                  <c:v>134.99</c:v>
                </c:pt>
              </c:numCache>
            </c:numRef>
          </c:val>
          <c:extLst>
            <c:ext xmlns:c16="http://schemas.microsoft.com/office/drawing/2014/chart" uri="{C3380CC4-5D6E-409C-BE32-E72D297353CC}">
              <c16:uniqueId val="{00000000-5BFD-4DCF-A958-59F74F1F0970}"/>
            </c:ext>
          </c:extLst>
        </c:ser>
        <c:ser>
          <c:idx val="1"/>
          <c:order val="1"/>
          <c:tx>
            <c:strRef>
              <c:f>'8.7'!$A$11</c:f>
              <c:strCache>
                <c:ptCount val="1"/>
                <c:pt idx="0">
                  <c:v>Bioplyn</c:v>
                </c:pt>
              </c:strCache>
            </c:strRef>
          </c:tx>
          <c:spPr>
            <a:solidFill>
              <a:srgbClr val="5A6588"/>
            </a:solidFill>
          </c:spPr>
          <c:invertIfNegative val="0"/>
          <c:cat>
            <c:strRef>
              <c:f>'8.7'!$C$38:$E$38</c:f>
              <c:strCache>
                <c:ptCount val="3"/>
                <c:pt idx="0">
                  <c:v>Říjen</c:v>
                </c:pt>
                <c:pt idx="1">
                  <c:v>Listopad</c:v>
                </c:pt>
                <c:pt idx="2">
                  <c:v>Prosinec</c:v>
                </c:pt>
              </c:strCache>
            </c:strRef>
          </c:cat>
          <c:val>
            <c:numRef>
              <c:f>('8.7'!$B$11,'8.7'!$D$11,'8.7'!$F$11)</c:f>
              <c:numCache>
                <c:formatCode>#,##0.0</c:formatCode>
                <c:ptCount val="3"/>
                <c:pt idx="0">
                  <c:v>769.47</c:v>
                </c:pt>
                <c:pt idx="1">
                  <c:v>816.84</c:v>
                </c:pt>
                <c:pt idx="2">
                  <c:v>1063.8600000000001</c:v>
                </c:pt>
              </c:numCache>
            </c:numRef>
          </c:val>
          <c:extLst>
            <c:ext xmlns:c16="http://schemas.microsoft.com/office/drawing/2014/chart" uri="{C3380CC4-5D6E-409C-BE32-E72D297353CC}">
              <c16:uniqueId val="{00000001-5BFD-4DCF-A958-59F74F1F0970}"/>
            </c:ext>
          </c:extLst>
        </c:ser>
        <c:ser>
          <c:idx val="2"/>
          <c:order val="2"/>
          <c:tx>
            <c:strRef>
              <c:f>'8.7'!$A$12</c:f>
              <c:strCache>
                <c:ptCount val="1"/>
                <c:pt idx="0">
                  <c:v>Černé uhlí</c:v>
                </c:pt>
              </c:strCache>
            </c:strRef>
          </c:tx>
          <c:spPr>
            <a:solidFill>
              <a:srgbClr val="9198B0"/>
            </a:solidFill>
          </c:spPr>
          <c:invertIfNegative val="0"/>
          <c:cat>
            <c:strRef>
              <c:f>'8.7'!$C$38:$E$38</c:f>
              <c:strCache>
                <c:ptCount val="3"/>
                <c:pt idx="0">
                  <c:v>Říjen</c:v>
                </c:pt>
                <c:pt idx="1">
                  <c:v>Listopad</c:v>
                </c:pt>
                <c:pt idx="2">
                  <c:v>Prosinec</c:v>
                </c:pt>
              </c:strCache>
            </c:strRef>
          </c:cat>
          <c:val>
            <c:numRef>
              <c:f>('8.7'!$B$12,'8.7'!$D$12,'8.7'!$F$12)</c:f>
              <c:numCache>
                <c:formatCode>#,##0.0</c:formatCode>
                <c:ptCount val="3"/>
                <c:pt idx="0">
                  <c:v>0</c:v>
                </c:pt>
                <c:pt idx="1">
                  <c:v>0</c:v>
                </c:pt>
                <c:pt idx="2">
                  <c:v>0</c:v>
                </c:pt>
              </c:numCache>
            </c:numRef>
          </c:val>
          <c:extLst>
            <c:ext xmlns:c16="http://schemas.microsoft.com/office/drawing/2014/chart" uri="{C3380CC4-5D6E-409C-BE32-E72D297353CC}">
              <c16:uniqueId val="{00000002-5BFD-4DCF-A958-59F74F1F0970}"/>
            </c:ext>
          </c:extLst>
        </c:ser>
        <c:ser>
          <c:idx val="3"/>
          <c:order val="3"/>
          <c:tx>
            <c:strRef>
              <c:f>'8.7'!$A$13</c:f>
              <c:strCache>
                <c:ptCount val="1"/>
                <c:pt idx="0">
                  <c:v>Elektrická energie</c:v>
                </c:pt>
              </c:strCache>
            </c:strRef>
          </c:tx>
          <c:spPr>
            <a:solidFill>
              <a:srgbClr val="C8CBD7"/>
            </a:solidFill>
          </c:spPr>
          <c:invertIfNegative val="0"/>
          <c:cat>
            <c:strRef>
              <c:f>'8.7'!$C$38:$E$38</c:f>
              <c:strCache>
                <c:ptCount val="3"/>
                <c:pt idx="0">
                  <c:v>Říjen</c:v>
                </c:pt>
                <c:pt idx="1">
                  <c:v>Listopad</c:v>
                </c:pt>
                <c:pt idx="2">
                  <c:v>Prosinec</c:v>
                </c:pt>
              </c:strCache>
            </c:strRef>
          </c:cat>
          <c:val>
            <c:numRef>
              <c:f>('8.7'!$B$13,'8.7'!$D$13,'8.7'!$F$13)</c:f>
              <c:numCache>
                <c:formatCode>#,##0.0</c:formatCode>
                <c:ptCount val="3"/>
                <c:pt idx="0">
                  <c:v>0</c:v>
                </c:pt>
                <c:pt idx="1">
                  <c:v>0</c:v>
                </c:pt>
                <c:pt idx="2">
                  <c:v>0</c:v>
                </c:pt>
              </c:numCache>
            </c:numRef>
          </c:val>
          <c:extLst>
            <c:ext xmlns:c16="http://schemas.microsoft.com/office/drawing/2014/chart" uri="{C3380CC4-5D6E-409C-BE32-E72D297353CC}">
              <c16:uniqueId val="{00000003-5BFD-4DCF-A958-59F74F1F0970}"/>
            </c:ext>
          </c:extLst>
        </c:ser>
        <c:ser>
          <c:idx val="4"/>
          <c:order val="4"/>
          <c:tx>
            <c:strRef>
              <c:f>'8.7'!$A$14</c:f>
              <c:strCache>
                <c:ptCount val="1"/>
                <c:pt idx="0">
                  <c:v>Energie prostředí (tepelné čerpadlo)</c:v>
                </c:pt>
              </c:strCache>
            </c:strRef>
          </c:tx>
          <c:spPr>
            <a:solidFill>
              <a:srgbClr val="E02C1F"/>
            </a:solidFill>
          </c:spPr>
          <c:invertIfNegative val="0"/>
          <c:cat>
            <c:strRef>
              <c:f>'8.7'!$C$38:$E$38</c:f>
              <c:strCache>
                <c:ptCount val="3"/>
                <c:pt idx="0">
                  <c:v>Říjen</c:v>
                </c:pt>
                <c:pt idx="1">
                  <c:v>Listopad</c:v>
                </c:pt>
                <c:pt idx="2">
                  <c:v>Prosinec</c:v>
                </c:pt>
              </c:strCache>
            </c:strRef>
          </c:cat>
          <c:val>
            <c:numRef>
              <c:f>('8.7'!$B$14,'8.7'!$D$14,'8.7'!$F$14)</c:f>
              <c:numCache>
                <c:formatCode>#,##0.0</c:formatCode>
                <c:ptCount val="3"/>
                <c:pt idx="0">
                  <c:v>0</c:v>
                </c:pt>
                <c:pt idx="1">
                  <c:v>0</c:v>
                </c:pt>
                <c:pt idx="2">
                  <c:v>0</c:v>
                </c:pt>
              </c:numCache>
            </c:numRef>
          </c:val>
          <c:extLst>
            <c:ext xmlns:c16="http://schemas.microsoft.com/office/drawing/2014/chart" uri="{C3380CC4-5D6E-409C-BE32-E72D297353CC}">
              <c16:uniqueId val="{00000004-5BFD-4DCF-A958-59F74F1F0970}"/>
            </c:ext>
          </c:extLst>
        </c:ser>
        <c:ser>
          <c:idx val="5"/>
          <c:order val="5"/>
          <c:tx>
            <c:strRef>
              <c:f>'8.7'!$A$15</c:f>
              <c:strCache>
                <c:ptCount val="1"/>
                <c:pt idx="0">
                  <c:v>Energie Slunce (solární kolektor)</c:v>
                </c:pt>
              </c:strCache>
            </c:strRef>
          </c:tx>
          <c:spPr>
            <a:solidFill>
              <a:srgbClr val="E86158"/>
            </a:solidFill>
          </c:spPr>
          <c:invertIfNegative val="0"/>
          <c:cat>
            <c:strRef>
              <c:f>'8.7'!$C$38:$E$38</c:f>
              <c:strCache>
                <c:ptCount val="3"/>
                <c:pt idx="0">
                  <c:v>Říjen</c:v>
                </c:pt>
                <c:pt idx="1">
                  <c:v>Listopad</c:v>
                </c:pt>
                <c:pt idx="2">
                  <c:v>Prosinec</c:v>
                </c:pt>
              </c:strCache>
            </c:strRef>
          </c:cat>
          <c:val>
            <c:numRef>
              <c:f>('8.7'!$B$15,'8.7'!$D$15,'8.7'!$F$15)</c:f>
              <c:numCache>
                <c:formatCode>#,##0.0</c:formatCode>
                <c:ptCount val="3"/>
                <c:pt idx="0">
                  <c:v>0</c:v>
                </c:pt>
                <c:pt idx="1">
                  <c:v>0</c:v>
                </c:pt>
                <c:pt idx="2">
                  <c:v>0</c:v>
                </c:pt>
              </c:numCache>
            </c:numRef>
          </c:val>
          <c:extLst>
            <c:ext xmlns:c16="http://schemas.microsoft.com/office/drawing/2014/chart" uri="{C3380CC4-5D6E-409C-BE32-E72D297353CC}">
              <c16:uniqueId val="{00000005-5BFD-4DCF-A958-59F74F1F0970}"/>
            </c:ext>
          </c:extLst>
        </c:ser>
        <c:ser>
          <c:idx val="6"/>
          <c:order val="6"/>
          <c:tx>
            <c:strRef>
              <c:f>'8.7'!$A$16</c:f>
              <c:strCache>
                <c:ptCount val="1"/>
                <c:pt idx="0">
                  <c:v>Hnědé uhlí</c:v>
                </c:pt>
              </c:strCache>
            </c:strRef>
          </c:tx>
          <c:spPr>
            <a:solidFill>
              <a:srgbClr val="F0948F"/>
            </a:solidFill>
          </c:spPr>
          <c:invertIfNegative val="0"/>
          <c:cat>
            <c:strRef>
              <c:f>'8.7'!$C$38:$E$38</c:f>
              <c:strCache>
                <c:ptCount val="3"/>
                <c:pt idx="0">
                  <c:v>Říjen</c:v>
                </c:pt>
                <c:pt idx="1">
                  <c:v>Listopad</c:v>
                </c:pt>
                <c:pt idx="2">
                  <c:v>Prosinec</c:v>
                </c:pt>
              </c:strCache>
            </c:strRef>
          </c:cat>
          <c:val>
            <c:numRef>
              <c:f>('8.7'!$B$16,'8.7'!$D$16,'8.7'!$F$16)</c:f>
              <c:numCache>
                <c:formatCode>#,##0.0</c:formatCode>
                <c:ptCount val="3"/>
                <c:pt idx="0">
                  <c:v>6717.7049999999999</c:v>
                </c:pt>
                <c:pt idx="1">
                  <c:v>8991.0239999999994</c:v>
                </c:pt>
                <c:pt idx="2">
                  <c:v>11378.512999999999</c:v>
                </c:pt>
              </c:numCache>
            </c:numRef>
          </c:val>
          <c:extLst>
            <c:ext xmlns:c16="http://schemas.microsoft.com/office/drawing/2014/chart" uri="{C3380CC4-5D6E-409C-BE32-E72D297353CC}">
              <c16:uniqueId val="{00000006-5BFD-4DCF-A958-59F74F1F0970}"/>
            </c:ext>
          </c:extLst>
        </c:ser>
        <c:ser>
          <c:idx val="7"/>
          <c:order val="7"/>
          <c:tx>
            <c:strRef>
              <c:f>'8.7'!$A$17</c:f>
              <c:strCache>
                <c:ptCount val="1"/>
                <c:pt idx="0">
                  <c:v>Jaderné palivo</c:v>
                </c:pt>
              </c:strCache>
            </c:strRef>
          </c:tx>
          <c:spPr>
            <a:solidFill>
              <a:srgbClr val="F7C9C7"/>
            </a:solidFill>
          </c:spPr>
          <c:invertIfNegative val="0"/>
          <c:cat>
            <c:strRef>
              <c:f>'8.7'!$C$38:$E$38</c:f>
              <c:strCache>
                <c:ptCount val="3"/>
                <c:pt idx="0">
                  <c:v>Říjen</c:v>
                </c:pt>
                <c:pt idx="1">
                  <c:v>Listopad</c:v>
                </c:pt>
                <c:pt idx="2">
                  <c:v>Prosinec</c:v>
                </c:pt>
              </c:strCache>
            </c:strRef>
          </c:cat>
          <c:val>
            <c:numRef>
              <c:f>('8.7'!$B$17,'8.7'!$D$17,'8.7'!$F$17)</c:f>
              <c:numCache>
                <c:formatCode>#,##0.0</c:formatCode>
                <c:ptCount val="3"/>
                <c:pt idx="0">
                  <c:v>0</c:v>
                </c:pt>
                <c:pt idx="1">
                  <c:v>0</c:v>
                </c:pt>
                <c:pt idx="2">
                  <c:v>0</c:v>
                </c:pt>
              </c:numCache>
            </c:numRef>
          </c:val>
          <c:extLst>
            <c:ext xmlns:c16="http://schemas.microsoft.com/office/drawing/2014/chart" uri="{C3380CC4-5D6E-409C-BE32-E72D297353CC}">
              <c16:uniqueId val="{00000007-5BFD-4DCF-A958-59F74F1F0970}"/>
            </c:ext>
          </c:extLst>
        </c:ser>
        <c:ser>
          <c:idx val="8"/>
          <c:order val="8"/>
          <c:tx>
            <c:strRef>
              <c:f>'8.7'!$A$18</c:f>
              <c:strCache>
                <c:ptCount val="1"/>
                <c:pt idx="0">
                  <c:v>Koks</c:v>
                </c:pt>
              </c:strCache>
            </c:strRef>
          </c:tx>
          <c:spPr>
            <a:solidFill>
              <a:srgbClr val="262626"/>
            </a:solidFill>
          </c:spPr>
          <c:invertIfNegative val="0"/>
          <c:cat>
            <c:strRef>
              <c:f>'8.7'!$C$38:$E$38</c:f>
              <c:strCache>
                <c:ptCount val="3"/>
                <c:pt idx="0">
                  <c:v>Říjen</c:v>
                </c:pt>
                <c:pt idx="1">
                  <c:v>Listopad</c:v>
                </c:pt>
                <c:pt idx="2">
                  <c:v>Prosinec</c:v>
                </c:pt>
              </c:strCache>
            </c:strRef>
          </c:cat>
          <c:val>
            <c:numRef>
              <c:f>('8.7'!$B$18,'8.7'!$D$18,'8.7'!$F$18)</c:f>
              <c:numCache>
                <c:formatCode>#,##0.0</c:formatCode>
                <c:ptCount val="3"/>
                <c:pt idx="0">
                  <c:v>0</c:v>
                </c:pt>
                <c:pt idx="1">
                  <c:v>0</c:v>
                </c:pt>
                <c:pt idx="2">
                  <c:v>0</c:v>
                </c:pt>
              </c:numCache>
            </c:numRef>
          </c:val>
          <c:extLst>
            <c:ext xmlns:c16="http://schemas.microsoft.com/office/drawing/2014/chart" uri="{C3380CC4-5D6E-409C-BE32-E72D297353CC}">
              <c16:uniqueId val="{00000008-5BFD-4DCF-A958-59F74F1F0970}"/>
            </c:ext>
          </c:extLst>
        </c:ser>
        <c:ser>
          <c:idx val="9"/>
          <c:order val="9"/>
          <c:tx>
            <c:strRef>
              <c:f>'8.7'!$A$19</c:f>
              <c:strCache>
                <c:ptCount val="1"/>
                <c:pt idx="0">
                  <c:v>Odpadní teplo</c:v>
                </c:pt>
              </c:strCache>
            </c:strRef>
          </c:tx>
          <c:spPr>
            <a:solidFill>
              <a:srgbClr val="646363"/>
            </a:solidFill>
          </c:spPr>
          <c:invertIfNegative val="0"/>
          <c:cat>
            <c:strRef>
              <c:f>'8.7'!$C$38:$E$38</c:f>
              <c:strCache>
                <c:ptCount val="3"/>
                <c:pt idx="0">
                  <c:v>Říjen</c:v>
                </c:pt>
                <c:pt idx="1">
                  <c:v>Listopad</c:v>
                </c:pt>
                <c:pt idx="2">
                  <c:v>Prosinec</c:v>
                </c:pt>
              </c:strCache>
            </c:strRef>
          </c:cat>
          <c:val>
            <c:numRef>
              <c:f>('8.7'!$B$19,'8.7'!$D$19,'8.7'!$F$19)</c:f>
              <c:numCache>
                <c:formatCode>#,##0.0</c:formatCode>
                <c:ptCount val="3"/>
                <c:pt idx="0">
                  <c:v>237</c:v>
                </c:pt>
                <c:pt idx="1">
                  <c:v>287</c:v>
                </c:pt>
                <c:pt idx="2">
                  <c:v>375.9</c:v>
                </c:pt>
              </c:numCache>
            </c:numRef>
          </c:val>
          <c:extLst>
            <c:ext xmlns:c16="http://schemas.microsoft.com/office/drawing/2014/chart" uri="{C3380CC4-5D6E-409C-BE32-E72D297353CC}">
              <c16:uniqueId val="{00000009-5BFD-4DCF-A958-59F74F1F0970}"/>
            </c:ext>
          </c:extLst>
        </c:ser>
        <c:ser>
          <c:idx val="10"/>
          <c:order val="10"/>
          <c:tx>
            <c:strRef>
              <c:f>'8.7'!$A$20</c:f>
              <c:strCache>
                <c:ptCount val="1"/>
                <c:pt idx="0">
                  <c:v>Ostatní kapalná paliva</c:v>
                </c:pt>
              </c:strCache>
            </c:strRef>
          </c:tx>
          <c:spPr>
            <a:solidFill>
              <a:srgbClr val="9D9D9C"/>
            </a:solidFill>
          </c:spPr>
          <c:invertIfNegative val="0"/>
          <c:cat>
            <c:strRef>
              <c:f>'8.7'!$C$38:$E$38</c:f>
              <c:strCache>
                <c:ptCount val="3"/>
                <c:pt idx="0">
                  <c:v>Říjen</c:v>
                </c:pt>
                <c:pt idx="1">
                  <c:v>Listopad</c:v>
                </c:pt>
                <c:pt idx="2">
                  <c:v>Prosinec</c:v>
                </c:pt>
              </c:strCache>
            </c:strRef>
          </c:cat>
          <c:val>
            <c:numRef>
              <c:f>('8.7'!$B$20,'8.7'!$D$20,'8.7'!$F$20)</c:f>
              <c:numCache>
                <c:formatCode>#,##0.0</c:formatCode>
                <c:ptCount val="3"/>
                <c:pt idx="0">
                  <c:v>0</c:v>
                </c:pt>
                <c:pt idx="1">
                  <c:v>0</c:v>
                </c:pt>
                <c:pt idx="2">
                  <c:v>0</c:v>
                </c:pt>
              </c:numCache>
            </c:numRef>
          </c:val>
          <c:extLst>
            <c:ext xmlns:c16="http://schemas.microsoft.com/office/drawing/2014/chart" uri="{C3380CC4-5D6E-409C-BE32-E72D297353CC}">
              <c16:uniqueId val="{0000000A-5BFD-4DCF-A958-59F74F1F0970}"/>
            </c:ext>
          </c:extLst>
        </c:ser>
        <c:ser>
          <c:idx val="11"/>
          <c:order val="11"/>
          <c:tx>
            <c:strRef>
              <c:f>'8.7'!$A$21</c:f>
              <c:strCache>
                <c:ptCount val="1"/>
                <c:pt idx="0">
                  <c:v>Ostatní pevná paliva</c:v>
                </c:pt>
              </c:strCache>
            </c:strRef>
          </c:tx>
          <c:spPr>
            <a:solidFill>
              <a:srgbClr val="D0D0D0"/>
            </a:solidFill>
          </c:spPr>
          <c:invertIfNegative val="0"/>
          <c:cat>
            <c:strRef>
              <c:f>'8.7'!$C$38:$E$38</c:f>
              <c:strCache>
                <c:ptCount val="3"/>
                <c:pt idx="0">
                  <c:v>Říjen</c:v>
                </c:pt>
                <c:pt idx="1">
                  <c:v>Listopad</c:v>
                </c:pt>
                <c:pt idx="2">
                  <c:v>Prosinec</c:v>
                </c:pt>
              </c:strCache>
            </c:strRef>
          </c:cat>
          <c:val>
            <c:numRef>
              <c:f>('8.7'!$B$21,'8.7'!$D$21,'8.7'!$F$21)</c:f>
              <c:numCache>
                <c:formatCode>#,##0.0</c:formatCode>
                <c:ptCount val="3"/>
                <c:pt idx="0">
                  <c:v>56558</c:v>
                </c:pt>
                <c:pt idx="1">
                  <c:v>62104</c:v>
                </c:pt>
                <c:pt idx="2">
                  <c:v>60788</c:v>
                </c:pt>
              </c:numCache>
            </c:numRef>
          </c:val>
          <c:extLst>
            <c:ext xmlns:c16="http://schemas.microsoft.com/office/drawing/2014/chart" uri="{C3380CC4-5D6E-409C-BE32-E72D297353CC}">
              <c16:uniqueId val="{0000000B-5BFD-4DCF-A958-59F74F1F0970}"/>
            </c:ext>
          </c:extLst>
        </c:ser>
        <c:ser>
          <c:idx val="12"/>
          <c:order val="12"/>
          <c:tx>
            <c:strRef>
              <c:f>'8.7'!$A$22</c:f>
              <c:strCache>
                <c:ptCount val="1"/>
                <c:pt idx="0">
                  <c:v>Ostatní plyny</c:v>
                </c:pt>
              </c:strCache>
            </c:strRef>
          </c:tx>
          <c:spPr>
            <a:pattFill prst="ltUpDiag">
              <a:fgClr>
                <a:srgbClr val="23315F"/>
              </a:fgClr>
              <a:bgClr>
                <a:sysClr val="window" lastClr="FFFFFF"/>
              </a:bgClr>
            </a:pattFill>
          </c:spPr>
          <c:invertIfNegative val="0"/>
          <c:cat>
            <c:strRef>
              <c:f>'8.7'!$C$38:$E$38</c:f>
              <c:strCache>
                <c:ptCount val="3"/>
                <c:pt idx="0">
                  <c:v>Říjen</c:v>
                </c:pt>
                <c:pt idx="1">
                  <c:v>Listopad</c:v>
                </c:pt>
                <c:pt idx="2">
                  <c:v>Prosinec</c:v>
                </c:pt>
              </c:strCache>
            </c:strRef>
          </c:cat>
          <c:val>
            <c:numRef>
              <c:f>('8.7'!$B$22,'8.7'!$D$22,'8.7'!$F$22)</c:f>
              <c:numCache>
                <c:formatCode>#,##0.0</c:formatCode>
                <c:ptCount val="3"/>
                <c:pt idx="0">
                  <c:v>0</c:v>
                </c:pt>
                <c:pt idx="1">
                  <c:v>0</c:v>
                </c:pt>
                <c:pt idx="2">
                  <c:v>0</c:v>
                </c:pt>
              </c:numCache>
            </c:numRef>
          </c:val>
          <c:extLst>
            <c:ext xmlns:c16="http://schemas.microsoft.com/office/drawing/2014/chart" uri="{C3380CC4-5D6E-409C-BE32-E72D297353CC}">
              <c16:uniqueId val="{0000000C-5BFD-4DCF-A958-59F74F1F0970}"/>
            </c:ext>
          </c:extLst>
        </c:ser>
        <c:ser>
          <c:idx val="13"/>
          <c:order val="13"/>
          <c:tx>
            <c:strRef>
              <c:f>'8.7'!$A$23</c:f>
              <c:strCache>
                <c:ptCount val="1"/>
                <c:pt idx="0">
                  <c:v>Ostatní</c:v>
                </c:pt>
              </c:strCache>
            </c:strRef>
          </c:tx>
          <c:spPr>
            <a:pattFill prst="ltUpDiag">
              <a:fgClr>
                <a:srgbClr val="E02C1F"/>
              </a:fgClr>
              <a:bgClr>
                <a:sysClr val="window" lastClr="FFFFFF"/>
              </a:bgClr>
            </a:pattFill>
          </c:spPr>
          <c:invertIfNegative val="0"/>
          <c:cat>
            <c:strRef>
              <c:f>'8.7'!$C$38:$E$38</c:f>
              <c:strCache>
                <c:ptCount val="3"/>
                <c:pt idx="0">
                  <c:v>Říjen</c:v>
                </c:pt>
                <c:pt idx="1">
                  <c:v>Listopad</c:v>
                </c:pt>
                <c:pt idx="2">
                  <c:v>Prosinec</c:v>
                </c:pt>
              </c:strCache>
            </c:strRef>
          </c:cat>
          <c:val>
            <c:numRef>
              <c:f>('8.7'!$B$23,'8.7'!$D$23,'8.7'!$F$23)</c:f>
              <c:numCache>
                <c:formatCode>#,##0.0</c:formatCode>
                <c:ptCount val="3"/>
                <c:pt idx="0">
                  <c:v>0</c:v>
                </c:pt>
                <c:pt idx="1">
                  <c:v>0</c:v>
                </c:pt>
                <c:pt idx="2">
                  <c:v>0</c:v>
                </c:pt>
              </c:numCache>
            </c:numRef>
          </c:val>
          <c:extLst>
            <c:ext xmlns:c16="http://schemas.microsoft.com/office/drawing/2014/chart" uri="{C3380CC4-5D6E-409C-BE32-E72D297353CC}">
              <c16:uniqueId val="{0000000D-5BFD-4DCF-A958-59F74F1F0970}"/>
            </c:ext>
          </c:extLst>
        </c:ser>
        <c:ser>
          <c:idx val="14"/>
          <c:order val="14"/>
          <c:tx>
            <c:strRef>
              <c:f>'8.7'!$A$24</c:f>
              <c:strCache>
                <c:ptCount val="1"/>
                <c:pt idx="0">
                  <c:v>Topné oleje</c:v>
                </c:pt>
              </c:strCache>
            </c:strRef>
          </c:tx>
          <c:spPr>
            <a:pattFill prst="ltUpDiag">
              <a:fgClr>
                <a:srgbClr val="5A6588"/>
              </a:fgClr>
              <a:bgClr>
                <a:sysClr val="window" lastClr="FFFFFF"/>
              </a:bgClr>
            </a:pattFill>
          </c:spPr>
          <c:invertIfNegative val="0"/>
          <c:cat>
            <c:strRef>
              <c:f>'8.7'!$C$38:$E$38</c:f>
              <c:strCache>
                <c:ptCount val="3"/>
                <c:pt idx="0">
                  <c:v>Říjen</c:v>
                </c:pt>
                <c:pt idx="1">
                  <c:v>Listopad</c:v>
                </c:pt>
                <c:pt idx="2">
                  <c:v>Prosinec</c:v>
                </c:pt>
              </c:strCache>
            </c:strRef>
          </c:cat>
          <c:val>
            <c:numRef>
              <c:f>('8.7'!$B$24,'8.7'!$D$24,'8.7'!$F$24)</c:f>
              <c:numCache>
                <c:formatCode>#,##0.0</c:formatCode>
                <c:ptCount val="3"/>
                <c:pt idx="0">
                  <c:v>22.9</c:v>
                </c:pt>
                <c:pt idx="1">
                  <c:v>6919.0140000000001</c:v>
                </c:pt>
                <c:pt idx="2">
                  <c:v>36932.425000000003</c:v>
                </c:pt>
              </c:numCache>
            </c:numRef>
          </c:val>
          <c:extLst>
            <c:ext xmlns:c16="http://schemas.microsoft.com/office/drawing/2014/chart" uri="{C3380CC4-5D6E-409C-BE32-E72D297353CC}">
              <c16:uniqueId val="{0000000E-5BFD-4DCF-A958-59F74F1F0970}"/>
            </c:ext>
          </c:extLst>
        </c:ser>
        <c:ser>
          <c:idx val="15"/>
          <c:order val="15"/>
          <c:tx>
            <c:strRef>
              <c:f>'8.7'!$A$25</c:f>
              <c:strCache>
                <c:ptCount val="1"/>
                <c:pt idx="0">
                  <c:v>Zemní plyn</c:v>
                </c:pt>
              </c:strCache>
            </c:strRef>
          </c:tx>
          <c:spPr>
            <a:pattFill prst="ltUpDiag">
              <a:fgClr>
                <a:srgbClr val="E86158"/>
              </a:fgClr>
              <a:bgClr>
                <a:sysClr val="window" lastClr="FFFFFF"/>
              </a:bgClr>
            </a:pattFill>
          </c:spPr>
          <c:invertIfNegative val="0"/>
          <c:cat>
            <c:strRef>
              <c:f>'8.7'!$C$38:$E$38</c:f>
              <c:strCache>
                <c:ptCount val="3"/>
                <c:pt idx="0">
                  <c:v>Říjen</c:v>
                </c:pt>
                <c:pt idx="1">
                  <c:v>Listopad</c:v>
                </c:pt>
                <c:pt idx="2">
                  <c:v>Prosinec</c:v>
                </c:pt>
              </c:strCache>
            </c:strRef>
          </c:cat>
          <c:val>
            <c:numRef>
              <c:f>('8.7'!$B$25,'8.7'!$D$25,'8.7'!$F$25)</c:f>
              <c:numCache>
                <c:formatCode>#,##0.0</c:formatCode>
                <c:ptCount val="3"/>
                <c:pt idx="0">
                  <c:v>68156.543731132129</c:v>
                </c:pt>
                <c:pt idx="1">
                  <c:v>116587.36461296819</c:v>
                </c:pt>
                <c:pt idx="2">
                  <c:v>152033.22624904272</c:v>
                </c:pt>
              </c:numCache>
            </c:numRef>
          </c:val>
          <c:extLst>
            <c:ext xmlns:c16="http://schemas.microsoft.com/office/drawing/2014/chart" uri="{C3380CC4-5D6E-409C-BE32-E72D297353CC}">
              <c16:uniqueId val="{0000000F-5BFD-4DCF-A958-59F74F1F0970}"/>
            </c:ext>
          </c:extLst>
        </c:ser>
        <c:dLbls>
          <c:showLegendKey val="0"/>
          <c:showVal val="0"/>
          <c:showCatName val="0"/>
          <c:showSerName val="0"/>
          <c:showPercent val="0"/>
          <c:showBubbleSize val="0"/>
        </c:dLbls>
        <c:gapWidth val="50"/>
        <c:overlap val="100"/>
        <c:axId val="288078080"/>
        <c:axId val="288083968"/>
      </c:barChart>
      <c:catAx>
        <c:axId val="28807808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083968"/>
        <c:crosses val="autoZero"/>
        <c:auto val="1"/>
        <c:lblAlgn val="ctr"/>
        <c:lblOffset val="100"/>
        <c:noMultiLvlLbl val="0"/>
      </c:catAx>
      <c:valAx>
        <c:axId val="28808396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0780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AB0-4C0C-BAAE-B9CF053FAA8E}"/>
              </c:ext>
            </c:extLst>
          </c:dPt>
          <c:dPt>
            <c:idx val="1"/>
            <c:bubble3D val="0"/>
            <c:spPr>
              <a:solidFill>
                <a:schemeClr val="accent2"/>
              </a:solidFill>
            </c:spPr>
            <c:extLst>
              <c:ext xmlns:c16="http://schemas.microsoft.com/office/drawing/2014/chart" uri="{C3380CC4-5D6E-409C-BE32-E72D297353CC}">
                <c16:uniqueId val="{00000003-1AB0-4C0C-BAAE-B9CF053FAA8E}"/>
              </c:ext>
            </c:extLst>
          </c:dPt>
          <c:dPt>
            <c:idx val="2"/>
            <c:bubble3D val="0"/>
            <c:spPr>
              <a:solidFill>
                <a:schemeClr val="accent3"/>
              </a:solidFill>
            </c:spPr>
            <c:extLst>
              <c:ext xmlns:c16="http://schemas.microsoft.com/office/drawing/2014/chart" uri="{C3380CC4-5D6E-409C-BE32-E72D297353CC}">
                <c16:uniqueId val="{00000005-1AB0-4C0C-BAAE-B9CF053FAA8E}"/>
              </c:ext>
            </c:extLst>
          </c:dPt>
          <c:dPt>
            <c:idx val="3"/>
            <c:bubble3D val="0"/>
            <c:spPr>
              <a:solidFill>
                <a:schemeClr val="accent4"/>
              </a:solidFill>
            </c:spPr>
            <c:extLst>
              <c:ext xmlns:c16="http://schemas.microsoft.com/office/drawing/2014/chart" uri="{C3380CC4-5D6E-409C-BE32-E72D297353CC}">
                <c16:uniqueId val="{00000007-1AB0-4C0C-BAAE-B9CF053FAA8E}"/>
              </c:ext>
            </c:extLst>
          </c:dPt>
          <c:dPt>
            <c:idx val="4"/>
            <c:bubble3D val="0"/>
            <c:spPr>
              <a:solidFill>
                <a:schemeClr val="accent5"/>
              </a:solidFill>
            </c:spPr>
            <c:extLst>
              <c:ext xmlns:c16="http://schemas.microsoft.com/office/drawing/2014/chart" uri="{C3380CC4-5D6E-409C-BE32-E72D297353CC}">
                <c16:uniqueId val="{00000009-1AB0-4C0C-BAAE-B9CF053FAA8E}"/>
              </c:ext>
            </c:extLst>
          </c:dPt>
          <c:dPt>
            <c:idx val="5"/>
            <c:bubble3D val="0"/>
            <c:spPr>
              <a:solidFill>
                <a:schemeClr val="accent6"/>
              </a:solidFill>
            </c:spPr>
            <c:extLst>
              <c:ext xmlns:c16="http://schemas.microsoft.com/office/drawing/2014/chart" uri="{C3380CC4-5D6E-409C-BE32-E72D297353CC}">
                <c16:uniqueId val="{0000000B-1AB0-4C0C-BAAE-B9CF053FAA8E}"/>
              </c:ext>
            </c:extLst>
          </c:dPt>
          <c:dPt>
            <c:idx val="6"/>
            <c:bubble3D val="0"/>
            <c:spPr>
              <a:solidFill>
                <a:srgbClr val="F0948F"/>
              </a:solidFill>
            </c:spPr>
            <c:extLst>
              <c:ext xmlns:c16="http://schemas.microsoft.com/office/drawing/2014/chart" uri="{C3380CC4-5D6E-409C-BE32-E72D297353CC}">
                <c16:uniqueId val="{0000000D-1AB0-4C0C-BAAE-B9CF053FAA8E}"/>
              </c:ext>
            </c:extLst>
          </c:dPt>
          <c:dPt>
            <c:idx val="7"/>
            <c:bubble3D val="0"/>
            <c:spPr>
              <a:solidFill>
                <a:srgbClr val="F7C9C7"/>
              </a:solidFill>
            </c:spPr>
            <c:extLst>
              <c:ext xmlns:c16="http://schemas.microsoft.com/office/drawing/2014/chart" uri="{C3380CC4-5D6E-409C-BE32-E72D297353CC}">
                <c16:uniqueId val="{0000000F-1AB0-4C0C-BAAE-B9CF053FAA8E}"/>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1AB0-4C0C-BAAE-B9CF053FAA8E}"/>
            </c:ext>
          </c:extLst>
        </c:ser>
        <c:ser>
          <c:idx val="2"/>
          <c:order val="1"/>
          <c:dPt>
            <c:idx val="0"/>
            <c:bubble3D val="0"/>
            <c:spPr>
              <a:solidFill>
                <a:schemeClr val="accent1"/>
              </a:solidFill>
            </c:spPr>
            <c:extLst>
              <c:ext xmlns:c16="http://schemas.microsoft.com/office/drawing/2014/chart" uri="{C3380CC4-5D6E-409C-BE32-E72D297353CC}">
                <c16:uniqueId val="{00000012-1AB0-4C0C-BAAE-B9CF053FAA8E}"/>
              </c:ext>
            </c:extLst>
          </c:dPt>
          <c:dPt>
            <c:idx val="1"/>
            <c:bubble3D val="0"/>
            <c:spPr>
              <a:solidFill>
                <a:schemeClr val="accent2"/>
              </a:solidFill>
            </c:spPr>
            <c:extLst>
              <c:ext xmlns:c16="http://schemas.microsoft.com/office/drawing/2014/chart" uri="{C3380CC4-5D6E-409C-BE32-E72D297353CC}">
                <c16:uniqueId val="{00000014-1AB0-4C0C-BAAE-B9CF053FAA8E}"/>
              </c:ext>
            </c:extLst>
          </c:dPt>
          <c:dPt>
            <c:idx val="2"/>
            <c:bubble3D val="0"/>
            <c:spPr>
              <a:solidFill>
                <a:schemeClr val="accent3"/>
              </a:solidFill>
            </c:spPr>
            <c:extLst>
              <c:ext xmlns:c16="http://schemas.microsoft.com/office/drawing/2014/chart" uri="{C3380CC4-5D6E-409C-BE32-E72D297353CC}">
                <c16:uniqueId val="{00000016-1AB0-4C0C-BAAE-B9CF053FAA8E}"/>
              </c:ext>
            </c:extLst>
          </c:dPt>
          <c:dPt>
            <c:idx val="3"/>
            <c:bubble3D val="0"/>
            <c:spPr>
              <a:solidFill>
                <a:schemeClr val="accent4"/>
              </a:solidFill>
            </c:spPr>
            <c:extLst>
              <c:ext xmlns:c16="http://schemas.microsoft.com/office/drawing/2014/chart" uri="{C3380CC4-5D6E-409C-BE32-E72D297353CC}">
                <c16:uniqueId val="{00000018-1AB0-4C0C-BAAE-B9CF053FAA8E}"/>
              </c:ext>
            </c:extLst>
          </c:dPt>
          <c:dPt>
            <c:idx val="4"/>
            <c:bubble3D val="0"/>
            <c:spPr>
              <a:solidFill>
                <a:schemeClr val="accent5"/>
              </a:solidFill>
            </c:spPr>
            <c:extLst>
              <c:ext xmlns:c16="http://schemas.microsoft.com/office/drawing/2014/chart" uri="{C3380CC4-5D6E-409C-BE32-E72D297353CC}">
                <c16:uniqueId val="{0000001A-1AB0-4C0C-BAAE-B9CF053FAA8E}"/>
              </c:ext>
            </c:extLst>
          </c:dPt>
          <c:dPt>
            <c:idx val="5"/>
            <c:bubble3D val="0"/>
            <c:spPr>
              <a:solidFill>
                <a:schemeClr val="accent6"/>
              </a:solidFill>
            </c:spPr>
            <c:extLst>
              <c:ext xmlns:c16="http://schemas.microsoft.com/office/drawing/2014/chart" uri="{C3380CC4-5D6E-409C-BE32-E72D297353CC}">
                <c16:uniqueId val="{0000001C-1AB0-4C0C-BAAE-B9CF053FAA8E}"/>
              </c:ext>
            </c:extLst>
          </c:dPt>
          <c:dPt>
            <c:idx val="6"/>
            <c:bubble3D val="0"/>
            <c:spPr>
              <a:solidFill>
                <a:srgbClr val="F0948F"/>
              </a:solidFill>
            </c:spPr>
            <c:extLst>
              <c:ext xmlns:c16="http://schemas.microsoft.com/office/drawing/2014/chart" uri="{C3380CC4-5D6E-409C-BE32-E72D297353CC}">
                <c16:uniqueId val="{0000001E-1AB0-4C0C-BAAE-B9CF053FAA8E}"/>
              </c:ext>
            </c:extLst>
          </c:dPt>
          <c:dPt>
            <c:idx val="7"/>
            <c:bubble3D val="0"/>
            <c:spPr>
              <a:solidFill>
                <a:srgbClr val="F7C9C7"/>
              </a:solidFill>
            </c:spPr>
            <c:extLst>
              <c:ext xmlns:c16="http://schemas.microsoft.com/office/drawing/2014/chart" uri="{C3380CC4-5D6E-409C-BE32-E72D297353CC}">
                <c16:uniqueId val="{00000020-1AB0-4C0C-BAAE-B9CF053FAA8E}"/>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1AB0-4C0C-BAAE-B9CF053FAA8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444-4465-873E-4A4FA00BDF5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444-4465-873E-4A4FA00BDF5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444-4465-873E-4A4FA00BDF5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444-4465-873E-4A4FA00BDF5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444-4465-873E-4A4FA00BDF5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444-4465-873E-4A4FA00BDF5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444-4465-873E-4A4FA00BDF5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444-4465-873E-4A4FA00BDF5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444-4465-873E-4A4FA00BDF5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444-4465-873E-4A4FA00BDF5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444-4465-873E-4A4FA00BDF5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444-4465-873E-4A4FA00BDF5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444-4465-873E-4A4FA00BDF5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444-4465-873E-4A4FA00BDF5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444-4465-873E-4A4FA00BDF5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444-4465-873E-4A4FA00BDF5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latin typeface="Arial" panose="020B0604020202020204" pitchFamily="34" charset="0"/>
                <a:cs typeface="Arial" panose="020B0604020202020204" pitchFamily="34" charset="0"/>
              </a:defRPr>
            </a:pPr>
            <a:r>
              <a:rPr lang="cs-CZ" sz="1000" b="1" i="0" u="none" strike="noStrike" baseline="0">
                <a:solidFill>
                  <a:schemeClr val="tx2"/>
                </a:solidFill>
                <a:effectLst/>
                <a:latin typeface="Arial" panose="020B0604020202020204" pitchFamily="34" charset="0"/>
                <a:cs typeface="Arial" panose="020B0604020202020204" pitchFamily="34" charset="0"/>
              </a:rPr>
              <a:t>Spotřeba tepla podle </a:t>
            </a:r>
            <a:r>
              <a:rPr lang="cs-CZ" sz="1000">
                <a:solidFill>
                  <a:schemeClr val="tx2"/>
                </a:solidFill>
                <a:latin typeface="Arial" panose="020B0604020202020204" pitchFamily="34" charset="0"/>
                <a:cs typeface="Arial" panose="020B0604020202020204" pitchFamily="34" charset="0"/>
              </a:rPr>
              <a:t>sektorů</a:t>
            </a:r>
            <a:r>
              <a:rPr lang="cs-CZ" sz="1000" baseline="0">
                <a:solidFill>
                  <a:schemeClr val="tx2"/>
                </a:solidFill>
                <a:latin typeface="Arial" panose="020B0604020202020204" pitchFamily="34" charset="0"/>
                <a:cs typeface="Arial" panose="020B0604020202020204" pitchFamily="34" charset="0"/>
              </a:rPr>
              <a:t> národního hospodářství</a:t>
            </a:r>
            <a:r>
              <a:rPr lang="cs-CZ" sz="1000">
                <a:solidFill>
                  <a:schemeClr val="tx2"/>
                </a:solidFill>
                <a:latin typeface="Arial" panose="020B0604020202020204" pitchFamily="34" charset="0"/>
                <a:cs typeface="Arial" panose="020B0604020202020204" pitchFamily="34" charset="0"/>
              </a:rPr>
              <a:t> (GJ)</a:t>
            </a:r>
          </a:p>
        </c:rich>
      </c:tx>
      <c:layout>
        <c:manualLayout>
          <c:xMode val="edge"/>
          <c:yMode val="edge"/>
          <c:x val="7.4263696808184957E-4"/>
          <c:y val="0"/>
        </c:manualLayout>
      </c:layout>
      <c:overlay val="0"/>
    </c:title>
    <c:autoTitleDeleted val="0"/>
    <c:plotArea>
      <c:layout>
        <c:manualLayout>
          <c:layoutTarget val="inner"/>
          <c:xMode val="edge"/>
          <c:yMode val="edge"/>
          <c:x val="0.13740150053825764"/>
          <c:y val="0.2331370396882208"/>
          <c:w val="0.6585583535335946"/>
          <c:h val="0.57340728836580701"/>
        </c:manualLayout>
      </c:layout>
      <c:barChart>
        <c:barDir val="col"/>
        <c:grouping val="stacked"/>
        <c:varyColors val="0"/>
        <c:ser>
          <c:idx val="0"/>
          <c:order val="0"/>
          <c:tx>
            <c:strRef>
              <c:f>'8.8'!$A$27</c:f>
              <c:strCache>
                <c:ptCount val="1"/>
                <c:pt idx="0">
                  <c:v>Průmysl</c:v>
                </c:pt>
              </c:strCache>
            </c:strRef>
          </c:tx>
          <c:invertIfNegative val="0"/>
          <c:cat>
            <c:strRef>
              <c:f>'8.8'!$C$38:$E$38</c:f>
              <c:strCache>
                <c:ptCount val="3"/>
                <c:pt idx="0">
                  <c:v>Říjen</c:v>
                </c:pt>
                <c:pt idx="1">
                  <c:v>Listopad</c:v>
                </c:pt>
                <c:pt idx="2">
                  <c:v>Prosinec</c:v>
                </c:pt>
              </c:strCache>
            </c:strRef>
          </c:cat>
          <c:val>
            <c:numRef>
              <c:f>('8.8'!$B$27,'8.8'!$D$27,'8.8'!$F$27)</c:f>
              <c:numCache>
                <c:formatCode>#,##0.0</c:formatCode>
                <c:ptCount val="3"/>
                <c:pt idx="0">
                  <c:v>294315.02599999995</c:v>
                </c:pt>
                <c:pt idx="1">
                  <c:v>416006.01899999997</c:v>
                </c:pt>
                <c:pt idx="2">
                  <c:v>569920.04999999993</c:v>
                </c:pt>
              </c:numCache>
            </c:numRef>
          </c:val>
          <c:extLst>
            <c:ext xmlns:c16="http://schemas.microsoft.com/office/drawing/2014/chart" uri="{C3380CC4-5D6E-409C-BE32-E72D297353CC}">
              <c16:uniqueId val="{00000000-4C35-4A99-9853-A866AAAB61CA}"/>
            </c:ext>
          </c:extLst>
        </c:ser>
        <c:ser>
          <c:idx val="1"/>
          <c:order val="1"/>
          <c:tx>
            <c:strRef>
              <c:f>'8.8'!$A$28</c:f>
              <c:strCache>
                <c:ptCount val="1"/>
                <c:pt idx="0">
                  <c:v>Energetika</c:v>
                </c:pt>
              </c:strCache>
            </c:strRef>
          </c:tx>
          <c:invertIfNegative val="0"/>
          <c:cat>
            <c:strRef>
              <c:f>'8.8'!$C$38:$E$38</c:f>
              <c:strCache>
                <c:ptCount val="3"/>
                <c:pt idx="0">
                  <c:v>Říjen</c:v>
                </c:pt>
                <c:pt idx="1">
                  <c:v>Listopad</c:v>
                </c:pt>
                <c:pt idx="2">
                  <c:v>Prosinec</c:v>
                </c:pt>
              </c:strCache>
            </c:strRef>
          </c:cat>
          <c:val>
            <c:numRef>
              <c:f>('8.8'!$B$28,'8.8'!$D$28,'8.8'!$F$28)</c:f>
              <c:numCache>
                <c:formatCode>#,##0.0</c:formatCode>
                <c:ptCount val="3"/>
                <c:pt idx="0">
                  <c:v>45154.712000000007</c:v>
                </c:pt>
                <c:pt idx="1">
                  <c:v>61174.077999999994</c:v>
                </c:pt>
                <c:pt idx="2">
                  <c:v>98951.759000000005</c:v>
                </c:pt>
              </c:numCache>
            </c:numRef>
          </c:val>
          <c:extLst>
            <c:ext xmlns:c16="http://schemas.microsoft.com/office/drawing/2014/chart" uri="{C3380CC4-5D6E-409C-BE32-E72D297353CC}">
              <c16:uniqueId val="{00000001-4C35-4A99-9853-A866AAAB61CA}"/>
            </c:ext>
          </c:extLst>
        </c:ser>
        <c:ser>
          <c:idx val="2"/>
          <c:order val="2"/>
          <c:tx>
            <c:strRef>
              <c:f>'8.8'!$A$29</c:f>
              <c:strCache>
                <c:ptCount val="1"/>
                <c:pt idx="0">
                  <c:v>Doprava</c:v>
                </c:pt>
              </c:strCache>
            </c:strRef>
          </c:tx>
          <c:invertIfNegative val="0"/>
          <c:cat>
            <c:strRef>
              <c:f>'8.8'!$C$38:$E$38</c:f>
              <c:strCache>
                <c:ptCount val="3"/>
                <c:pt idx="0">
                  <c:v>Říjen</c:v>
                </c:pt>
                <c:pt idx="1">
                  <c:v>Listopad</c:v>
                </c:pt>
                <c:pt idx="2">
                  <c:v>Prosinec</c:v>
                </c:pt>
              </c:strCache>
            </c:strRef>
          </c:cat>
          <c:val>
            <c:numRef>
              <c:f>('8.8'!$B$29,'8.8'!$D$29,'8.8'!$F$29)</c:f>
              <c:numCache>
                <c:formatCode>#,##0.0</c:formatCode>
                <c:ptCount val="3"/>
                <c:pt idx="0">
                  <c:v>2229.259</c:v>
                </c:pt>
                <c:pt idx="1">
                  <c:v>5238.4350000000004</c:v>
                </c:pt>
                <c:pt idx="2">
                  <c:v>8635.4110000000001</c:v>
                </c:pt>
              </c:numCache>
            </c:numRef>
          </c:val>
          <c:extLst>
            <c:ext xmlns:c16="http://schemas.microsoft.com/office/drawing/2014/chart" uri="{C3380CC4-5D6E-409C-BE32-E72D297353CC}">
              <c16:uniqueId val="{00000002-4C35-4A99-9853-A866AAAB61CA}"/>
            </c:ext>
          </c:extLst>
        </c:ser>
        <c:ser>
          <c:idx val="3"/>
          <c:order val="3"/>
          <c:tx>
            <c:strRef>
              <c:f>'8.8'!$A$30</c:f>
              <c:strCache>
                <c:ptCount val="1"/>
                <c:pt idx="0">
                  <c:v>Stavebnictví</c:v>
                </c:pt>
              </c:strCache>
            </c:strRef>
          </c:tx>
          <c:invertIfNegative val="0"/>
          <c:cat>
            <c:strRef>
              <c:f>'8.8'!$C$38:$E$38</c:f>
              <c:strCache>
                <c:ptCount val="3"/>
                <c:pt idx="0">
                  <c:v>Říjen</c:v>
                </c:pt>
                <c:pt idx="1">
                  <c:v>Listopad</c:v>
                </c:pt>
                <c:pt idx="2">
                  <c:v>Prosinec</c:v>
                </c:pt>
              </c:strCache>
            </c:strRef>
          </c:cat>
          <c:val>
            <c:numRef>
              <c:f>('8.8'!$B$30,'8.8'!$D$30,'8.8'!$F$30)</c:f>
              <c:numCache>
                <c:formatCode>#,##0.0</c:formatCode>
                <c:ptCount val="3"/>
                <c:pt idx="0">
                  <c:v>3331.2709999999997</c:v>
                </c:pt>
                <c:pt idx="1">
                  <c:v>7050.3890000000001</c:v>
                </c:pt>
                <c:pt idx="2">
                  <c:v>10514.911</c:v>
                </c:pt>
              </c:numCache>
            </c:numRef>
          </c:val>
          <c:extLst>
            <c:ext xmlns:c16="http://schemas.microsoft.com/office/drawing/2014/chart" uri="{C3380CC4-5D6E-409C-BE32-E72D297353CC}">
              <c16:uniqueId val="{00000003-4C35-4A99-9853-A866AAAB61CA}"/>
            </c:ext>
          </c:extLst>
        </c:ser>
        <c:ser>
          <c:idx val="4"/>
          <c:order val="4"/>
          <c:tx>
            <c:strRef>
              <c:f>'8.8'!$A$31</c:f>
              <c:strCache>
                <c:ptCount val="1"/>
                <c:pt idx="0">
                  <c:v>Zemědělství a lesnictví</c:v>
                </c:pt>
              </c:strCache>
            </c:strRef>
          </c:tx>
          <c:spPr>
            <a:solidFill>
              <a:schemeClr val="accent5"/>
            </a:solidFill>
          </c:spPr>
          <c:invertIfNegative val="0"/>
          <c:cat>
            <c:strRef>
              <c:f>'8.8'!$C$38:$E$38</c:f>
              <c:strCache>
                <c:ptCount val="3"/>
                <c:pt idx="0">
                  <c:v>Říjen</c:v>
                </c:pt>
                <c:pt idx="1">
                  <c:v>Listopad</c:v>
                </c:pt>
                <c:pt idx="2">
                  <c:v>Prosinec</c:v>
                </c:pt>
              </c:strCache>
            </c:strRef>
          </c:cat>
          <c:val>
            <c:numRef>
              <c:f>('8.8'!$B$31,'8.8'!$D$31,'8.8'!$F$31)</c:f>
              <c:numCache>
                <c:formatCode>#,##0.0</c:formatCode>
                <c:ptCount val="3"/>
                <c:pt idx="0">
                  <c:v>3930.902</c:v>
                </c:pt>
                <c:pt idx="1">
                  <c:v>3695.5280000000002</c:v>
                </c:pt>
                <c:pt idx="2">
                  <c:v>3167.8809999999999</c:v>
                </c:pt>
              </c:numCache>
            </c:numRef>
          </c:val>
          <c:extLst>
            <c:ext xmlns:c16="http://schemas.microsoft.com/office/drawing/2014/chart" uri="{C3380CC4-5D6E-409C-BE32-E72D297353CC}">
              <c16:uniqueId val="{00000004-4C35-4A99-9853-A866AAAB61CA}"/>
            </c:ext>
          </c:extLst>
        </c:ser>
        <c:ser>
          <c:idx val="5"/>
          <c:order val="5"/>
          <c:tx>
            <c:strRef>
              <c:f>'8.8'!$A$32</c:f>
              <c:strCache>
                <c:ptCount val="1"/>
                <c:pt idx="0">
                  <c:v>Domácnosti</c:v>
                </c:pt>
              </c:strCache>
            </c:strRef>
          </c:tx>
          <c:spPr>
            <a:solidFill>
              <a:schemeClr val="accent6"/>
            </a:solidFill>
          </c:spPr>
          <c:invertIfNegative val="0"/>
          <c:cat>
            <c:strRef>
              <c:f>'8.8'!$C$38:$E$38</c:f>
              <c:strCache>
                <c:ptCount val="3"/>
                <c:pt idx="0">
                  <c:v>Říjen</c:v>
                </c:pt>
                <c:pt idx="1">
                  <c:v>Listopad</c:v>
                </c:pt>
                <c:pt idx="2">
                  <c:v>Prosinec</c:v>
                </c:pt>
              </c:strCache>
            </c:strRef>
          </c:cat>
          <c:val>
            <c:numRef>
              <c:f>('8.8'!$B$32,'8.8'!$D$32,'8.8'!$F$32)</c:f>
              <c:numCache>
                <c:formatCode>#,##0.0</c:formatCode>
                <c:ptCount val="3"/>
                <c:pt idx="0">
                  <c:v>354008.25200000004</c:v>
                </c:pt>
                <c:pt idx="1">
                  <c:v>568073.83299999987</c:v>
                </c:pt>
                <c:pt idx="2">
                  <c:v>808906.10199999996</c:v>
                </c:pt>
              </c:numCache>
            </c:numRef>
          </c:val>
          <c:extLst>
            <c:ext xmlns:c16="http://schemas.microsoft.com/office/drawing/2014/chart" uri="{C3380CC4-5D6E-409C-BE32-E72D297353CC}">
              <c16:uniqueId val="{00000005-4C35-4A99-9853-A866AAAB61CA}"/>
            </c:ext>
          </c:extLst>
        </c:ser>
        <c:ser>
          <c:idx val="6"/>
          <c:order val="6"/>
          <c:tx>
            <c:strRef>
              <c:f>'8.8'!$A$33</c:f>
              <c:strCache>
                <c:ptCount val="1"/>
                <c:pt idx="0">
                  <c:v>Obchod, služby, školství, zdravotnictví</c:v>
                </c:pt>
              </c:strCache>
            </c:strRef>
          </c:tx>
          <c:spPr>
            <a:solidFill>
              <a:srgbClr val="F0948F"/>
            </a:solidFill>
          </c:spPr>
          <c:invertIfNegative val="0"/>
          <c:cat>
            <c:strRef>
              <c:f>'8.8'!$C$38:$E$38</c:f>
              <c:strCache>
                <c:ptCount val="3"/>
                <c:pt idx="0">
                  <c:v>Říjen</c:v>
                </c:pt>
                <c:pt idx="1">
                  <c:v>Listopad</c:v>
                </c:pt>
                <c:pt idx="2">
                  <c:v>Prosinec</c:v>
                </c:pt>
              </c:strCache>
            </c:strRef>
          </c:cat>
          <c:val>
            <c:numRef>
              <c:f>('8.8'!$B$33,'8.8'!$D$33,'8.8'!$F$33)</c:f>
              <c:numCache>
                <c:formatCode>#,##0.0</c:formatCode>
                <c:ptCount val="3"/>
                <c:pt idx="0">
                  <c:v>157425.18700000003</c:v>
                </c:pt>
                <c:pt idx="1">
                  <c:v>281944.38899999997</c:v>
                </c:pt>
                <c:pt idx="2">
                  <c:v>406054.13999999996</c:v>
                </c:pt>
              </c:numCache>
            </c:numRef>
          </c:val>
          <c:extLst>
            <c:ext xmlns:c16="http://schemas.microsoft.com/office/drawing/2014/chart" uri="{C3380CC4-5D6E-409C-BE32-E72D297353CC}">
              <c16:uniqueId val="{00000006-4C35-4A99-9853-A866AAAB61CA}"/>
            </c:ext>
          </c:extLst>
        </c:ser>
        <c:ser>
          <c:idx val="7"/>
          <c:order val="7"/>
          <c:tx>
            <c:strRef>
              <c:f>'8.8'!$A$34</c:f>
              <c:strCache>
                <c:ptCount val="1"/>
                <c:pt idx="0">
                  <c:v>Ostatní</c:v>
                </c:pt>
              </c:strCache>
            </c:strRef>
          </c:tx>
          <c:spPr>
            <a:solidFill>
              <a:srgbClr val="F7C9C7"/>
            </a:solidFill>
          </c:spPr>
          <c:invertIfNegative val="0"/>
          <c:cat>
            <c:strRef>
              <c:f>'8.8'!$C$38:$E$38</c:f>
              <c:strCache>
                <c:ptCount val="3"/>
                <c:pt idx="0">
                  <c:v>Říjen</c:v>
                </c:pt>
                <c:pt idx="1">
                  <c:v>Listopad</c:v>
                </c:pt>
                <c:pt idx="2">
                  <c:v>Prosinec</c:v>
                </c:pt>
              </c:strCache>
            </c:strRef>
          </c:cat>
          <c:val>
            <c:numRef>
              <c:f>('8.8'!$B$34,'8.8'!$D$34,'8.8'!$F$34)</c:f>
              <c:numCache>
                <c:formatCode>#,##0.0</c:formatCode>
                <c:ptCount val="3"/>
                <c:pt idx="0">
                  <c:v>3288.2220000000002</c:v>
                </c:pt>
                <c:pt idx="1">
                  <c:v>5765.8460000000005</c:v>
                </c:pt>
                <c:pt idx="2">
                  <c:v>8264.8170000000009</c:v>
                </c:pt>
              </c:numCache>
            </c:numRef>
          </c:val>
          <c:extLst>
            <c:ext xmlns:c16="http://schemas.microsoft.com/office/drawing/2014/chart" uri="{C3380CC4-5D6E-409C-BE32-E72D297353CC}">
              <c16:uniqueId val="{00000007-4C35-4A99-9853-A866AAAB61CA}"/>
            </c:ext>
          </c:extLst>
        </c:ser>
        <c:dLbls>
          <c:showLegendKey val="0"/>
          <c:showVal val="0"/>
          <c:showCatName val="0"/>
          <c:showSerName val="0"/>
          <c:showPercent val="0"/>
          <c:showBubbleSize val="0"/>
        </c:dLbls>
        <c:gapWidth val="50"/>
        <c:overlap val="100"/>
        <c:axId val="287894528"/>
        <c:axId val="287896320"/>
      </c:barChart>
      <c:catAx>
        <c:axId val="287894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896320"/>
        <c:crosses val="autoZero"/>
        <c:auto val="1"/>
        <c:lblAlgn val="ctr"/>
        <c:lblOffset val="100"/>
        <c:noMultiLvlLbl val="0"/>
      </c:catAx>
      <c:valAx>
        <c:axId val="287896320"/>
        <c:scaling>
          <c:orientation val="minMax"/>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8945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5355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'8.8'!$A$38</c:f>
              <c:strCache>
                <c:ptCount val="1"/>
                <c:pt idx="0">
                  <c:v>Instalovaný výkon</c:v>
                </c:pt>
              </c:strCache>
            </c:strRef>
          </c:tx>
          <c:invertIfNegative val="0"/>
          <c:val>
            <c:numRef>
              <c:f>'8.8'!$B$38</c:f>
              <c:numCache>
                <c:formatCode>0.0%</c:formatCode>
                <c:ptCount val="1"/>
                <c:pt idx="0">
                  <c:v>0.16152568146968291</c:v>
                </c:pt>
              </c:numCache>
            </c:numRef>
          </c:val>
          <c:extLst>
            <c:ext xmlns:c16="http://schemas.microsoft.com/office/drawing/2014/chart" uri="{C3380CC4-5D6E-409C-BE32-E72D297353CC}">
              <c16:uniqueId val="{00000000-115A-4B6C-9703-FB8588C05095}"/>
            </c:ext>
          </c:extLst>
        </c:ser>
        <c:ser>
          <c:idx val="1"/>
          <c:order val="1"/>
          <c:tx>
            <c:strRef>
              <c:f>'8.8'!$A$39</c:f>
              <c:strCache>
                <c:ptCount val="1"/>
                <c:pt idx="0">
                  <c:v>Výroba tepla brutto</c:v>
                </c:pt>
              </c:strCache>
            </c:strRef>
          </c:tx>
          <c:invertIfNegative val="0"/>
          <c:val>
            <c:numRef>
              <c:f>'8.8'!$B$39</c:f>
              <c:numCache>
                <c:formatCode>0.0%</c:formatCode>
                <c:ptCount val="1"/>
                <c:pt idx="0">
                  <c:v>0.18603705597136461</c:v>
                </c:pt>
              </c:numCache>
            </c:numRef>
          </c:val>
          <c:extLst>
            <c:ext xmlns:c16="http://schemas.microsoft.com/office/drawing/2014/chart" uri="{C3380CC4-5D6E-409C-BE32-E72D297353CC}">
              <c16:uniqueId val="{00000001-115A-4B6C-9703-FB8588C05095}"/>
            </c:ext>
          </c:extLst>
        </c:ser>
        <c:ser>
          <c:idx val="2"/>
          <c:order val="2"/>
          <c:tx>
            <c:strRef>
              <c:f>'8.8'!$A$40</c:f>
              <c:strCache>
                <c:ptCount val="1"/>
                <c:pt idx="0">
                  <c:v>Dodávky tepla</c:v>
                </c:pt>
              </c:strCache>
            </c:strRef>
          </c:tx>
          <c:invertIfNegative val="0"/>
          <c:val>
            <c:numRef>
              <c:f>'8.8'!$B$40</c:f>
              <c:numCache>
                <c:formatCode>0.0%</c:formatCode>
                <c:ptCount val="1"/>
                <c:pt idx="0">
                  <c:v>0.17055149122560989</c:v>
                </c:pt>
              </c:numCache>
            </c:numRef>
          </c:val>
          <c:extLst>
            <c:ext xmlns:c16="http://schemas.microsoft.com/office/drawing/2014/chart" uri="{C3380CC4-5D6E-409C-BE32-E72D297353CC}">
              <c16:uniqueId val="{00000002-115A-4B6C-9703-FB8588C05095}"/>
            </c:ext>
          </c:extLst>
        </c:ser>
        <c:dLbls>
          <c:showLegendKey val="0"/>
          <c:showVal val="0"/>
          <c:showCatName val="0"/>
          <c:showSerName val="0"/>
          <c:showPercent val="0"/>
          <c:showBubbleSize val="0"/>
        </c:dLbls>
        <c:gapWidth val="150"/>
        <c:axId val="288455680"/>
        <c:axId val="288461568"/>
      </c:barChart>
      <c:catAx>
        <c:axId val="288455680"/>
        <c:scaling>
          <c:orientation val="maxMin"/>
        </c:scaling>
        <c:delete val="0"/>
        <c:axPos val="l"/>
        <c:numFmt formatCode="General" sourceLinked="1"/>
        <c:majorTickMark val="none"/>
        <c:minorTickMark val="none"/>
        <c:tickLblPos val="none"/>
        <c:crossAx val="288461568"/>
        <c:crosses val="autoZero"/>
        <c:auto val="1"/>
        <c:lblAlgn val="ctr"/>
        <c:lblOffset val="100"/>
        <c:noMultiLvlLbl val="0"/>
      </c:catAx>
      <c:valAx>
        <c:axId val="288461568"/>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8455680"/>
        <c:crosses val="max"/>
        <c:crossBetween val="between"/>
        <c:majorUnit val="0.1"/>
      </c:valAx>
    </c:plotArea>
    <c:legend>
      <c:legendPos val="b"/>
      <c:layout>
        <c:manualLayout>
          <c:xMode val="edge"/>
          <c:yMode val="edge"/>
          <c:x val="2.8660647875041679E-2"/>
          <c:y val="0.73001149180090974"/>
          <c:w val="0.63215986890527576"/>
          <c:h val="0.2699885081990903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latin typeface="Arial" panose="020B0604020202020204" pitchFamily="34" charset="0"/>
                <a:cs typeface="Arial" panose="020B0604020202020204" pitchFamily="34" charset="0"/>
              </a:defRPr>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1527539467353077E-3"/>
          <c:y val="2.0293264279007205E-2"/>
        </c:manualLayout>
      </c:layout>
      <c:overlay val="0"/>
    </c:title>
    <c:autoTitleDeleted val="0"/>
    <c:plotArea>
      <c:layout/>
      <c:barChart>
        <c:barDir val="col"/>
        <c:grouping val="stacked"/>
        <c:varyColors val="0"/>
        <c:ser>
          <c:idx val="0"/>
          <c:order val="0"/>
          <c:tx>
            <c:strRef>
              <c:f>'8.8'!$A$10</c:f>
              <c:strCache>
                <c:ptCount val="1"/>
                <c:pt idx="0">
                  <c:v>Biomasa</c:v>
                </c:pt>
              </c:strCache>
            </c:strRef>
          </c:tx>
          <c:spPr>
            <a:solidFill>
              <a:srgbClr val="23315F"/>
            </a:solidFill>
          </c:spPr>
          <c:invertIfNegative val="0"/>
          <c:cat>
            <c:strRef>
              <c:f>'8.8'!$C$38:$E$38</c:f>
              <c:strCache>
                <c:ptCount val="3"/>
                <c:pt idx="0">
                  <c:v>Říjen</c:v>
                </c:pt>
                <c:pt idx="1">
                  <c:v>Listopad</c:v>
                </c:pt>
                <c:pt idx="2">
                  <c:v>Prosinec</c:v>
                </c:pt>
              </c:strCache>
            </c:strRef>
          </c:cat>
          <c:val>
            <c:numRef>
              <c:f>('8.8'!$B$10,'8.8'!$D$10,'8.8'!$F$10)</c:f>
              <c:numCache>
                <c:formatCode>#,##0.0</c:formatCode>
                <c:ptCount val="3"/>
                <c:pt idx="0">
                  <c:v>66561.957999999999</c:v>
                </c:pt>
                <c:pt idx="1">
                  <c:v>81492.73</c:v>
                </c:pt>
                <c:pt idx="2">
                  <c:v>79360.516000000003</c:v>
                </c:pt>
              </c:numCache>
            </c:numRef>
          </c:val>
          <c:extLst>
            <c:ext xmlns:c16="http://schemas.microsoft.com/office/drawing/2014/chart" uri="{C3380CC4-5D6E-409C-BE32-E72D297353CC}">
              <c16:uniqueId val="{00000000-69D9-4AAC-A061-D4A990A73091}"/>
            </c:ext>
          </c:extLst>
        </c:ser>
        <c:ser>
          <c:idx val="1"/>
          <c:order val="1"/>
          <c:tx>
            <c:strRef>
              <c:f>'8.8'!$A$11</c:f>
              <c:strCache>
                <c:ptCount val="1"/>
                <c:pt idx="0">
                  <c:v>Bioplyn</c:v>
                </c:pt>
              </c:strCache>
            </c:strRef>
          </c:tx>
          <c:spPr>
            <a:solidFill>
              <a:srgbClr val="5A6588"/>
            </a:solidFill>
          </c:spPr>
          <c:invertIfNegative val="0"/>
          <c:cat>
            <c:strRef>
              <c:f>'8.8'!$C$38:$E$38</c:f>
              <c:strCache>
                <c:ptCount val="3"/>
                <c:pt idx="0">
                  <c:v>Říjen</c:v>
                </c:pt>
                <c:pt idx="1">
                  <c:v>Listopad</c:v>
                </c:pt>
                <c:pt idx="2">
                  <c:v>Prosinec</c:v>
                </c:pt>
              </c:strCache>
            </c:strRef>
          </c:cat>
          <c:val>
            <c:numRef>
              <c:f>('8.8'!$B$11,'8.8'!$D$11,'8.8'!$F$11)</c:f>
              <c:numCache>
                <c:formatCode>#,##0.0</c:formatCode>
                <c:ptCount val="3"/>
                <c:pt idx="0">
                  <c:v>94.856999999999999</c:v>
                </c:pt>
                <c:pt idx="1">
                  <c:v>132.78700000000001</c:v>
                </c:pt>
                <c:pt idx="2">
                  <c:v>126.49199999999999</c:v>
                </c:pt>
              </c:numCache>
            </c:numRef>
          </c:val>
          <c:extLst>
            <c:ext xmlns:c16="http://schemas.microsoft.com/office/drawing/2014/chart" uri="{C3380CC4-5D6E-409C-BE32-E72D297353CC}">
              <c16:uniqueId val="{00000001-69D9-4AAC-A061-D4A990A73091}"/>
            </c:ext>
          </c:extLst>
        </c:ser>
        <c:ser>
          <c:idx val="2"/>
          <c:order val="2"/>
          <c:tx>
            <c:strRef>
              <c:f>'8.8'!$A$12</c:f>
              <c:strCache>
                <c:ptCount val="1"/>
                <c:pt idx="0">
                  <c:v>Černé uhlí</c:v>
                </c:pt>
              </c:strCache>
            </c:strRef>
          </c:tx>
          <c:spPr>
            <a:solidFill>
              <a:srgbClr val="9198B0"/>
            </a:solidFill>
          </c:spPr>
          <c:invertIfNegative val="0"/>
          <c:cat>
            <c:strRef>
              <c:f>'8.8'!$C$38:$E$38</c:f>
              <c:strCache>
                <c:ptCount val="3"/>
                <c:pt idx="0">
                  <c:v>Říjen</c:v>
                </c:pt>
                <c:pt idx="1">
                  <c:v>Listopad</c:v>
                </c:pt>
                <c:pt idx="2">
                  <c:v>Prosinec</c:v>
                </c:pt>
              </c:strCache>
            </c:strRef>
          </c:cat>
          <c:val>
            <c:numRef>
              <c:f>('8.8'!$B$12,'8.8'!$D$12,'8.8'!$F$12)</c:f>
              <c:numCache>
                <c:formatCode>#,##0.0</c:formatCode>
                <c:ptCount val="3"/>
                <c:pt idx="0">
                  <c:v>496030.25199999998</c:v>
                </c:pt>
                <c:pt idx="1">
                  <c:v>843227.19099999999</c:v>
                </c:pt>
                <c:pt idx="2">
                  <c:v>1239160.9989999998</c:v>
                </c:pt>
              </c:numCache>
            </c:numRef>
          </c:val>
          <c:extLst>
            <c:ext xmlns:c16="http://schemas.microsoft.com/office/drawing/2014/chart" uri="{C3380CC4-5D6E-409C-BE32-E72D297353CC}">
              <c16:uniqueId val="{00000002-69D9-4AAC-A061-D4A990A73091}"/>
            </c:ext>
          </c:extLst>
        </c:ser>
        <c:ser>
          <c:idx val="3"/>
          <c:order val="3"/>
          <c:tx>
            <c:strRef>
              <c:f>'8.8'!$A$13</c:f>
              <c:strCache>
                <c:ptCount val="1"/>
                <c:pt idx="0">
                  <c:v>Elektrická energie</c:v>
                </c:pt>
              </c:strCache>
            </c:strRef>
          </c:tx>
          <c:spPr>
            <a:solidFill>
              <a:srgbClr val="C8CBD7"/>
            </a:solidFill>
          </c:spPr>
          <c:invertIfNegative val="0"/>
          <c:cat>
            <c:strRef>
              <c:f>'8.8'!$C$38:$E$38</c:f>
              <c:strCache>
                <c:ptCount val="3"/>
                <c:pt idx="0">
                  <c:v>Říjen</c:v>
                </c:pt>
                <c:pt idx="1">
                  <c:v>Listopad</c:v>
                </c:pt>
                <c:pt idx="2">
                  <c:v>Prosinec</c:v>
                </c:pt>
              </c:strCache>
            </c:strRef>
          </c:cat>
          <c:val>
            <c:numRef>
              <c:f>('8.8'!$B$13,'8.8'!$D$13,'8.8'!$F$13)</c:f>
              <c:numCache>
                <c:formatCode>#,##0.0</c:formatCode>
                <c:ptCount val="3"/>
                <c:pt idx="0">
                  <c:v>0</c:v>
                </c:pt>
                <c:pt idx="1">
                  <c:v>7.2859999999999996</c:v>
                </c:pt>
                <c:pt idx="2">
                  <c:v>0</c:v>
                </c:pt>
              </c:numCache>
            </c:numRef>
          </c:val>
          <c:extLst>
            <c:ext xmlns:c16="http://schemas.microsoft.com/office/drawing/2014/chart" uri="{C3380CC4-5D6E-409C-BE32-E72D297353CC}">
              <c16:uniqueId val="{00000003-69D9-4AAC-A061-D4A990A73091}"/>
            </c:ext>
          </c:extLst>
        </c:ser>
        <c:ser>
          <c:idx val="4"/>
          <c:order val="4"/>
          <c:tx>
            <c:strRef>
              <c:f>'8.8'!$A$14</c:f>
              <c:strCache>
                <c:ptCount val="1"/>
                <c:pt idx="0">
                  <c:v>Energie prostředí (tepelné čerpadlo)</c:v>
                </c:pt>
              </c:strCache>
            </c:strRef>
          </c:tx>
          <c:spPr>
            <a:solidFill>
              <a:srgbClr val="E02C1F"/>
            </a:solidFill>
          </c:spPr>
          <c:invertIfNegative val="0"/>
          <c:cat>
            <c:strRef>
              <c:f>'8.8'!$C$38:$E$38</c:f>
              <c:strCache>
                <c:ptCount val="3"/>
                <c:pt idx="0">
                  <c:v>Říjen</c:v>
                </c:pt>
                <c:pt idx="1">
                  <c:v>Listopad</c:v>
                </c:pt>
                <c:pt idx="2">
                  <c:v>Prosinec</c:v>
                </c:pt>
              </c:strCache>
            </c:strRef>
          </c:cat>
          <c:val>
            <c:numRef>
              <c:f>('8.8'!$B$14,'8.8'!$D$14,'8.8'!$F$14)</c:f>
              <c:numCache>
                <c:formatCode>#,##0.0</c:formatCode>
                <c:ptCount val="3"/>
                <c:pt idx="0">
                  <c:v>0</c:v>
                </c:pt>
                <c:pt idx="1">
                  <c:v>0</c:v>
                </c:pt>
                <c:pt idx="2">
                  <c:v>0</c:v>
                </c:pt>
              </c:numCache>
            </c:numRef>
          </c:val>
          <c:extLst>
            <c:ext xmlns:c16="http://schemas.microsoft.com/office/drawing/2014/chart" uri="{C3380CC4-5D6E-409C-BE32-E72D297353CC}">
              <c16:uniqueId val="{00000004-69D9-4AAC-A061-D4A990A73091}"/>
            </c:ext>
          </c:extLst>
        </c:ser>
        <c:ser>
          <c:idx val="5"/>
          <c:order val="5"/>
          <c:tx>
            <c:strRef>
              <c:f>'8.8'!$A$15</c:f>
              <c:strCache>
                <c:ptCount val="1"/>
                <c:pt idx="0">
                  <c:v>Energie Slunce (solární kolektor)</c:v>
                </c:pt>
              </c:strCache>
            </c:strRef>
          </c:tx>
          <c:spPr>
            <a:solidFill>
              <a:srgbClr val="E86158"/>
            </a:solidFill>
          </c:spPr>
          <c:invertIfNegative val="0"/>
          <c:cat>
            <c:strRef>
              <c:f>'8.8'!$C$38:$E$38</c:f>
              <c:strCache>
                <c:ptCount val="3"/>
                <c:pt idx="0">
                  <c:v>Říjen</c:v>
                </c:pt>
                <c:pt idx="1">
                  <c:v>Listopad</c:v>
                </c:pt>
                <c:pt idx="2">
                  <c:v>Prosinec</c:v>
                </c:pt>
              </c:strCache>
            </c:strRef>
          </c:cat>
          <c:val>
            <c:numRef>
              <c:f>('8.8'!$B$15,'8.8'!$D$15,'8.8'!$F$15)</c:f>
              <c:numCache>
                <c:formatCode>#,##0.0</c:formatCode>
                <c:ptCount val="3"/>
                <c:pt idx="0">
                  <c:v>0</c:v>
                </c:pt>
                <c:pt idx="1">
                  <c:v>0</c:v>
                </c:pt>
                <c:pt idx="2">
                  <c:v>0</c:v>
                </c:pt>
              </c:numCache>
            </c:numRef>
          </c:val>
          <c:extLst>
            <c:ext xmlns:c16="http://schemas.microsoft.com/office/drawing/2014/chart" uri="{C3380CC4-5D6E-409C-BE32-E72D297353CC}">
              <c16:uniqueId val="{00000005-69D9-4AAC-A061-D4A990A73091}"/>
            </c:ext>
          </c:extLst>
        </c:ser>
        <c:ser>
          <c:idx val="6"/>
          <c:order val="6"/>
          <c:tx>
            <c:strRef>
              <c:f>'8.8'!$A$16</c:f>
              <c:strCache>
                <c:ptCount val="1"/>
                <c:pt idx="0">
                  <c:v>Hnědé uhlí</c:v>
                </c:pt>
              </c:strCache>
            </c:strRef>
          </c:tx>
          <c:spPr>
            <a:solidFill>
              <a:srgbClr val="F0948F"/>
            </a:solidFill>
          </c:spPr>
          <c:invertIfNegative val="0"/>
          <c:cat>
            <c:strRef>
              <c:f>'8.8'!$C$38:$E$38</c:f>
              <c:strCache>
                <c:ptCount val="3"/>
                <c:pt idx="0">
                  <c:v>Říjen</c:v>
                </c:pt>
                <c:pt idx="1">
                  <c:v>Listopad</c:v>
                </c:pt>
                <c:pt idx="2">
                  <c:v>Prosinec</c:v>
                </c:pt>
              </c:strCache>
            </c:strRef>
          </c:cat>
          <c:val>
            <c:numRef>
              <c:f>('8.8'!$B$16,'8.8'!$D$16,'8.8'!$F$16)</c:f>
              <c:numCache>
                <c:formatCode>#,##0.0</c:formatCode>
                <c:ptCount val="3"/>
                <c:pt idx="0">
                  <c:v>14634.207</c:v>
                </c:pt>
                <c:pt idx="1">
                  <c:v>27890.414000000001</c:v>
                </c:pt>
                <c:pt idx="2">
                  <c:v>87950.416000000012</c:v>
                </c:pt>
              </c:numCache>
            </c:numRef>
          </c:val>
          <c:extLst>
            <c:ext xmlns:c16="http://schemas.microsoft.com/office/drawing/2014/chart" uri="{C3380CC4-5D6E-409C-BE32-E72D297353CC}">
              <c16:uniqueId val="{00000006-69D9-4AAC-A061-D4A990A73091}"/>
            </c:ext>
          </c:extLst>
        </c:ser>
        <c:ser>
          <c:idx val="7"/>
          <c:order val="7"/>
          <c:tx>
            <c:strRef>
              <c:f>'8.8'!$A$17</c:f>
              <c:strCache>
                <c:ptCount val="1"/>
                <c:pt idx="0">
                  <c:v>Jaderné palivo</c:v>
                </c:pt>
              </c:strCache>
            </c:strRef>
          </c:tx>
          <c:spPr>
            <a:solidFill>
              <a:srgbClr val="F7C9C7"/>
            </a:solidFill>
          </c:spPr>
          <c:invertIfNegative val="0"/>
          <c:cat>
            <c:strRef>
              <c:f>'8.8'!$C$38:$E$38</c:f>
              <c:strCache>
                <c:ptCount val="3"/>
                <c:pt idx="0">
                  <c:v>Říjen</c:v>
                </c:pt>
                <c:pt idx="1">
                  <c:v>Listopad</c:v>
                </c:pt>
                <c:pt idx="2">
                  <c:v>Prosinec</c:v>
                </c:pt>
              </c:strCache>
            </c:strRef>
          </c:cat>
          <c:val>
            <c:numRef>
              <c:f>('8.8'!$B$17,'8.8'!$D$17,'8.8'!$F$17)</c:f>
              <c:numCache>
                <c:formatCode>#,##0.0</c:formatCode>
                <c:ptCount val="3"/>
                <c:pt idx="0">
                  <c:v>0</c:v>
                </c:pt>
                <c:pt idx="1">
                  <c:v>0</c:v>
                </c:pt>
                <c:pt idx="2">
                  <c:v>0</c:v>
                </c:pt>
              </c:numCache>
            </c:numRef>
          </c:val>
          <c:extLst>
            <c:ext xmlns:c16="http://schemas.microsoft.com/office/drawing/2014/chart" uri="{C3380CC4-5D6E-409C-BE32-E72D297353CC}">
              <c16:uniqueId val="{00000007-69D9-4AAC-A061-D4A990A73091}"/>
            </c:ext>
          </c:extLst>
        </c:ser>
        <c:ser>
          <c:idx val="8"/>
          <c:order val="8"/>
          <c:tx>
            <c:strRef>
              <c:f>'8.8'!$A$18</c:f>
              <c:strCache>
                <c:ptCount val="1"/>
                <c:pt idx="0">
                  <c:v>Koks</c:v>
                </c:pt>
              </c:strCache>
            </c:strRef>
          </c:tx>
          <c:spPr>
            <a:solidFill>
              <a:srgbClr val="262626"/>
            </a:solidFill>
          </c:spPr>
          <c:invertIfNegative val="0"/>
          <c:cat>
            <c:strRef>
              <c:f>'8.8'!$C$38:$E$38</c:f>
              <c:strCache>
                <c:ptCount val="3"/>
                <c:pt idx="0">
                  <c:v>Říjen</c:v>
                </c:pt>
                <c:pt idx="1">
                  <c:v>Listopad</c:v>
                </c:pt>
                <c:pt idx="2">
                  <c:v>Prosinec</c:v>
                </c:pt>
              </c:strCache>
            </c:strRef>
          </c:cat>
          <c:val>
            <c:numRef>
              <c:f>('8.8'!$B$18,'8.8'!$D$18,'8.8'!$F$18)</c:f>
              <c:numCache>
                <c:formatCode>#,##0.0</c:formatCode>
                <c:ptCount val="3"/>
                <c:pt idx="0">
                  <c:v>0</c:v>
                </c:pt>
                <c:pt idx="1">
                  <c:v>0</c:v>
                </c:pt>
                <c:pt idx="2">
                  <c:v>0</c:v>
                </c:pt>
              </c:numCache>
            </c:numRef>
          </c:val>
          <c:extLst>
            <c:ext xmlns:c16="http://schemas.microsoft.com/office/drawing/2014/chart" uri="{C3380CC4-5D6E-409C-BE32-E72D297353CC}">
              <c16:uniqueId val="{00000008-69D9-4AAC-A061-D4A990A73091}"/>
            </c:ext>
          </c:extLst>
        </c:ser>
        <c:ser>
          <c:idx val="9"/>
          <c:order val="9"/>
          <c:tx>
            <c:strRef>
              <c:f>'8.8'!$A$19</c:f>
              <c:strCache>
                <c:ptCount val="1"/>
                <c:pt idx="0">
                  <c:v>Odpadní teplo</c:v>
                </c:pt>
              </c:strCache>
            </c:strRef>
          </c:tx>
          <c:spPr>
            <a:solidFill>
              <a:srgbClr val="646363"/>
            </a:solidFill>
          </c:spPr>
          <c:invertIfNegative val="0"/>
          <c:cat>
            <c:strRef>
              <c:f>'8.8'!$C$38:$E$38</c:f>
              <c:strCache>
                <c:ptCount val="3"/>
                <c:pt idx="0">
                  <c:v>Říjen</c:v>
                </c:pt>
                <c:pt idx="1">
                  <c:v>Listopad</c:v>
                </c:pt>
                <c:pt idx="2">
                  <c:v>Prosinec</c:v>
                </c:pt>
              </c:strCache>
            </c:strRef>
          </c:cat>
          <c:val>
            <c:numRef>
              <c:f>('8.8'!$B$19,'8.8'!$D$19,'8.8'!$F$19)</c:f>
              <c:numCache>
                <c:formatCode>#,##0.0</c:formatCode>
                <c:ptCount val="3"/>
                <c:pt idx="0">
                  <c:v>37934.18</c:v>
                </c:pt>
                <c:pt idx="1">
                  <c:v>55495.45</c:v>
                </c:pt>
                <c:pt idx="2">
                  <c:v>47681.99</c:v>
                </c:pt>
              </c:numCache>
            </c:numRef>
          </c:val>
          <c:extLst>
            <c:ext xmlns:c16="http://schemas.microsoft.com/office/drawing/2014/chart" uri="{C3380CC4-5D6E-409C-BE32-E72D297353CC}">
              <c16:uniqueId val="{00000009-69D9-4AAC-A061-D4A990A73091}"/>
            </c:ext>
          </c:extLst>
        </c:ser>
        <c:ser>
          <c:idx val="10"/>
          <c:order val="10"/>
          <c:tx>
            <c:strRef>
              <c:f>'8.8'!$A$20</c:f>
              <c:strCache>
                <c:ptCount val="1"/>
                <c:pt idx="0">
                  <c:v>Ostatní kapalná paliva</c:v>
                </c:pt>
              </c:strCache>
            </c:strRef>
          </c:tx>
          <c:spPr>
            <a:solidFill>
              <a:srgbClr val="9D9D9C"/>
            </a:solidFill>
          </c:spPr>
          <c:invertIfNegative val="0"/>
          <c:cat>
            <c:strRef>
              <c:f>'8.8'!$C$38:$E$38</c:f>
              <c:strCache>
                <c:ptCount val="3"/>
                <c:pt idx="0">
                  <c:v>Říjen</c:v>
                </c:pt>
                <c:pt idx="1">
                  <c:v>Listopad</c:v>
                </c:pt>
                <c:pt idx="2">
                  <c:v>Prosinec</c:v>
                </c:pt>
              </c:strCache>
            </c:strRef>
          </c:cat>
          <c:val>
            <c:numRef>
              <c:f>('8.8'!$B$20,'8.8'!$D$20,'8.8'!$F$20)</c:f>
              <c:numCache>
                <c:formatCode>#,##0.0</c:formatCode>
                <c:ptCount val="3"/>
                <c:pt idx="0">
                  <c:v>0</c:v>
                </c:pt>
                <c:pt idx="1">
                  <c:v>0</c:v>
                </c:pt>
                <c:pt idx="2">
                  <c:v>0</c:v>
                </c:pt>
              </c:numCache>
            </c:numRef>
          </c:val>
          <c:extLst>
            <c:ext xmlns:c16="http://schemas.microsoft.com/office/drawing/2014/chart" uri="{C3380CC4-5D6E-409C-BE32-E72D297353CC}">
              <c16:uniqueId val="{0000000A-69D9-4AAC-A061-D4A990A73091}"/>
            </c:ext>
          </c:extLst>
        </c:ser>
        <c:ser>
          <c:idx val="11"/>
          <c:order val="11"/>
          <c:tx>
            <c:strRef>
              <c:f>'8.8'!$A$21</c:f>
              <c:strCache>
                <c:ptCount val="1"/>
                <c:pt idx="0">
                  <c:v>Ostatní pevná paliva</c:v>
                </c:pt>
              </c:strCache>
            </c:strRef>
          </c:tx>
          <c:spPr>
            <a:solidFill>
              <a:srgbClr val="D0D0D0"/>
            </a:solidFill>
          </c:spPr>
          <c:invertIfNegative val="0"/>
          <c:cat>
            <c:strRef>
              <c:f>'8.8'!$C$38:$E$38</c:f>
              <c:strCache>
                <c:ptCount val="3"/>
                <c:pt idx="0">
                  <c:v>Říjen</c:v>
                </c:pt>
                <c:pt idx="1">
                  <c:v>Listopad</c:v>
                </c:pt>
                <c:pt idx="2">
                  <c:v>Prosinec</c:v>
                </c:pt>
              </c:strCache>
            </c:strRef>
          </c:cat>
          <c:val>
            <c:numRef>
              <c:f>('8.8'!$B$21,'8.8'!$D$21,'8.8'!$F$21)</c:f>
              <c:numCache>
                <c:formatCode>#,##0.0</c:formatCode>
                <c:ptCount val="3"/>
                <c:pt idx="0">
                  <c:v>0</c:v>
                </c:pt>
                <c:pt idx="1">
                  <c:v>209</c:v>
                </c:pt>
                <c:pt idx="2">
                  <c:v>4396</c:v>
                </c:pt>
              </c:numCache>
            </c:numRef>
          </c:val>
          <c:extLst>
            <c:ext xmlns:c16="http://schemas.microsoft.com/office/drawing/2014/chart" uri="{C3380CC4-5D6E-409C-BE32-E72D297353CC}">
              <c16:uniqueId val="{0000000B-69D9-4AAC-A061-D4A990A73091}"/>
            </c:ext>
          </c:extLst>
        </c:ser>
        <c:ser>
          <c:idx val="12"/>
          <c:order val="12"/>
          <c:tx>
            <c:strRef>
              <c:f>'8.8'!$A$22</c:f>
              <c:strCache>
                <c:ptCount val="1"/>
                <c:pt idx="0">
                  <c:v>Ostatní plyny</c:v>
                </c:pt>
              </c:strCache>
            </c:strRef>
          </c:tx>
          <c:spPr>
            <a:pattFill prst="ltUpDiag">
              <a:fgClr>
                <a:srgbClr val="23315F"/>
              </a:fgClr>
              <a:bgClr>
                <a:sysClr val="window" lastClr="FFFFFF"/>
              </a:bgClr>
            </a:pattFill>
          </c:spPr>
          <c:invertIfNegative val="0"/>
          <c:cat>
            <c:strRef>
              <c:f>'8.8'!$C$38:$E$38</c:f>
              <c:strCache>
                <c:ptCount val="3"/>
                <c:pt idx="0">
                  <c:v>Říjen</c:v>
                </c:pt>
                <c:pt idx="1">
                  <c:v>Listopad</c:v>
                </c:pt>
                <c:pt idx="2">
                  <c:v>Prosinec</c:v>
                </c:pt>
              </c:strCache>
            </c:strRef>
          </c:cat>
          <c:val>
            <c:numRef>
              <c:f>('8.8'!$B$22,'8.8'!$D$22,'8.8'!$F$22)</c:f>
              <c:numCache>
                <c:formatCode>#,##0.0</c:formatCode>
                <c:ptCount val="3"/>
                <c:pt idx="0">
                  <c:v>180242.08899999998</c:v>
                </c:pt>
                <c:pt idx="1">
                  <c:v>245802.69900000002</c:v>
                </c:pt>
                <c:pt idx="2">
                  <c:v>232170.43700000001</c:v>
                </c:pt>
              </c:numCache>
            </c:numRef>
          </c:val>
          <c:extLst>
            <c:ext xmlns:c16="http://schemas.microsoft.com/office/drawing/2014/chart" uri="{C3380CC4-5D6E-409C-BE32-E72D297353CC}">
              <c16:uniqueId val="{0000000C-69D9-4AAC-A061-D4A990A73091}"/>
            </c:ext>
          </c:extLst>
        </c:ser>
        <c:ser>
          <c:idx val="13"/>
          <c:order val="13"/>
          <c:tx>
            <c:strRef>
              <c:f>'8.8'!$A$23</c:f>
              <c:strCache>
                <c:ptCount val="1"/>
                <c:pt idx="0">
                  <c:v>Ostatní</c:v>
                </c:pt>
              </c:strCache>
            </c:strRef>
          </c:tx>
          <c:spPr>
            <a:pattFill prst="ltUpDiag">
              <a:fgClr>
                <a:srgbClr val="E02C1F"/>
              </a:fgClr>
              <a:bgClr>
                <a:sysClr val="window" lastClr="FFFFFF"/>
              </a:bgClr>
            </a:pattFill>
          </c:spPr>
          <c:invertIfNegative val="0"/>
          <c:cat>
            <c:strRef>
              <c:f>'8.8'!$C$38:$E$38</c:f>
              <c:strCache>
                <c:ptCount val="3"/>
                <c:pt idx="0">
                  <c:v>Říjen</c:v>
                </c:pt>
                <c:pt idx="1">
                  <c:v>Listopad</c:v>
                </c:pt>
                <c:pt idx="2">
                  <c:v>Prosinec</c:v>
                </c:pt>
              </c:strCache>
            </c:strRef>
          </c:cat>
          <c:val>
            <c:numRef>
              <c:f>('8.8'!$B$23,'8.8'!$D$23,'8.8'!$F$23)</c:f>
              <c:numCache>
                <c:formatCode>#,##0.0</c:formatCode>
                <c:ptCount val="3"/>
                <c:pt idx="0">
                  <c:v>0</c:v>
                </c:pt>
                <c:pt idx="1">
                  <c:v>0</c:v>
                </c:pt>
                <c:pt idx="2">
                  <c:v>0</c:v>
                </c:pt>
              </c:numCache>
            </c:numRef>
          </c:val>
          <c:extLst>
            <c:ext xmlns:c16="http://schemas.microsoft.com/office/drawing/2014/chart" uri="{C3380CC4-5D6E-409C-BE32-E72D297353CC}">
              <c16:uniqueId val="{0000000D-69D9-4AAC-A061-D4A990A73091}"/>
            </c:ext>
          </c:extLst>
        </c:ser>
        <c:ser>
          <c:idx val="14"/>
          <c:order val="14"/>
          <c:tx>
            <c:strRef>
              <c:f>'8.8'!$A$24</c:f>
              <c:strCache>
                <c:ptCount val="1"/>
                <c:pt idx="0">
                  <c:v>Topné oleje</c:v>
                </c:pt>
              </c:strCache>
            </c:strRef>
          </c:tx>
          <c:spPr>
            <a:pattFill prst="ltUpDiag">
              <a:fgClr>
                <a:srgbClr val="5A6588"/>
              </a:fgClr>
              <a:bgClr>
                <a:sysClr val="window" lastClr="FFFFFF"/>
              </a:bgClr>
            </a:pattFill>
          </c:spPr>
          <c:invertIfNegative val="0"/>
          <c:cat>
            <c:strRef>
              <c:f>'8.8'!$C$38:$E$38</c:f>
              <c:strCache>
                <c:ptCount val="3"/>
                <c:pt idx="0">
                  <c:v>Říjen</c:v>
                </c:pt>
                <c:pt idx="1">
                  <c:v>Listopad</c:v>
                </c:pt>
                <c:pt idx="2">
                  <c:v>Prosinec</c:v>
                </c:pt>
              </c:strCache>
            </c:strRef>
          </c:cat>
          <c:val>
            <c:numRef>
              <c:f>('8.8'!$B$24,'8.8'!$D$24,'8.8'!$F$24)</c:f>
              <c:numCache>
                <c:formatCode>#,##0.0</c:formatCode>
                <c:ptCount val="3"/>
                <c:pt idx="0">
                  <c:v>211.929</c:v>
                </c:pt>
                <c:pt idx="1">
                  <c:v>348.98499999999996</c:v>
                </c:pt>
                <c:pt idx="2">
                  <c:v>1083.537</c:v>
                </c:pt>
              </c:numCache>
            </c:numRef>
          </c:val>
          <c:extLst>
            <c:ext xmlns:c16="http://schemas.microsoft.com/office/drawing/2014/chart" uri="{C3380CC4-5D6E-409C-BE32-E72D297353CC}">
              <c16:uniqueId val="{0000000E-69D9-4AAC-A061-D4A990A73091}"/>
            </c:ext>
          </c:extLst>
        </c:ser>
        <c:ser>
          <c:idx val="15"/>
          <c:order val="15"/>
          <c:tx>
            <c:strRef>
              <c:f>'8.8'!$A$25</c:f>
              <c:strCache>
                <c:ptCount val="1"/>
                <c:pt idx="0">
                  <c:v>Zemní plyn</c:v>
                </c:pt>
              </c:strCache>
            </c:strRef>
          </c:tx>
          <c:spPr>
            <a:pattFill prst="ltUpDiag">
              <a:fgClr>
                <a:srgbClr val="E86158"/>
              </a:fgClr>
              <a:bgClr>
                <a:sysClr val="window" lastClr="FFFFFF"/>
              </a:bgClr>
            </a:pattFill>
          </c:spPr>
          <c:invertIfNegative val="0"/>
          <c:cat>
            <c:strRef>
              <c:f>'8.8'!$C$38:$E$38</c:f>
              <c:strCache>
                <c:ptCount val="3"/>
                <c:pt idx="0">
                  <c:v>Říjen</c:v>
                </c:pt>
                <c:pt idx="1">
                  <c:v>Listopad</c:v>
                </c:pt>
                <c:pt idx="2">
                  <c:v>Prosinec</c:v>
                </c:pt>
              </c:strCache>
            </c:strRef>
          </c:cat>
          <c:val>
            <c:numRef>
              <c:f>('8.8'!$B$25,'8.8'!$D$25,'8.8'!$F$25)</c:f>
              <c:numCache>
                <c:formatCode>#,##0.0</c:formatCode>
                <c:ptCount val="3"/>
                <c:pt idx="0">
                  <c:v>115474.43099999998</c:v>
                </c:pt>
                <c:pt idx="1">
                  <c:v>166473.74299999999</c:v>
                </c:pt>
                <c:pt idx="2">
                  <c:v>309223.33199999994</c:v>
                </c:pt>
              </c:numCache>
            </c:numRef>
          </c:val>
          <c:extLst>
            <c:ext xmlns:c16="http://schemas.microsoft.com/office/drawing/2014/chart" uri="{C3380CC4-5D6E-409C-BE32-E72D297353CC}">
              <c16:uniqueId val="{0000000F-69D9-4AAC-A061-D4A990A73091}"/>
            </c:ext>
          </c:extLst>
        </c:ser>
        <c:dLbls>
          <c:showLegendKey val="0"/>
          <c:showVal val="0"/>
          <c:showCatName val="0"/>
          <c:showSerName val="0"/>
          <c:showPercent val="0"/>
          <c:showBubbleSize val="0"/>
        </c:dLbls>
        <c:gapWidth val="50"/>
        <c:overlap val="100"/>
        <c:axId val="233565184"/>
        <c:axId val="288228096"/>
      </c:barChart>
      <c:catAx>
        <c:axId val="2335651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228096"/>
        <c:crosses val="autoZero"/>
        <c:auto val="1"/>
        <c:lblAlgn val="ctr"/>
        <c:lblOffset val="100"/>
        <c:noMultiLvlLbl val="0"/>
      </c:catAx>
      <c:valAx>
        <c:axId val="28822809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5651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C86F-4DF0-AB68-7782C13EFE9A}"/>
              </c:ext>
            </c:extLst>
          </c:dPt>
          <c:dPt>
            <c:idx val="1"/>
            <c:bubble3D val="0"/>
            <c:spPr>
              <a:solidFill>
                <a:schemeClr val="accent2"/>
              </a:solidFill>
            </c:spPr>
            <c:extLst>
              <c:ext xmlns:c16="http://schemas.microsoft.com/office/drawing/2014/chart" uri="{C3380CC4-5D6E-409C-BE32-E72D297353CC}">
                <c16:uniqueId val="{00000003-C86F-4DF0-AB68-7782C13EFE9A}"/>
              </c:ext>
            </c:extLst>
          </c:dPt>
          <c:dPt>
            <c:idx val="2"/>
            <c:bubble3D val="0"/>
            <c:spPr>
              <a:solidFill>
                <a:schemeClr val="accent3"/>
              </a:solidFill>
            </c:spPr>
            <c:extLst>
              <c:ext xmlns:c16="http://schemas.microsoft.com/office/drawing/2014/chart" uri="{C3380CC4-5D6E-409C-BE32-E72D297353CC}">
                <c16:uniqueId val="{00000005-C86F-4DF0-AB68-7782C13EFE9A}"/>
              </c:ext>
            </c:extLst>
          </c:dPt>
          <c:dPt>
            <c:idx val="3"/>
            <c:bubble3D val="0"/>
            <c:spPr>
              <a:solidFill>
                <a:schemeClr val="accent4"/>
              </a:solidFill>
            </c:spPr>
            <c:extLst>
              <c:ext xmlns:c16="http://schemas.microsoft.com/office/drawing/2014/chart" uri="{C3380CC4-5D6E-409C-BE32-E72D297353CC}">
                <c16:uniqueId val="{00000007-C86F-4DF0-AB68-7782C13EFE9A}"/>
              </c:ext>
            </c:extLst>
          </c:dPt>
          <c:dPt>
            <c:idx val="4"/>
            <c:bubble3D val="0"/>
            <c:spPr>
              <a:solidFill>
                <a:schemeClr val="accent5"/>
              </a:solidFill>
            </c:spPr>
            <c:extLst>
              <c:ext xmlns:c16="http://schemas.microsoft.com/office/drawing/2014/chart" uri="{C3380CC4-5D6E-409C-BE32-E72D297353CC}">
                <c16:uniqueId val="{00000009-C86F-4DF0-AB68-7782C13EFE9A}"/>
              </c:ext>
            </c:extLst>
          </c:dPt>
          <c:dPt>
            <c:idx val="5"/>
            <c:bubble3D val="0"/>
            <c:spPr>
              <a:solidFill>
                <a:schemeClr val="accent6"/>
              </a:solidFill>
            </c:spPr>
            <c:extLst>
              <c:ext xmlns:c16="http://schemas.microsoft.com/office/drawing/2014/chart" uri="{C3380CC4-5D6E-409C-BE32-E72D297353CC}">
                <c16:uniqueId val="{0000000B-C86F-4DF0-AB68-7782C13EFE9A}"/>
              </c:ext>
            </c:extLst>
          </c:dPt>
          <c:dPt>
            <c:idx val="6"/>
            <c:bubble3D val="0"/>
            <c:spPr>
              <a:solidFill>
                <a:srgbClr val="F0948F"/>
              </a:solidFill>
            </c:spPr>
            <c:extLst>
              <c:ext xmlns:c16="http://schemas.microsoft.com/office/drawing/2014/chart" uri="{C3380CC4-5D6E-409C-BE32-E72D297353CC}">
                <c16:uniqueId val="{0000000D-C86F-4DF0-AB68-7782C13EFE9A}"/>
              </c:ext>
            </c:extLst>
          </c:dPt>
          <c:dPt>
            <c:idx val="7"/>
            <c:bubble3D val="0"/>
            <c:spPr>
              <a:solidFill>
                <a:srgbClr val="F7C9C7"/>
              </a:solidFill>
            </c:spPr>
            <c:extLst>
              <c:ext xmlns:c16="http://schemas.microsoft.com/office/drawing/2014/chart" uri="{C3380CC4-5D6E-409C-BE32-E72D297353CC}">
                <c16:uniqueId val="{0000000F-C86F-4DF0-AB68-7782C13EFE9A}"/>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C86F-4DF0-AB68-7782C13EFE9A}"/>
            </c:ext>
          </c:extLst>
        </c:ser>
        <c:ser>
          <c:idx val="2"/>
          <c:order val="1"/>
          <c:dPt>
            <c:idx val="0"/>
            <c:bubble3D val="0"/>
            <c:spPr>
              <a:solidFill>
                <a:schemeClr val="accent1"/>
              </a:solidFill>
            </c:spPr>
            <c:extLst>
              <c:ext xmlns:c16="http://schemas.microsoft.com/office/drawing/2014/chart" uri="{C3380CC4-5D6E-409C-BE32-E72D297353CC}">
                <c16:uniqueId val="{00000012-C86F-4DF0-AB68-7782C13EFE9A}"/>
              </c:ext>
            </c:extLst>
          </c:dPt>
          <c:dPt>
            <c:idx val="1"/>
            <c:bubble3D val="0"/>
            <c:spPr>
              <a:solidFill>
                <a:schemeClr val="accent2"/>
              </a:solidFill>
            </c:spPr>
            <c:extLst>
              <c:ext xmlns:c16="http://schemas.microsoft.com/office/drawing/2014/chart" uri="{C3380CC4-5D6E-409C-BE32-E72D297353CC}">
                <c16:uniqueId val="{00000014-C86F-4DF0-AB68-7782C13EFE9A}"/>
              </c:ext>
            </c:extLst>
          </c:dPt>
          <c:dPt>
            <c:idx val="2"/>
            <c:bubble3D val="0"/>
            <c:spPr>
              <a:solidFill>
                <a:schemeClr val="accent3"/>
              </a:solidFill>
            </c:spPr>
            <c:extLst>
              <c:ext xmlns:c16="http://schemas.microsoft.com/office/drawing/2014/chart" uri="{C3380CC4-5D6E-409C-BE32-E72D297353CC}">
                <c16:uniqueId val="{00000016-C86F-4DF0-AB68-7782C13EFE9A}"/>
              </c:ext>
            </c:extLst>
          </c:dPt>
          <c:dPt>
            <c:idx val="3"/>
            <c:bubble3D val="0"/>
            <c:spPr>
              <a:solidFill>
                <a:schemeClr val="accent4"/>
              </a:solidFill>
            </c:spPr>
            <c:extLst>
              <c:ext xmlns:c16="http://schemas.microsoft.com/office/drawing/2014/chart" uri="{C3380CC4-5D6E-409C-BE32-E72D297353CC}">
                <c16:uniqueId val="{00000018-C86F-4DF0-AB68-7782C13EFE9A}"/>
              </c:ext>
            </c:extLst>
          </c:dPt>
          <c:dPt>
            <c:idx val="4"/>
            <c:bubble3D val="0"/>
            <c:spPr>
              <a:solidFill>
                <a:schemeClr val="accent5"/>
              </a:solidFill>
            </c:spPr>
            <c:extLst>
              <c:ext xmlns:c16="http://schemas.microsoft.com/office/drawing/2014/chart" uri="{C3380CC4-5D6E-409C-BE32-E72D297353CC}">
                <c16:uniqueId val="{0000001A-C86F-4DF0-AB68-7782C13EFE9A}"/>
              </c:ext>
            </c:extLst>
          </c:dPt>
          <c:dPt>
            <c:idx val="5"/>
            <c:bubble3D val="0"/>
            <c:spPr>
              <a:solidFill>
                <a:schemeClr val="accent6"/>
              </a:solidFill>
            </c:spPr>
            <c:extLst>
              <c:ext xmlns:c16="http://schemas.microsoft.com/office/drawing/2014/chart" uri="{C3380CC4-5D6E-409C-BE32-E72D297353CC}">
                <c16:uniqueId val="{0000001C-C86F-4DF0-AB68-7782C13EFE9A}"/>
              </c:ext>
            </c:extLst>
          </c:dPt>
          <c:dPt>
            <c:idx val="6"/>
            <c:bubble3D val="0"/>
            <c:spPr>
              <a:solidFill>
                <a:srgbClr val="F0948F"/>
              </a:solidFill>
            </c:spPr>
            <c:extLst>
              <c:ext xmlns:c16="http://schemas.microsoft.com/office/drawing/2014/chart" uri="{C3380CC4-5D6E-409C-BE32-E72D297353CC}">
                <c16:uniqueId val="{0000001E-C86F-4DF0-AB68-7782C13EFE9A}"/>
              </c:ext>
            </c:extLst>
          </c:dPt>
          <c:dPt>
            <c:idx val="7"/>
            <c:bubble3D val="0"/>
            <c:spPr>
              <a:solidFill>
                <a:srgbClr val="F7C9C7"/>
              </a:solidFill>
            </c:spPr>
            <c:extLst>
              <c:ext xmlns:c16="http://schemas.microsoft.com/office/drawing/2014/chart" uri="{C3380CC4-5D6E-409C-BE32-E72D297353CC}">
                <c16:uniqueId val="{00000020-C86F-4DF0-AB68-7782C13EFE9A}"/>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C86F-4DF0-AB68-7782C13EFE9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accent1"/>
                </a:solidFill>
              </a:rPr>
              <a:t>Podíl </a:t>
            </a:r>
            <a:r>
              <a:rPr lang="cs-CZ" sz="1000">
                <a:solidFill>
                  <a:schemeClr val="accent1"/>
                </a:solidFill>
              </a:rPr>
              <a:t>krajů ČR</a:t>
            </a:r>
            <a:r>
              <a:rPr lang="cs-CZ" sz="1000" baseline="0">
                <a:solidFill>
                  <a:schemeClr val="accent1"/>
                </a:solidFill>
              </a:rPr>
              <a:t> na </a:t>
            </a:r>
            <a:r>
              <a:rPr lang="cs-CZ" sz="1000">
                <a:solidFill>
                  <a:schemeClr val="accent1"/>
                </a:solidFill>
              </a:rPr>
              <a:t>dodávkách tepla</a:t>
            </a:r>
            <a:endParaRPr lang="en-US" sz="1000">
              <a:solidFill>
                <a:schemeClr val="accent1"/>
              </a:solidFill>
            </a:endParaRPr>
          </a:p>
        </c:rich>
      </c:tx>
      <c:layout>
        <c:manualLayout>
          <c:xMode val="edge"/>
          <c:yMode val="edge"/>
          <c:x val="2.1699430658502519E-2"/>
          <c:y val="1.7054375505371498E-2"/>
        </c:manualLayout>
      </c:layout>
      <c:overlay val="0"/>
      <c:spPr>
        <a:solidFill>
          <a:sysClr val="window" lastClr="FFFFFF"/>
        </a:solidFill>
      </c:spPr>
    </c:title>
    <c:autoTitleDeleted val="0"/>
    <c:plotArea>
      <c:layout>
        <c:manualLayout>
          <c:layoutTarget val="inner"/>
          <c:xMode val="edge"/>
          <c:yMode val="edge"/>
          <c:x val="0.11888706547475116"/>
          <c:y val="0.11085016350600201"/>
          <c:w val="0.84366886529688589"/>
          <c:h val="0.77304275453448856"/>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C-DE1A-44E4-AEB6-A3524CFE6F2B}"/>
              </c:ext>
            </c:extLst>
          </c:dPt>
          <c:dPt>
            <c:idx val="1"/>
            <c:bubble3D val="0"/>
            <c:spPr>
              <a:solidFill>
                <a:schemeClr val="accent2"/>
              </a:solidFill>
            </c:spPr>
            <c:extLst>
              <c:ext xmlns:c16="http://schemas.microsoft.com/office/drawing/2014/chart" uri="{C3380CC4-5D6E-409C-BE32-E72D297353CC}">
                <c16:uniqueId val="{0000000B-DE1A-44E4-AEB6-A3524CFE6F2B}"/>
              </c:ext>
            </c:extLst>
          </c:dPt>
          <c:dPt>
            <c:idx val="2"/>
            <c:bubble3D val="0"/>
            <c:spPr>
              <a:solidFill>
                <a:schemeClr val="accent3"/>
              </a:solidFill>
            </c:spPr>
            <c:extLst>
              <c:ext xmlns:c16="http://schemas.microsoft.com/office/drawing/2014/chart" uri="{C3380CC4-5D6E-409C-BE32-E72D297353CC}">
                <c16:uniqueId val="{0000000A-DE1A-44E4-AEB6-A3524CFE6F2B}"/>
              </c:ext>
            </c:extLst>
          </c:dPt>
          <c:dPt>
            <c:idx val="3"/>
            <c:bubble3D val="0"/>
            <c:spPr>
              <a:solidFill>
                <a:schemeClr val="accent4"/>
              </a:solidFill>
            </c:spPr>
            <c:extLst>
              <c:ext xmlns:c16="http://schemas.microsoft.com/office/drawing/2014/chart" uri="{C3380CC4-5D6E-409C-BE32-E72D297353CC}">
                <c16:uniqueId val="{00000009-DE1A-44E4-AEB6-A3524CFE6F2B}"/>
              </c:ext>
            </c:extLst>
          </c:dPt>
          <c:dPt>
            <c:idx val="4"/>
            <c:bubble3D val="0"/>
            <c:spPr>
              <a:solidFill>
                <a:schemeClr val="accent5"/>
              </a:solidFill>
            </c:spPr>
            <c:extLst>
              <c:ext xmlns:c16="http://schemas.microsoft.com/office/drawing/2014/chart" uri="{C3380CC4-5D6E-409C-BE32-E72D297353CC}">
                <c16:uniqueId val="{00000008-DE1A-44E4-AEB6-A3524CFE6F2B}"/>
              </c:ext>
            </c:extLst>
          </c:dPt>
          <c:dPt>
            <c:idx val="5"/>
            <c:bubble3D val="0"/>
            <c:spPr>
              <a:solidFill>
                <a:schemeClr val="accent6"/>
              </a:solidFill>
            </c:spPr>
            <c:extLst>
              <c:ext xmlns:c16="http://schemas.microsoft.com/office/drawing/2014/chart" uri="{C3380CC4-5D6E-409C-BE32-E72D297353CC}">
                <c16:uniqueId val="{00000000-58CD-40D8-A955-463567CFDADD}"/>
              </c:ext>
            </c:extLst>
          </c:dPt>
          <c:dPt>
            <c:idx val="6"/>
            <c:bubble3D val="0"/>
            <c:spPr>
              <a:solidFill>
                <a:srgbClr val="F0948F"/>
              </a:solidFill>
            </c:spPr>
            <c:extLst>
              <c:ext xmlns:c16="http://schemas.microsoft.com/office/drawing/2014/chart" uri="{C3380CC4-5D6E-409C-BE32-E72D297353CC}">
                <c16:uniqueId val="{00000007-DE1A-44E4-AEB6-A3524CFE6F2B}"/>
              </c:ext>
            </c:extLst>
          </c:dPt>
          <c:dPt>
            <c:idx val="7"/>
            <c:bubble3D val="0"/>
            <c:spPr>
              <a:solidFill>
                <a:srgbClr val="F7C9C7"/>
              </a:solidFill>
            </c:spPr>
            <c:extLst>
              <c:ext xmlns:c16="http://schemas.microsoft.com/office/drawing/2014/chart" uri="{C3380CC4-5D6E-409C-BE32-E72D297353CC}">
                <c16:uniqueId val="{00000001-58CD-40D8-A955-463567CFDADD}"/>
              </c:ext>
            </c:extLst>
          </c:dPt>
          <c:dPt>
            <c:idx val="8"/>
            <c:bubble3D val="0"/>
            <c:spPr>
              <a:solidFill>
                <a:schemeClr val="tx1"/>
              </a:solidFill>
            </c:spPr>
            <c:extLst>
              <c:ext xmlns:c16="http://schemas.microsoft.com/office/drawing/2014/chart" uri="{C3380CC4-5D6E-409C-BE32-E72D297353CC}">
                <c16:uniqueId val="{00000002-BBDD-4778-8908-D00B076481BE}"/>
              </c:ext>
            </c:extLst>
          </c:dPt>
          <c:dPt>
            <c:idx val="9"/>
            <c:bubble3D val="0"/>
            <c:spPr>
              <a:solidFill>
                <a:srgbClr val="646363"/>
              </a:solidFill>
            </c:spPr>
            <c:extLst>
              <c:ext xmlns:c16="http://schemas.microsoft.com/office/drawing/2014/chart" uri="{C3380CC4-5D6E-409C-BE32-E72D297353CC}">
                <c16:uniqueId val="{00000006-DE1A-44E4-AEB6-A3524CFE6F2B}"/>
              </c:ext>
            </c:extLst>
          </c:dPt>
          <c:dPt>
            <c:idx val="10"/>
            <c:bubble3D val="0"/>
            <c:spPr>
              <a:solidFill>
                <a:srgbClr val="9D9D9C"/>
              </a:solidFill>
            </c:spPr>
            <c:extLst>
              <c:ext xmlns:c16="http://schemas.microsoft.com/office/drawing/2014/chart" uri="{C3380CC4-5D6E-409C-BE32-E72D297353CC}">
                <c16:uniqueId val="{00000005-DE1A-44E4-AEB6-A3524CFE6F2B}"/>
              </c:ext>
            </c:extLst>
          </c:dPt>
          <c:dPt>
            <c:idx val="11"/>
            <c:bubble3D val="0"/>
            <c:spPr>
              <a:solidFill>
                <a:srgbClr val="D0D0D0"/>
              </a:solidFill>
            </c:spPr>
            <c:extLst>
              <c:ext xmlns:c16="http://schemas.microsoft.com/office/drawing/2014/chart" uri="{C3380CC4-5D6E-409C-BE32-E72D297353CC}">
                <c16:uniqueId val="{00000004-DE1A-44E4-AEB6-A3524CFE6F2B}"/>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3-DE1A-44E4-AEB6-A3524CFE6F2B}"/>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2-DE1A-44E4-AEB6-A3524CFE6F2B}"/>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BBDD-4778-8908-D00B076481BE}"/>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DE1A-44E4-AEB6-A3524CFE6F2B}"/>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DE1A-44E4-AEB6-A3524CFE6F2B}"/>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#,##0.0</c:formatCode>
                <c:ptCount val="14"/>
                <c:pt idx="0">
                  <c:v>1156.7779559999999</c:v>
                </c:pt>
                <c:pt idx="1">
                  <c:v>1435.8099629999999</c:v>
                </c:pt>
                <c:pt idx="2">
                  <c:v>1614.5474129999998</c:v>
                </c:pt>
                <c:pt idx="3">
                  <c:v>1078.4424650000001</c:v>
                </c:pt>
                <c:pt idx="4">
                  <c:v>499.17132099999998</c:v>
                </c:pt>
                <c:pt idx="5">
                  <c:v>845.92952199999991</c:v>
                </c:pt>
                <c:pt idx="6">
                  <c:v>591.02951559314306</c:v>
                </c:pt>
                <c:pt idx="7">
                  <c:v>4333.4179069999991</c:v>
                </c:pt>
                <c:pt idx="8">
                  <c:v>972.29091300000005</c:v>
                </c:pt>
                <c:pt idx="9">
                  <c:v>1298.5574550000001</c:v>
                </c:pt>
                <c:pt idx="10">
                  <c:v>1273.4111189999996</c:v>
                </c:pt>
                <c:pt idx="11">
                  <c:v>5672.5094740000013</c:v>
                </c:pt>
                <c:pt idx="12">
                  <c:v>3565.5727719999986</c:v>
                </c:pt>
                <c:pt idx="13">
                  <c:v>1070.8021745281719</c:v>
                </c:pt>
              </c:numCache>
            </c:numRef>
          </c:val>
          <c:extLst>
            <c:ext xmlns:c16="http://schemas.microsoft.com/office/drawing/2014/chart" uri="{C3380CC4-5D6E-409C-BE32-E72D297353CC}">
              <c16:uniqueId val="{00000003-58CD-40D8-A955-463567CFDADD}"/>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B64-4BEB-9793-3957C5444001}"/>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B64-4BEB-9793-3957C5444001}"/>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B64-4BEB-9793-3957C5444001}"/>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B64-4BEB-9793-3957C5444001}"/>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B64-4BEB-9793-3957C5444001}"/>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B64-4BEB-9793-3957C5444001}"/>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B64-4BEB-9793-3957C5444001}"/>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B64-4BEB-9793-3957C5444001}"/>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B64-4BEB-9793-3957C5444001}"/>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B64-4BEB-9793-3957C5444001}"/>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B64-4BEB-9793-3957C5444001}"/>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B64-4BEB-9793-3957C5444001}"/>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B64-4BEB-9793-3957C5444001}"/>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B64-4BEB-9793-3957C5444001}"/>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B64-4BEB-9793-3957C5444001}"/>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B64-4BEB-9793-3957C5444001}"/>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9457994814478463E-4"/>
          <c:y val="1.3259962702358308E-3"/>
        </c:manualLayout>
      </c:layout>
      <c:overlay val="0"/>
    </c:title>
    <c:autoTitleDeleted val="0"/>
    <c:plotArea>
      <c:layout>
        <c:manualLayout>
          <c:layoutTarget val="inner"/>
          <c:xMode val="edge"/>
          <c:yMode val="edge"/>
          <c:x val="7.4097119597625161E-2"/>
          <c:y val="0.25384901537268989"/>
          <c:w val="0.63463183778965071"/>
          <c:h val="0.54600802815502403"/>
        </c:manualLayout>
      </c:layout>
      <c:barChart>
        <c:barDir val="col"/>
        <c:grouping val="stacked"/>
        <c:varyColors val="0"/>
        <c:ser>
          <c:idx val="0"/>
          <c:order val="0"/>
          <c:tx>
            <c:strRef>
              <c:f>'8.9'!$A$27</c:f>
              <c:strCache>
                <c:ptCount val="1"/>
                <c:pt idx="0">
                  <c:v>Průmysl</c:v>
                </c:pt>
              </c:strCache>
            </c:strRef>
          </c:tx>
          <c:invertIfNegative val="0"/>
          <c:cat>
            <c:strRef>
              <c:f>'8.9'!$C$38:$E$38</c:f>
              <c:strCache>
                <c:ptCount val="3"/>
                <c:pt idx="0">
                  <c:v>Říjen</c:v>
                </c:pt>
                <c:pt idx="1">
                  <c:v>Listopad</c:v>
                </c:pt>
                <c:pt idx="2">
                  <c:v>Prosinec</c:v>
                </c:pt>
              </c:strCache>
            </c:strRef>
          </c:cat>
          <c:val>
            <c:numRef>
              <c:f>('8.9'!$B$27,'8.9'!$D$27,'8.9'!$F$27)</c:f>
              <c:numCache>
                <c:formatCode>#,##0.0</c:formatCode>
                <c:ptCount val="3"/>
                <c:pt idx="0">
                  <c:v>31169.734000000004</c:v>
                </c:pt>
                <c:pt idx="1">
                  <c:v>47743.312000000005</c:v>
                </c:pt>
                <c:pt idx="2">
                  <c:v>63463.611000000004</c:v>
                </c:pt>
              </c:numCache>
            </c:numRef>
          </c:val>
          <c:extLst>
            <c:ext xmlns:c16="http://schemas.microsoft.com/office/drawing/2014/chart" uri="{C3380CC4-5D6E-409C-BE32-E72D297353CC}">
              <c16:uniqueId val="{00000000-0F87-474C-83B6-66F9D6E7D10B}"/>
            </c:ext>
          </c:extLst>
        </c:ser>
        <c:ser>
          <c:idx val="1"/>
          <c:order val="1"/>
          <c:tx>
            <c:strRef>
              <c:f>'8.9'!$A$28</c:f>
              <c:strCache>
                <c:ptCount val="1"/>
                <c:pt idx="0">
                  <c:v>Energetika</c:v>
                </c:pt>
              </c:strCache>
            </c:strRef>
          </c:tx>
          <c:invertIfNegative val="0"/>
          <c:cat>
            <c:strRef>
              <c:f>'8.9'!$C$38:$E$38</c:f>
              <c:strCache>
                <c:ptCount val="3"/>
                <c:pt idx="0">
                  <c:v>Říjen</c:v>
                </c:pt>
                <c:pt idx="1">
                  <c:v>Listopad</c:v>
                </c:pt>
                <c:pt idx="2">
                  <c:v>Prosinec</c:v>
                </c:pt>
              </c:strCache>
            </c:strRef>
          </c:cat>
          <c:val>
            <c:numRef>
              <c:f>('8.9'!$B$28,'8.9'!$D$28,'8.9'!$F$28)</c:f>
              <c:numCache>
                <c:formatCode>#,##0.0</c:formatCode>
                <c:ptCount val="3"/>
                <c:pt idx="0">
                  <c:v>980.64099999999996</c:v>
                </c:pt>
                <c:pt idx="1">
                  <c:v>5182.6019999999999</c:v>
                </c:pt>
                <c:pt idx="2">
                  <c:v>9740.223</c:v>
                </c:pt>
              </c:numCache>
            </c:numRef>
          </c:val>
          <c:extLst>
            <c:ext xmlns:c16="http://schemas.microsoft.com/office/drawing/2014/chart" uri="{C3380CC4-5D6E-409C-BE32-E72D297353CC}">
              <c16:uniqueId val="{00000001-0F87-474C-83B6-66F9D6E7D10B}"/>
            </c:ext>
          </c:extLst>
        </c:ser>
        <c:ser>
          <c:idx val="2"/>
          <c:order val="2"/>
          <c:tx>
            <c:strRef>
              <c:f>'8.9'!$A$29</c:f>
              <c:strCache>
                <c:ptCount val="1"/>
                <c:pt idx="0">
                  <c:v>Doprava</c:v>
                </c:pt>
              </c:strCache>
            </c:strRef>
          </c:tx>
          <c:invertIfNegative val="0"/>
          <c:cat>
            <c:strRef>
              <c:f>'8.9'!$C$38:$E$38</c:f>
              <c:strCache>
                <c:ptCount val="3"/>
                <c:pt idx="0">
                  <c:v>Říjen</c:v>
                </c:pt>
                <c:pt idx="1">
                  <c:v>Listopad</c:v>
                </c:pt>
                <c:pt idx="2">
                  <c:v>Prosinec</c:v>
                </c:pt>
              </c:strCache>
            </c:strRef>
          </c:cat>
          <c:val>
            <c:numRef>
              <c:f>('8.9'!$B$29,'8.9'!$D$29,'8.9'!$F$29)</c:f>
              <c:numCache>
                <c:formatCode>#,##0.0</c:formatCode>
                <c:ptCount val="3"/>
                <c:pt idx="0">
                  <c:v>26.49</c:v>
                </c:pt>
                <c:pt idx="1">
                  <c:v>59.64</c:v>
                </c:pt>
                <c:pt idx="2">
                  <c:v>176.3</c:v>
                </c:pt>
              </c:numCache>
            </c:numRef>
          </c:val>
          <c:extLst>
            <c:ext xmlns:c16="http://schemas.microsoft.com/office/drawing/2014/chart" uri="{C3380CC4-5D6E-409C-BE32-E72D297353CC}">
              <c16:uniqueId val="{00000002-0F87-474C-83B6-66F9D6E7D10B}"/>
            </c:ext>
          </c:extLst>
        </c:ser>
        <c:ser>
          <c:idx val="3"/>
          <c:order val="3"/>
          <c:tx>
            <c:strRef>
              <c:f>'8.9'!$A$30</c:f>
              <c:strCache>
                <c:ptCount val="1"/>
                <c:pt idx="0">
                  <c:v>Stavebnictví</c:v>
                </c:pt>
              </c:strCache>
            </c:strRef>
          </c:tx>
          <c:invertIfNegative val="0"/>
          <c:cat>
            <c:strRef>
              <c:f>'8.9'!$C$38:$E$38</c:f>
              <c:strCache>
                <c:ptCount val="3"/>
                <c:pt idx="0">
                  <c:v>Říjen</c:v>
                </c:pt>
                <c:pt idx="1">
                  <c:v>Listopad</c:v>
                </c:pt>
                <c:pt idx="2">
                  <c:v>Prosinec</c:v>
                </c:pt>
              </c:strCache>
            </c:strRef>
          </c:cat>
          <c:val>
            <c:numRef>
              <c:f>('8.9'!$B$30,'8.9'!$D$30,'8.9'!$F$30)</c:f>
              <c:numCache>
                <c:formatCode>#,##0.0</c:formatCode>
                <c:ptCount val="3"/>
                <c:pt idx="0">
                  <c:v>471.81400000000002</c:v>
                </c:pt>
                <c:pt idx="1">
                  <c:v>1954.2529999999999</c:v>
                </c:pt>
                <c:pt idx="2">
                  <c:v>4210.4939999999997</c:v>
                </c:pt>
              </c:numCache>
            </c:numRef>
          </c:val>
          <c:extLst>
            <c:ext xmlns:c16="http://schemas.microsoft.com/office/drawing/2014/chart" uri="{C3380CC4-5D6E-409C-BE32-E72D297353CC}">
              <c16:uniqueId val="{00000003-0F87-474C-83B6-66F9D6E7D10B}"/>
            </c:ext>
          </c:extLst>
        </c:ser>
        <c:ser>
          <c:idx val="4"/>
          <c:order val="4"/>
          <c:tx>
            <c:strRef>
              <c:f>'8.9'!$A$31</c:f>
              <c:strCache>
                <c:ptCount val="1"/>
                <c:pt idx="0">
                  <c:v>Zemědělství a lesnictví</c:v>
                </c:pt>
              </c:strCache>
            </c:strRef>
          </c:tx>
          <c:invertIfNegative val="0"/>
          <c:cat>
            <c:strRef>
              <c:f>'8.9'!$C$38:$E$38</c:f>
              <c:strCache>
                <c:ptCount val="3"/>
                <c:pt idx="0">
                  <c:v>Říjen</c:v>
                </c:pt>
                <c:pt idx="1">
                  <c:v>Listopad</c:v>
                </c:pt>
                <c:pt idx="2">
                  <c:v>Prosinec</c:v>
                </c:pt>
              </c:strCache>
            </c:strRef>
          </c:cat>
          <c:val>
            <c:numRef>
              <c:f>('8.9'!$B$31,'8.9'!$D$31,'8.9'!$F$31)</c:f>
              <c:numCache>
                <c:formatCode>#,##0.0</c:formatCode>
                <c:ptCount val="3"/>
                <c:pt idx="0">
                  <c:v>565.08299999999997</c:v>
                </c:pt>
                <c:pt idx="1">
                  <c:v>894.25800000000004</c:v>
                </c:pt>
                <c:pt idx="2">
                  <c:v>877.66000000000008</c:v>
                </c:pt>
              </c:numCache>
            </c:numRef>
          </c:val>
          <c:extLst>
            <c:ext xmlns:c16="http://schemas.microsoft.com/office/drawing/2014/chart" uri="{C3380CC4-5D6E-409C-BE32-E72D297353CC}">
              <c16:uniqueId val="{00000004-0F87-474C-83B6-66F9D6E7D10B}"/>
            </c:ext>
          </c:extLst>
        </c:ser>
        <c:ser>
          <c:idx val="5"/>
          <c:order val="5"/>
          <c:tx>
            <c:strRef>
              <c:f>'8.9'!$A$32</c:f>
              <c:strCache>
                <c:ptCount val="1"/>
                <c:pt idx="0">
                  <c:v>Domácnosti</c:v>
                </c:pt>
              </c:strCache>
            </c:strRef>
          </c:tx>
          <c:spPr>
            <a:solidFill>
              <a:schemeClr val="accent6"/>
            </a:solidFill>
          </c:spPr>
          <c:invertIfNegative val="0"/>
          <c:cat>
            <c:strRef>
              <c:f>'8.9'!$C$38:$E$38</c:f>
              <c:strCache>
                <c:ptCount val="3"/>
                <c:pt idx="0">
                  <c:v>Říjen</c:v>
                </c:pt>
                <c:pt idx="1">
                  <c:v>Listopad</c:v>
                </c:pt>
                <c:pt idx="2">
                  <c:v>Prosinec</c:v>
                </c:pt>
              </c:strCache>
            </c:strRef>
          </c:cat>
          <c:val>
            <c:numRef>
              <c:f>('8.9'!$B$32,'8.9'!$D$32,'8.9'!$F$32)</c:f>
              <c:numCache>
                <c:formatCode>#,##0.0</c:formatCode>
                <c:ptCount val="3"/>
                <c:pt idx="0">
                  <c:v>101973.77499999999</c:v>
                </c:pt>
                <c:pt idx="1">
                  <c:v>162627.997</c:v>
                </c:pt>
                <c:pt idx="2">
                  <c:v>229604.81000000003</c:v>
                </c:pt>
              </c:numCache>
            </c:numRef>
          </c:val>
          <c:extLst>
            <c:ext xmlns:c16="http://schemas.microsoft.com/office/drawing/2014/chart" uri="{C3380CC4-5D6E-409C-BE32-E72D297353CC}">
              <c16:uniqueId val="{00000005-0F87-474C-83B6-66F9D6E7D10B}"/>
            </c:ext>
          </c:extLst>
        </c:ser>
        <c:ser>
          <c:idx val="6"/>
          <c:order val="6"/>
          <c:tx>
            <c:strRef>
              <c:f>'8.9'!$A$33</c:f>
              <c:strCache>
                <c:ptCount val="1"/>
                <c:pt idx="0">
                  <c:v>Obchod, služby, školství, zdravotnictví</c:v>
                </c:pt>
              </c:strCache>
            </c:strRef>
          </c:tx>
          <c:spPr>
            <a:solidFill>
              <a:srgbClr val="F0948F"/>
            </a:solidFill>
          </c:spPr>
          <c:invertIfNegative val="0"/>
          <c:cat>
            <c:strRef>
              <c:f>'8.9'!$C$38:$E$38</c:f>
              <c:strCache>
                <c:ptCount val="3"/>
                <c:pt idx="0">
                  <c:v>Říjen</c:v>
                </c:pt>
                <c:pt idx="1">
                  <c:v>Listopad</c:v>
                </c:pt>
                <c:pt idx="2">
                  <c:v>Prosinec</c:v>
                </c:pt>
              </c:strCache>
            </c:strRef>
          </c:cat>
          <c:val>
            <c:numRef>
              <c:f>('8.9'!$B$33,'8.9'!$D$33,'8.9'!$F$33)</c:f>
              <c:numCache>
                <c:formatCode>#,##0.0</c:formatCode>
                <c:ptCount val="3"/>
                <c:pt idx="0">
                  <c:v>57881.201000000008</c:v>
                </c:pt>
                <c:pt idx="1">
                  <c:v>74175.01400000001</c:v>
                </c:pt>
                <c:pt idx="2">
                  <c:v>119093.96800000002</c:v>
                </c:pt>
              </c:numCache>
            </c:numRef>
          </c:val>
          <c:extLst>
            <c:ext xmlns:c16="http://schemas.microsoft.com/office/drawing/2014/chart" uri="{C3380CC4-5D6E-409C-BE32-E72D297353CC}">
              <c16:uniqueId val="{00000006-0F87-474C-83B6-66F9D6E7D10B}"/>
            </c:ext>
          </c:extLst>
        </c:ser>
        <c:ser>
          <c:idx val="7"/>
          <c:order val="7"/>
          <c:tx>
            <c:strRef>
              <c:f>'8.9'!$A$34</c:f>
              <c:strCache>
                <c:ptCount val="1"/>
                <c:pt idx="0">
                  <c:v>Ostatní</c:v>
                </c:pt>
              </c:strCache>
            </c:strRef>
          </c:tx>
          <c:spPr>
            <a:solidFill>
              <a:srgbClr val="F7C9C7"/>
            </a:solidFill>
          </c:spPr>
          <c:invertIfNegative val="0"/>
          <c:cat>
            <c:strRef>
              <c:f>'8.9'!$C$38:$E$38</c:f>
              <c:strCache>
                <c:ptCount val="3"/>
                <c:pt idx="0">
                  <c:v>Říjen</c:v>
                </c:pt>
                <c:pt idx="1">
                  <c:v>Listopad</c:v>
                </c:pt>
                <c:pt idx="2">
                  <c:v>Prosinec</c:v>
                </c:pt>
              </c:strCache>
            </c:strRef>
          </c:cat>
          <c:val>
            <c:numRef>
              <c:f>('8.9'!$B$34,'8.9'!$D$34,'8.9'!$F$34)</c:f>
              <c:numCache>
                <c:formatCode>#,##0.0</c:formatCode>
                <c:ptCount val="3"/>
                <c:pt idx="0">
                  <c:v>942.74999999999989</c:v>
                </c:pt>
                <c:pt idx="1">
                  <c:v>1757.5</c:v>
                </c:pt>
                <c:pt idx="2">
                  <c:v>2359.63</c:v>
                </c:pt>
              </c:numCache>
            </c:numRef>
          </c:val>
          <c:extLst>
            <c:ext xmlns:c16="http://schemas.microsoft.com/office/drawing/2014/chart" uri="{C3380CC4-5D6E-409C-BE32-E72D297353CC}">
              <c16:uniqueId val="{00000007-0F87-474C-83B6-66F9D6E7D10B}"/>
            </c:ext>
          </c:extLst>
        </c:ser>
        <c:dLbls>
          <c:showLegendKey val="0"/>
          <c:showVal val="0"/>
          <c:showCatName val="0"/>
          <c:showSerName val="0"/>
          <c:showPercent val="0"/>
          <c:showBubbleSize val="0"/>
        </c:dLbls>
        <c:gapWidth val="50"/>
        <c:overlap val="100"/>
        <c:axId val="199536640"/>
        <c:axId val="199538176"/>
      </c:barChart>
      <c:catAx>
        <c:axId val="1995366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538176"/>
        <c:crosses val="autoZero"/>
        <c:auto val="1"/>
        <c:lblAlgn val="ctr"/>
        <c:lblOffset val="100"/>
        <c:noMultiLvlLbl val="0"/>
      </c:catAx>
      <c:valAx>
        <c:axId val="1995381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5366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'8.9'!$A$38</c:f>
              <c:strCache>
                <c:ptCount val="1"/>
                <c:pt idx="0">
                  <c:v>Instalovaný výkon</c:v>
                </c:pt>
              </c:strCache>
            </c:strRef>
          </c:tx>
          <c:invertIfNegative val="0"/>
          <c:val>
            <c:numRef>
              <c:f>'8.9'!$B$38</c:f>
              <c:numCache>
                <c:formatCode>0.0%</c:formatCode>
                <c:ptCount val="1"/>
                <c:pt idx="0">
                  <c:v>3.542144413006891E-2</c:v>
                </c:pt>
              </c:numCache>
            </c:numRef>
          </c:val>
          <c:extLst>
            <c:ext xmlns:c16="http://schemas.microsoft.com/office/drawing/2014/chart" uri="{C3380CC4-5D6E-409C-BE32-E72D297353CC}">
              <c16:uniqueId val="{00000000-5561-40B9-86E9-FCC4A9713A4F}"/>
            </c:ext>
          </c:extLst>
        </c:ser>
        <c:ser>
          <c:idx val="1"/>
          <c:order val="1"/>
          <c:tx>
            <c:strRef>
              <c:f>'8.9'!$A$39</c:f>
              <c:strCache>
                <c:ptCount val="1"/>
                <c:pt idx="0">
                  <c:v>Výroba tepla brutto</c:v>
                </c:pt>
              </c:strCache>
            </c:strRef>
          </c:tx>
          <c:invertIfNegative val="0"/>
          <c:val>
            <c:numRef>
              <c:f>'8.9'!$B$39</c:f>
              <c:numCache>
                <c:formatCode>0.0%</c:formatCode>
                <c:ptCount val="1"/>
                <c:pt idx="0">
                  <c:v>4.5883077103713803E-2</c:v>
                </c:pt>
              </c:numCache>
            </c:numRef>
          </c:val>
          <c:extLst>
            <c:ext xmlns:c16="http://schemas.microsoft.com/office/drawing/2014/chart" uri="{C3380CC4-5D6E-409C-BE32-E72D297353CC}">
              <c16:uniqueId val="{00000001-5561-40B9-86E9-FCC4A9713A4F}"/>
            </c:ext>
          </c:extLst>
        </c:ser>
        <c:ser>
          <c:idx val="2"/>
          <c:order val="2"/>
          <c:tx>
            <c:strRef>
              <c:f>'8.9'!$A$40</c:f>
              <c:strCache>
                <c:ptCount val="1"/>
                <c:pt idx="0">
                  <c:v>Dodávky tepla</c:v>
                </c:pt>
              </c:strCache>
            </c:strRef>
          </c:tx>
          <c:invertIfNegative val="0"/>
          <c:val>
            <c:numRef>
              <c:f>'8.9'!$B$40</c:f>
              <c:numCache>
                <c:formatCode>0.0%</c:formatCode>
                <c:ptCount val="1"/>
                <c:pt idx="0">
                  <c:v>3.8266714329442529E-2</c:v>
                </c:pt>
              </c:numCache>
            </c:numRef>
          </c:val>
          <c:extLst>
            <c:ext xmlns:c16="http://schemas.microsoft.com/office/drawing/2014/chart" uri="{C3380CC4-5D6E-409C-BE32-E72D297353CC}">
              <c16:uniqueId val="{00000002-5561-40B9-86E9-FCC4A9713A4F}"/>
            </c:ext>
          </c:extLst>
        </c:ser>
        <c:dLbls>
          <c:showLegendKey val="0"/>
          <c:showVal val="0"/>
          <c:showCatName val="0"/>
          <c:showSerName val="0"/>
          <c:showPercent val="0"/>
          <c:showBubbleSize val="0"/>
        </c:dLbls>
        <c:gapWidth val="150"/>
        <c:axId val="288329728"/>
        <c:axId val="288331264"/>
      </c:barChart>
      <c:catAx>
        <c:axId val="288329728"/>
        <c:scaling>
          <c:orientation val="maxMin"/>
        </c:scaling>
        <c:delete val="0"/>
        <c:axPos val="l"/>
        <c:numFmt formatCode="General" sourceLinked="1"/>
        <c:majorTickMark val="none"/>
        <c:minorTickMark val="none"/>
        <c:tickLblPos val="none"/>
        <c:crossAx val="288331264"/>
        <c:crosses val="autoZero"/>
        <c:auto val="1"/>
        <c:lblAlgn val="ctr"/>
        <c:lblOffset val="100"/>
        <c:noMultiLvlLbl val="0"/>
      </c:catAx>
      <c:valAx>
        <c:axId val="288331264"/>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8329728"/>
        <c:crosses val="max"/>
        <c:crossBetween val="between"/>
        <c:majorUnit val="0.1"/>
      </c:valAx>
    </c:plotArea>
    <c:legend>
      <c:legendPos val="b"/>
      <c:layout>
        <c:manualLayout>
          <c:xMode val="edge"/>
          <c:yMode val="edge"/>
          <c:x val="6.9444444444444441E-3"/>
          <c:y val="0.71354583342734568"/>
          <c:w val="0.69889982502187231"/>
          <c:h val="0.2782670358396482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baseline="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5.1063114008915024E-4"/>
          <c:y val="1.9249449835677793E-2"/>
        </c:manualLayout>
      </c:layout>
      <c:overlay val="0"/>
    </c:title>
    <c:autoTitleDeleted val="0"/>
    <c:plotArea>
      <c:layout/>
      <c:barChart>
        <c:barDir val="col"/>
        <c:grouping val="stacked"/>
        <c:varyColors val="0"/>
        <c:ser>
          <c:idx val="0"/>
          <c:order val="0"/>
          <c:tx>
            <c:strRef>
              <c:f>'8.9'!$A$10</c:f>
              <c:strCache>
                <c:ptCount val="1"/>
                <c:pt idx="0">
                  <c:v>Biomasa</c:v>
                </c:pt>
              </c:strCache>
            </c:strRef>
          </c:tx>
          <c:spPr>
            <a:solidFill>
              <a:srgbClr val="23315F"/>
            </a:solidFill>
          </c:spPr>
          <c:invertIfNegative val="0"/>
          <c:cat>
            <c:strRef>
              <c:f>'8.9'!$C$38:$E$38</c:f>
              <c:strCache>
                <c:ptCount val="3"/>
                <c:pt idx="0">
                  <c:v>Říjen</c:v>
                </c:pt>
                <c:pt idx="1">
                  <c:v>Listopad</c:v>
                </c:pt>
                <c:pt idx="2">
                  <c:v>Prosinec</c:v>
                </c:pt>
              </c:strCache>
            </c:strRef>
          </c:cat>
          <c:val>
            <c:numRef>
              <c:f>('8.9'!$B$10,'8.9'!$D$10,'8.9'!$F$10)</c:f>
              <c:numCache>
                <c:formatCode>#,##0.0</c:formatCode>
                <c:ptCount val="3"/>
                <c:pt idx="0">
                  <c:v>7142.3310000000001</c:v>
                </c:pt>
                <c:pt idx="1">
                  <c:v>8022.79</c:v>
                </c:pt>
                <c:pt idx="2">
                  <c:v>10192.689</c:v>
                </c:pt>
              </c:numCache>
            </c:numRef>
          </c:val>
          <c:extLst>
            <c:ext xmlns:c16="http://schemas.microsoft.com/office/drawing/2014/chart" uri="{C3380CC4-5D6E-409C-BE32-E72D297353CC}">
              <c16:uniqueId val="{00000000-16F9-49E0-B9F8-A65835EE11A6}"/>
            </c:ext>
          </c:extLst>
        </c:ser>
        <c:ser>
          <c:idx val="1"/>
          <c:order val="1"/>
          <c:tx>
            <c:strRef>
              <c:f>'8.9'!$A$11</c:f>
              <c:strCache>
                <c:ptCount val="1"/>
                <c:pt idx="0">
                  <c:v>Bioplyn</c:v>
                </c:pt>
              </c:strCache>
            </c:strRef>
          </c:tx>
          <c:spPr>
            <a:solidFill>
              <a:srgbClr val="5A6588"/>
            </a:solidFill>
          </c:spPr>
          <c:invertIfNegative val="0"/>
          <c:cat>
            <c:strRef>
              <c:f>'8.9'!$C$38:$E$38</c:f>
              <c:strCache>
                <c:ptCount val="3"/>
                <c:pt idx="0">
                  <c:v>Říjen</c:v>
                </c:pt>
                <c:pt idx="1">
                  <c:v>Listopad</c:v>
                </c:pt>
                <c:pt idx="2">
                  <c:v>Prosinec</c:v>
                </c:pt>
              </c:strCache>
            </c:strRef>
          </c:cat>
          <c:val>
            <c:numRef>
              <c:f>('8.9'!$B$11,'8.9'!$D$11,'8.9'!$F$11)</c:f>
              <c:numCache>
                <c:formatCode>#,##0.0</c:formatCode>
                <c:ptCount val="3"/>
                <c:pt idx="0">
                  <c:v>1933.81</c:v>
                </c:pt>
                <c:pt idx="1">
                  <c:v>2325.56</c:v>
                </c:pt>
                <c:pt idx="2">
                  <c:v>2986.636</c:v>
                </c:pt>
              </c:numCache>
            </c:numRef>
          </c:val>
          <c:extLst>
            <c:ext xmlns:c16="http://schemas.microsoft.com/office/drawing/2014/chart" uri="{C3380CC4-5D6E-409C-BE32-E72D297353CC}">
              <c16:uniqueId val="{00000001-16F9-49E0-B9F8-A65835EE11A6}"/>
            </c:ext>
          </c:extLst>
        </c:ser>
        <c:ser>
          <c:idx val="2"/>
          <c:order val="2"/>
          <c:tx>
            <c:strRef>
              <c:f>'8.9'!$A$12</c:f>
              <c:strCache>
                <c:ptCount val="1"/>
                <c:pt idx="0">
                  <c:v>Černé uhlí</c:v>
                </c:pt>
              </c:strCache>
            </c:strRef>
          </c:tx>
          <c:spPr>
            <a:solidFill>
              <a:srgbClr val="9198B0"/>
            </a:solidFill>
          </c:spPr>
          <c:invertIfNegative val="0"/>
          <c:cat>
            <c:strRef>
              <c:f>'8.9'!$C$38:$E$38</c:f>
              <c:strCache>
                <c:ptCount val="3"/>
                <c:pt idx="0">
                  <c:v>Říjen</c:v>
                </c:pt>
                <c:pt idx="1">
                  <c:v>Listopad</c:v>
                </c:pt>
                <c:pt idx="2">
                  <c:v>Prosinec</c:v>
                </c:pt>
              </c:strCache>
            </c:strRef>
          </c:cat>
          <c:val>
            <c:numRef>
              <c:f>('8.9'!$B$12,'8.9'!$D$12,'8.9'!$F$12)</c:f>
              <c:numCache>
                <c:formatCode>#,##0.0</c:formatCode>
                <c:ptCount val="3"/>
                <c:pt idx="0">
                  <c:v>0</c:v>
                </c:pt>
                <c:pt idx="1">
                  <c:v>0</c:v>
                </c:pt>
                <c:pt idx="2">
                  <c:v>0</c:v>
                </c:pt>
              </c:numCache>
            </c:numRef>
          </c:val>
          <c:extLst>
            <c:ext xmlns:c16="http://schemas.microsoft.com/office/drawing/2014/chart" uri="{C3380CC4-5D6E-409C-BE32-E72D297353CC}">
              <c16:uniqueId val="{00000002-16F9-49E0-B9F8-A65835EE11A6}"/>
            </c:ext>
          </c:extLst>
        </c:ser>
        <c:ser>
          <c:idx val="3"/>
          <c:order val="3"/>
          <c:tx>
            <c:strRef>
              <c:f>'8.9'!$A$13</c:f>
              <c:strCache>
                <c:ptCount val="1"/>
                <c:pt idx="0">
                  <c:v>Elektrická energie</c:v>
                </c:pt>
              </c:strCache>
            </c:strRef>
          </c:tx>
          <c:spPr>
            <a:solidFill>
              <a:srgbClr val="C8CBD7"/>
            </a:solidFill>
          </c:spPr>
          <c:invertIfNegative val="0"/>
          <c:cat>
            <c:strRef>
              <c:f>'8.9'!$C$38:$E$38</c:f>
              <c:strCache>
                <c:ptCount val="3"/>
                <c:pt idx="0">
                  <c:v>Říjen</c:v>
                </c:pt>
                <c:pt idx="1">
                  <c:v>Listopad</c:v>
                </c:pt>
                <c:pt idx="2">
                  <c:v>Prosinec</c:v>
                </c:pt>
              </c:strCache>
            </c:strRef>
          </c:cat>
          <c:val>
            <c:numRef>
              <c:f>('8.9'!$B$13,'8.9'!$D$13,'8.9'!$F$13)</c:f>
              <c:numCache>
                <c:formatCode>#,##0.0</c:formatCode>
                <c:ptCount val="3"/>
                <c:pt idx="0">
                  <c:v>0</c:v>
                </c:pt>
                <c:pt idx="1">
                  <c:v>0</c:v>
                </c:pt>
                <c:pt idx="2">
                  <c:v>0</c:v>
                </c:pt>
              </c:numCache>
            </c:numRef>
          </c:val>
          <c:extLst>
            <c:ext xmlns:c16="http://schemas.microsoft.com/office/drawing/2014/chart" uri="{C3380CC4-5D6E-409C-BE32-E72D297353CC}">
              <c16:uniqueId val="{00000003-16F9-49E0-B9F8-A65835EE11A6}"/>
            </c:ext>
          </c:extLst>
        </c:ser>
        <c:ser>
          <c:idx val="4"/>
          <c:order val="4"/>
          <c:tx>
            <c:strRef>
              <c:f>'8.9'!$A$14</c:f>
              <c:strCache>
                <c:ptCount val="1"/>
                <c:pt idx="0">
                  <c:v>Energie prostředí (tepelné čerpadlo)</c:v>
                </c:pt>
              </c:strCache>
            </c:strRef>
          </c:tx>
          <c:spPr>
            <a:solidFill>
              <a:srgbClr val="E02C1F"/>
            </a:solidFill>
          </c:spPr>
          <c:invertIfNegative val="0"/>
          <c:cat>
            <c:strRef>
              <c:f>'8.9'!$C$38:$E$38</c:f>
              <c:strCache>
                <c:ptCount val="3"/>
                <c:pt idx="0">
                  <c:v>Říjen</c:v>
                </c:pt>
                <c:pt idx="1">
                  <c:v>Listopad</c:v>
                </c:pt>
                <c:pt idx="2">
                  <c:v>Prosinec</c:v>
                </c:pt>
              </c:strCache>
            </c:strRef>
          </c:cat>
          <c:val>
            <c:numRef>
              <c:f>('8.9'!$B$14,'8.9'!$D$14,'8.9'!$F$14)</c:f>
              <c:numCache>
                <c:formatCode>#,##0.0</c:formatCode>
                <c:ptCount val="3"/>
                <c:pt idx="0">
                  <c:v>0</c:v>
                </c:pt>
                <c:pt idx="1">
                  <c:v>0</c:v>
                </c:pt>
                <c:pt idx="2">
                  <c:v>0</c:v>
                </c:pt>
              </c:numCache>
            </c:numRef>
          </c:val>
          <c:extLst>
            <c:ext xmlns:c16="http://schemas.microsoft.com/office/drawing/2014/chart" uri="{C3380CC4-5D6E-409C-BE32-E72D297353CC}">
              <c16:uniqueId val="{00000004-16F9-49E0-B9F8-A65835EE11A6}"/>
            </c:ext>
          </c:extLst>
        </c:ser>
        <c:ser>
          <c:idx val="5"/>
          <c:order val="5"/>
          <c:tx>
            <c:strRef>
              <c:f>'8.9'!$A$15</c:f>
              <c:strCache>
                <c:ptCount val="1"/>
                <c:pt idx="0">
                  <c:v>Energie Slunce (solární kolektor)</c:v>
                </c:pt>
              </c:strCache>
            </c:strRef>
          </c:tx>
          <c:spPr>
            <a:solidFill>
              <a:srgbClr val="E86158"/>
            </a:solidFill>
          </c:spPr>
          <c:invertIfNegative val="0"/>
          <c:cat>
            <c:strRef>
              <c:f>'8.9'!$C$38:$E$38</c:f>
              <c:strCache>
                <c:ptCount val="3"/>
                <c:pt idx="0">
                  <c:v>Říjen</c:v>
                </c:pt>
                <c:pt idx="1">
                  <c:v>Listopad</c:v>
                </c:pt>
                <c:pt idx="2">
                  <c:v>Prosinec</c:v>
                </c:pt>
              </c:strCache>
            </c:strRef>
          </c:cat>
          <c:val>
            <c:numRef>
              <c:f>('8.9'!$B$15,'8.9'!$D$15,'8.9'!$F$15)</c:f>
              <c:numCache>
                <c:formatCode>#,##0.0</c:formatCode>
                <c:ptCount val="3"/>
                <c:pt idx="0">
                  <c:v>0</c:v>
                </c:pt>
                <c:pt idx="1">
                  <c:v>0</c:v>
                </c:pt>
                <c:pt idx="2">
                  <c:v>0</c:v>
                </c:pt>
              </c:numCache>
            </c:numRef>
          </c:val>
          <c:extLst>
            <c:ext xmlns:c16="http://schemas.microsoft.com/office/drawing/2014/chart" uri="{C3380CC4-5D6E-409C-BE32-E72D297353CC}">
              <c16:uniqueId val="{00000005-16F9-49E0-B9F8-A65835EE11A6}"/>
            </c:ext>
          </c:extLst>
        </c:ser>
        <c:ser>
          <c:idx val="6"/>
          <c:order val="6"/>
          <c:tx>
            <c:strRef>
              <c:f>'8.9'!$A$16</c:f>
              <c:strCache>
                <c:ptCount val="1"/>
                <c:pt idx="0">
                  <c:v>Hnědé uhlí</c:v>
                </c:pt>
              </c:strCache>
            </c:strRef>
          </c:tx>
          <c:spPr>
            <a:solidFill>
              <a:srgbClr val="F0948F"/>
            </a:solidFill>
          </c:spPr>
          <c:invertIfNegative val="0"/>
          <c:cat>
            <c:strRef>
              <c:f>'8.9'!$C$38:$E$38</c:f>
              <c:strCache>
                <c:ptCount val="3"/>
                <c:pt idx="0">
                  <c:v>Říjen</c:v>
                </c:pt>
                <c:pt idx="1">
                  <c:v>Listopad</c:v>
                </c:pt>
                <c:pt idx="2">
                  <c:v>Prosinec</c:v>
                </c:pt>
              </c:strCache>
            </c:strRef>
          </c:cat>
          <c:val>
            <c:numRef>
              <c:f>('8.9'!$B$16,'8.9'!$D$16,'8.9'!$F$16)</c:f>
              <c:numCache>
                <c:formatCode>#,##0.0</c:formatCode>
                <c:ptCount val="3"/>
                <c:pt idx="0">
                  <c:v>92531.975999999995</c:v>
                </c:pt>
                <c:pt idx="1">
                  <c:v>135133.853</c:v>
                </c:pt>
                <c:pt idx="2">
                  <c:v>179322.23800000001</c:v>
                </c:pt>
              </c:numCache>
            </c:numRef>
          </c:val>
          <c:extLst>
            <c:ext xmlns:c16="http://schemas.microsoft.com/office/drawing/2014/chart" uri="{C3380CC4-5D6E-409C-BE32-E72D297353CC}">
              <c16:uniqueId val="{00000006-16F9-49E0-B9F8-A65835EE11A6}"/>
            </c:ext>
          </c:extLst>
        </c:ser>
        <c:ser>
          <c:idx val="7"/>
          <c:order val="7"/>
          <c:tx>
            <c:strRef>
              <c:f>'8.9'!$A$17</c:f>
              <c:strCache>
                <c:ptCount val="1"/>
                <c:pt idx="0">
                  <c:v>Jaderné palivo</c:v>
                </c:pt>
              </c:strCache>
            </c:strRef>
          </c:tx>
          <c:spPr>
            <a:solidFill>
              <a:srgbClr val="F7C9C7"/>
            </a:solidFill>
          </c:spPr>
          <c:invertIfNegative val="0"/>
          <c:cat>
            <c:strRef>
              <c:f>'8.9'!$C$38:$E$38</c:f>
              <c:strCache>
                <c:ptCount val="3"/>
                <c:pt idx="0">
                  <c:v>Říjen</c:v>
                </c:pt>
                <c:pt idx="1">
                  <c:v>Listopad</c:v>
                </c:pt>
                <c:pt idx="2">
                  <c:v>Prosinec</c:v>
                </c:pt>
              </c:strCache>
            </c:strRef>
          </c:cat>
          <c:val>
            <c:numRef>
              <c:f>('8.9'!$B$17,'8.9'!$D$17,'8.9'!$F$17)</c:f>
              <c:numCache>
                <c:formatCode>#,##0.0</c:formatCode>
                <c:ptCount val="3"/>
                <c:pt idx="0">
                  <c:v>0</c:v>
                </c:pt>
                <c:pt idx="1">
                  <c:v>0</c:v>
                </c:pt>
                <c:pt idx="2">
                  <c:v>0</c:v>
                </c:pt>
              </c:numCache>
            </c:numRef>
          </c:val>
          <c:extLst>
            <c:ext xmlns:c16="http://schemas.microsoft.com/office/drawing/2014/chart" uri="{C3380CC4-5D6E-409C-BE32-E72D297353CC}">
              <c16:uniqueId val="{00000007-16F9-49E0-B9F8-A65835EE11A6}"/>
            </c:ext>
          </c:extLst>
        </c:ser>
        <c:ser>
          <c:idx val="8"/>
          <c:order val="8"/>
          <c:tx>
            <c:strRef>
              <c:f>'8.9'!$A$18</c:f>
              <c:strCache>
                <c:ptCount val="1"/>
                <c:pt idx="0">
                  <c:v>Koks</c:v>
                </c:pt>
              </c:strCache>
            </c:strRef>
          </c:tx>
          <c:spPr>
            <a:solidFill>
              <a:srgbClr val="262626"/>
            </a:solidFill>
          </c:spPr>
          <c:invertIfNegative val="0"/>
          <c:cat>
            <c:strRef>
              <c:f>'8.9'!$C$38:$E$38</c:f>
              <c:strCache>
                <c:ptCount val="3"/>
                <c:pt idx="0">
                  <c:v>Říjen</c:v>
                </c:pt>
                <c:pt idx="1">
                  <c:v>Listopad</c:v>
                </c:pt>
                <c:pt idx="2">
                  <c:v>Prosinec</c:v>
                </c:pt>
              </c:strCache>
            </c:strRef>
          </c:cat>
          <c:val>
            <c:numRef>
              <c:f>('8.9'!$B$18,'8.9'!$D$18,'8.9'!$F$18)</c:f>
              <c:numCache>
                <c:formatCode>#,##0.0</c:formatCode>
                <c:ptCount val="3"/>
                <c:pt idx="0">
                  <c:v>0</c:v>
                </c:pt>
                <c:pt idx="1">
                  <c:v>0</c:v>
                </c:pt>
                <c:pt idx="2">
                  <c:v>0</c:v>
                </c:pt>
              </c:numCache>
            </c:numRef>
          </c:val>
          <c:extLst>
            <c:ext xmlns:c16="http://schemas.microsoft.com/office/drawing/2014/chart" uri="{C3380CC4-5D6E-409C-BE32-E72D297353CC}">
              <c16:uniqueId val="{00000008-16F9-49E0-B9F8-A65835EE11A6}"/>
            </c:ext>
          </c:extLst>
        </c:ser>
        <c:ser>
          <c:idx val="9"/>
          <c:order val="9"/>
          <c:tx>
            <c:strRef>
              <c:f>'8.9'!$A$19</c:f>
              <c:strCache>
                <c:ptCount val="1"/>
                <c:pt idx="0">
                  <c:v>Odpadní teplo</c:v>
                </c:pt>
              </c:strCache>
            </c:strRef>
          </c:tx>
          <c:spPr>
            <a:solidFill>
              <a:srgbClr val="646363"/>
            </a:solidFill>
          </c:spPr>
          <c:invertIfNegative val="0"/>
          <c:cat>
            <c:strRef>
              <c:f>'8.9'!$C$38:$E$38</c:f>
              <c:strCache>
                <c:ptCount val="3"/>
                <c:pt idx="0">
                  <c:v>Říjen</c:v>
                </c:pt>
                <c:pt idx="1">
                  <c:v>Listopad</c:v>
                </c:pt>
                <c:pt idx="2">
                  <c:v>Prosinec</c:v>
                </c:pt>
              </c:strCache>
            </c:strRef>
          </c:cat>
          <c:val>
            <c:numRef>
              <c:f>('8.9'!$B$19,'8.9'!$D$19,'8.9'!$F$19)</c:f>
              <c:numCache>
                <c:formatCode>#,##0.0</c:formatCode>
                <c:ptCount val="3"/>
                <c:pt idx="0">
                  <c:v>0</c:v>
                </c:pt>
                <c:pt idx="1">
                  <c:v>0</c:v>
                </c:pt>
                <c:pt idx="2">
                  <c:v>0</c:v>
                </c:pt>
              </c:numCache>
            </c:numRef>
          </c:val>
          <c:extLst>
            <c:ext xmlns:c16="http://schemas.microsoft.com/office/drawing/2014/chart" uri="{C3380CC4-5D6E-409C-BE32-E72D297353CC}">
              <c16:uniqueId val="{00000009-16F9-49E0-B9F8-A65835EE11A6}"/>
            </c:ext>
          </c:extLst>
        </c:ser>
        <c:ser>
          <c:idx val="10"/>
          <c:order val="10"/>
          <c:tx>
            <c:strRef>
              <c:f>'8.9'!$A$20</c:f>
              <c:strCache>
                <c:ptCount val="1"/>
                <c:pt idx="0">
                  <c:v>Ostatní kapalná paliva</c:v>
                </c:pt>
              </c:strCache>
            </c:strRef>
          </c:tx>
          <c:spPr>
            <a:solidFill>
              <a:srgbClr val="9D9D9C"/>
            </a:solidFill>
          </c:spPr>
          <c:invertIfNegative val="0"/>
          <c:cat>
            <c:strRef>
              <c:f>'8.9'!$C$38:$E$38</c:f>
              <c:strCache>
                <c:ptCount val="3"/>
                <c:pt idx="0">
                  <c:v>Říjen</c:v>
                </c:pt>
                <c:pt idx="1">
                  <c:v>Listopad</c:v>
                </c:pt>
                <c:pt idx="2">
                  <c:v>Prosinec</c:v>
                </c:pt>
              </c:strCache>
            </c:strRef>
          </c:cat>
          <c:val>
            <c:numRef>
              <c:f>('8.9'!$B$20,'8.9'!$D$20,'8.9'!$F$20)</c:f>
              <c:numCache>
                <c:formatCode>#,##0.0</c:formatCode>
                <c:ptCount val="3"/>
                <c:pt idx="0">
                  <c:v>0</c:v>
                </c:pt>
                <c:pt idx="1">
                  <c:v>0</c:v>
                </c:pt>
                <c:pt idx="2">
                  <c:v>0</c:v>
                </c:pt>
              </c:numCache>
            </c:numRef>
          </c:val>
          <c:extLst>
            <c:ext xmlns:c16="http://schemas.microsoft.com/office/drawing/2014/chart" uri="{C3380CC4-5D6E-409C-BE32-E72D297353CC}">
              <c16:uniqueId val="{0000000A-16F9-49E0-B9F8-A65835EE11A6}"/>
            </c:ext>
          </c:extLst>
        </c:ser>
        <c:ser>
          <c:idx val="11"/>
          <c:order val="11"/>
          <c:tx>
            <c:strRef>
              <c:f>'8.9'!$A$21</c:f>
              <c:strCache>
                <c:ptCount val="1"/>
                <c:pt idx="0">
                  <c:v>Ostatní pevná paliva</c:v>
                </c:pt>
              </c:strCache>
            </c:strRef>
          </c:tx>
          <c:spPr>
            <a:solidFill>
              <a:srgbClr val="D0D0D0"/>
            </a:solidFill>
          </c:spPr>
          <c:invertIfNegative val="0"/>
          <c:cat>
            <c:strRef>
              <c:f>'8.9'!$C$38:$E$38</c:f>
              <c:strCache>
                <c:ptCount val="3"/>
                <c:pt idx="0">
                  <c:v>Říjen</c:v>
                </c:pt>
                <c:pt idx="1">
                  <c:v>Listopad</c:v>
                </c:pt>
                <c:pt idx="2">
                  <c:v>Prosinec</c:v>
                </c:pt>
              </c:strCache>
            </c:strRef>
          </c:cat>
          <c:val>
            <c:numRef>
              <c:f>('8.9'!$B$21,'8.9'!$D$21,'8.9'!$F$21)</c:f>
              <c:numCache>
                <c:formatCode>#,##0.0</c:formatCode>
                <c:ptCount val="3"/>
                <c:pt idx="0">
                  <c:v>0</c:v>
                </c:pt>
                <c:pt idx="1">
                  <c:v>0</c:v>
                </c:pt>
                <c:pt idx="2">
                  <c:v>0</c:v>
                </c:pt>
              </c:numCache>
            </c:numRef>
          </c:val>
          <c:extLst>
            <c:ext xmlns:c16="http://schemas.microsoft.com/office/drawing/2014/chart" uri="{C3380CC4-5D6E-409C-BE32-E72D297353CC}">
              <c16:uniqueId val="{0000000B-16F9-49E0-B9F8-A65835EE11A6}"/>
            </c:ext>
          </c:extLst>
        </c:ser>
        <c:ser>
          <c:idx val="12"/>
          <c:order val="12"/>
          <c:tx>
            <c:strRef>
              <c:f>'8.9'!$A$22</c:f>
              <c:strCache>
                <c:ptCount val="1"/>
                <c:pt idx="0">
                  <c:v>Ostatní plyny</c:v>
                </c:pt>
              </c:strCache>
            </c:strRef>
          </c:tx>
          <c:spPr>
            <a:pattFill prst="ltUpDiag">
              <a:fgClr>
                <a:srgbClr val="23315F"/>
              </a:fgClr>
              <a:bgClr>
                <a:sysClr val="window" lastClr="FFFFFF"/>
              </a:bgClr>
            </a:pattFill>
          </c:spPr>
          <c:invertIfNegative val="0"/>
          <c:cat>
            <c:strRef>
              <c:f>'8.9'!$C$38:$E$38</c:f>
              <c:strCache>
                <c:ptCount val="3"/>
                <c:pt idx="0">
                  <c:v>Říjen</c:v>
                </c:pt>
                <c:pt idx="1">
                  <c:v>Listopad</c:v>
                </c:pt>
                <c:pt idx="2">
                  <c:v>Prosinec</c:v>
                </c:pt>
              </c:strCache>
            </c:strRef>
          </c:cat>
          <c:val>
            <c:numRef>
              <c:f>('8.9'!$B$22,'8.9'!$D$22,'8.9'!$F$22)</c:f>
              <c:numCache>
                <c:formatCode>#,##0.0</c:formatCode>
                <c:ptCount val="3"/>
                <c:pt idx="0">
                  <c:v>0</c:v>
                </c:pt>
                <c:pt idx="1">
                  <c:v>0</c:v>
                </c:pt>
                <c:pt idx="2">
                  <c:v>0</c:v>
                </c:pt>
              </c:numCache>
            </c:numRef>
          </c:val>
          <c:extLst>
            <c:ext xmlns:c16="http://schemas.microsoft.com/office/drawing/2014/chart" uri="{C3380CC4-5D6E-409C-BE32-E72D297353CC}">
              <c16:uniqueId val="{0000000C-16F9-49E0-B9F8-A65835EE11A6}"/>
            </c:ext>
          </c:extLst>
        </c:ser>
        <c:ser>
          <c:idx val="13"/>
          <c:order val="13"/>
          <c:tx>
            <c:strRef>
              <c:f>'8.9'!$A$23</c:f>
              <c:strCache>
                <c:ptCount val="1"/>
                <c:pt idx="0">
                  <c:v>Ostatní</c:v>
                </c:pt>
              </c:strCache>
            </c:strRef>
          </c:tx>
          <c:spPr>
            <a:pattFill prst="ltUpDiag">
              <a:fgClr>
                <a:srgbClr val="E02C1F"/>
              </a:fgClr>
              <a:bgClr>
                <a:sysClr val="window" lastClr="FFFFFF"/>
              </a:bgClr>
            </a:pattFill>
          </c:spPr>
          <c:invertIfNegative val="0"/>
          <c:cat>
            <c:strRef>
              <c:f>'8.9'!$C$38:$E$38</c:f>
              <c:strCache>
                <c:ptCount val="3"/>
                <c:pt idx="0">
                  <c:v>Říjen</c:v>
                </c:pt>
                <c:pt idx="1">
                  <c:v>Listopad</c:v>
                </c:pt>
                <c:pt idx="2">
                  <c:v>Prosinec</c:v>
                </c:pt>
              </c:strCache>
            </c:strRef>
          </c:cat>
          <c:val>
            <c:numRef>
              <c:f>('8.9'!$B$23,'8.9'!$D$23,'8.9'!$F$23)</c:f>
              <c:numCache>
                <c:formatCode>#,##0.0</c:formatCode>
                <c:ptCount val="3"/>
                <c:pt idx="0">
                  <c:v>0</c:v>
                </c:pt>
                <c:pt idx="1">
                  <c:v>0</c:v>
                </c:pt>
                <c:pt idx="2">
                  <c:v>0</c:v>
                </c:pt>
              </c:numCache>
            </c:numRef>
          </c:val>
          <c:extLst>
            <c:ext xmlns:c16="http://schemas.microsoft.com/office/drawing/2014/chart" uri="{C3380CC4-5D6E-409C-BE32-E72D297353CC}">
              <c16:uniqueId val="{0000000D-16F9-49E0-B9F8-A65835EE11A6}"/>
            </c:ext>
          </c:extLst>
        </c:ser>
        <c:ser>
          <c:idx val="14"/>
          <c:order val="14"/>
          <c:tx>
            <c:strRef>
              <c:f>'8.9'!$A$24</c:f>
              <c:strCache>
                <c:ptCount val="1"/>
                <c:pt idx="0">
                  <c:v>Topné oleje</c:v>
                </c:pt>
              </c:strCache>
            </c:strRef>
          </c:tx>
          <c:spPr>
            <a:pattFill prst="ltUpDiag">
              <a:fgClr>
                <a:srgbClr val="23315F"/>
              </a:fgClr>
              <a:bgClr>
                <a:sysClr val="window" lastClr="FFFFFF"/>
              </a:bgClr>
            </a:pattFill>
          </c:spPr>
          <c:invertIfNegative val="0"/>
          <c:cat>
            <c:strRef>
              <c:f>'8.9'!$C$38:$E$38</c:f>
              <c:strCache>
                <c:ptCount val="3"/>
                <c:pt idx="0">
                  <c:v>Říjen</c:v>
                </c:pt>
                <c:pt idx="1">
                  <c:v>Listopad</c:v>
                </c:pt>
                <c:pt idx="2">
                  <c:v>Prosinec</c:v>
                </c:pt>
              </c:strCache>
            </c:strRef>
          </c:cat>
          <c:val>
            <c:numRef>
              <c:f>('8.9'!$B$24,'8.9'!$D$24,'8.9'!$F$24)</c:f>
              <c:numCache>
                <c:formatCode>#,##0.0</c:formatCode>
                <c:ptCount val="3"/>
                <c:pt idx="0">
                  <c:v>12398.132</c:v>
                </c:pt>
                <c:pt idx="1">
                  <c:v>3310.2849999999999</c:v>
                </c:pt>
                <c:pt idx="2">
                  <c:v>32990.506999999998</c:v>
                </c:pt>
              </c:numCache>
            </c:numRef>
          </c:val>
          <c:extLst>
            <c:ext xmlns:c16="http://schemas.microsoft.com/office/drawing/2014/chart" uri="{C3380CC4-5D6E-409C-BE32-E72D297353CC}">
              <c16:uniqueId val="{0000000E-16F9-49E0-B9F8-A65835EE11A6}"/>
            </c:ext>
          </c:extLst>
        </c:ser>
        <c:ser>
          <c:idx val="15"/>
          <c:order val="15"/>
          <c:tx>
            <c:strRef>
              <c:f>'8.9'!$A$25</c:f>
              <c:strCache>
                <c:ptCount val="1"/>
                <c:pt idx="0">
                  <c:v>Zemní plyn</c:v>
                </c:pt>
              </c:strCache>
            </c:strRef>
          </c:tx>
          <c:spPr>
            <a:pattFill prst="ltUpDiag">
              <a:fgClr>
                <a:srgbClr val="E86158"/>
              </a:fgClr>
              <a:bgClr>
                <a:sysClr val="window" lastClr="FFFFFF"/>
              </a:bgClr>
            </a:pattFill>
          </c:spPr>
          <c:invertIfNegative val="0"/>
          <c:cat>
            <c:strRef>
              <c:f>'8.9'!$C$38:$E$38</c:f>
              <c:strCache>
                <c:ptCount val="3"/>
                <c:pt idx="0">
                  <c:v>Říjen</c:v>
                </c:pt>
                <c:pt idx="1">
                  <c:v>Listopad</c:v>
                </c:pt>
                <c:pt idx="2">
                  <c:v>Prosinec</c:v>
                </c:pt>
              </c:strCache>
            </c:strRef>
          </c:cat>
          <c:val>
            <c:numRef>
              <c:f>('8.9'!$B$25,'8.9'!$D$25,'8.9'!$F$25)</c:f>
              <c:numCache>
                <c:formatCode>#,##0.0</c:formatCode>
                <c:ptCount val="3"/>
                <c:pt idx="0">
                  <c:v>93873.976999999999</c:v>
                </c:pt>
                <c:pt idx="1">
                  <c:v>164222.57100000003</c:v>
                </c:pt>
                <c:pt idx="2">
                  <c:v>225903.55800000002</c:v>
                </c:pt>
              </c:numCache>
            </c:numRef>
          </c:val>
          <c:extLst>
            <c:ext xmlns:c16="http://schemas.microsoft.com/office/drawing/2014/chart" uri="{C3380CC4-5D6E-409C-BE32-E72D297353CC}">
              <c16:uniqueId val="{0000000F-16F9-49E0-B9F8-A65835EE11A6}"/>
            </c:ext>
          </c:extLst>
        </c:ser>
        <c:dLbls>
          <c:showLegendKey val="0"/>
          <c:showVal val="0"/>
          <c:showCatName val="0"/>
          <c:showSerName val="0"/>
          <c:showPercent val="0"/>
          <c:showBubbleSize val="0"/>
        </c:dLbls>
        <c:gapWidth val="50"/>
        <c:overlap val="100"/>
        <c:axId val="289046528"/>
        <c:axId val="289048064"/>
      </c:barChart>
      <c:catAx>
        <c:axId val="289046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048064"/>
        <c:crosses val="autoZero"/>
        <c:auto val="1"/>
        <c:lblAlgn val="ctr"/>
        <c:lblOffset val="100"/>
        <c:noMultiLvlLbl val="0"/>
      </c:catAx>
      <c:valAx>
        <c:axId val="28904806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046528"/>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4086-4D7F-B1F4-DA43308C29EB}"/>
              </c:ext>
            </c:extLst>
          </c:dPt>
          <c:dPt>
            <c:idx val="1"/>
            <c:bubble3D val="0"/>
            <c:spPr>
              <a:solidFill>
                <a:schemeClr val="accent2"/>
              </a:solidFill>
            </c:spPr>
            <c:extLst>
              <c:ext xmlns:c16="http://schemas.microsoft.com/office/drawing/2014/chart" uri="{C3380CC4-5D6E-409C-BE32-E72D297353CC}">
                <c16:uniqueId val="{00000003-4086-4D7F-B1F4-DA43308C29EB}"/>
              </c:ext>
            </c:extLst>
          </c:dPt>
          <c:dPt>
            <c:idx val="2"/>
            <c:bubble3D val="0"/>
            <c:spPr>
              <a:solidFill>
                <a:schemeClr val="accent3"/>
              </a:solidFill>
            </c:spPr>
            <c:extLst>
              <c:ext xmlns:c16="http://schemas.microsoft.com/office/drawing/2014/chart" uri="{C3380CC4-5D6E-409C-BE32-E72D297353CC}">
                <c16:uniqueId val="{00000005-4086-4D7F-B1F4-DA43308C29EB}"/>
              </c:ext>
            </c:extLst>
          </c:dPt>
          <c:dPt>
            <c:idx val="3"/>
            <c:bubble3D val="0"/>
            <c:spPr>
              <a:solidFill>
                <a:schemeClr val="accent4"/>
              </a:solidFill>
            </c:spPr>
            <c:extLst>
              <c:ext xmlns:c16="http://schemas.microsoft.com/office/drawing/2014/chart" uri="{C3380CC4-5D6E-409C-BE32-E72D297353CC}">
                <c16:uniqueId val="{00000007-4086-4D7F-B1F4-DA43308C29EB}"/>
              </c:ext>
            </c:extLst>
          </c:dPt>
          <c:dPt>
            <c:idx val="4"/>
            <c:bubble3D val="0"/>
            <c:spPr>
              <a:solidFill>
                <a:schemeClr val="accent5"/>
              </a:solidFill>
            </c:spPr>
            <c:extLst>
              <c:ext xmlns:c16="http://schemas.microsoft.com/office/drawing/2014/chart" uri="{C3380CC4-5D6E-409C-BE32-E72D297353CC}">
                <c16:uniqueId val="{00000009-4086-4D7F-B1F4-DA43308C29EB}"/>
              </c:ext>
            </c:extLst>
          </c:dPt>
          <c:dPt>
            <c:idx val="5"/>
            <c:bubble3D val="0"/>
            <c:spPr>
              <a:solidFill>
                <a:schemeClr val="accent6"/>
              </a:solidFill>
            </c:spPr>
            <c:extLst>
              <c:ext xmlns:c16="http://schemas.microsoft.com/office/drawing/2014/chart" uri="{C3380CC4-5D6E-409C-BE32-E72D297353CC}">
                <c16:uniqueId val="{0000000B-4086-4D7F-B1F4-DA43308C29EB}"/>
              </c:ext>
            </c:extLst>
          </c:dPt>
          <c:dPt>
            <c:idx val="6"/>
            <c:bubble3D val="0"/>
            <c:spPr>
              <a:solidFill>
                <a:srgbClr val="F0948F"/>
              </a:solidFill>
            </c:spPr>
            <c:extLst>
              <c:ext xmlns:c16="http://schemas.microsoft.com/office/drawing/2014/chart" uri="{C3380CC4-5D6E-409C-BE32-E72D297353CC}">
                <c16:uniqueId val="{0000000D-4086-4D7F-B1F4-DA43308C29EB}"/>
              </c:ext>
            </c:extLst>
          </c:dPt>
          <c:dPt>
            <c:idx val="7"/>
            <c:bubble3D val="0"/>
            <c:spPr>
              <a:solidFill>
                <a:srgbClr val="F7C9C7"/>
              </a:solidFill>
            </c:spPr>
            <c:extLst>
              <c:ext xmlns:c16="http://schemas.microsoft.com/office/drawing/2014/chart" uri="{C3380CC4-5D6E-409C-BE32-E72D297353CC}">
                <c16:uniqueId val="{0000000F-4086-4D7F-B1F4-DA43308C29EB}"/>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4086-4D7F-B1F4-DA43308C29EB}"/>
            </c:ext>
          </c:extLst>
        </c:ser>
        <c:ser>
          <c:idx val="2"/>
          <c:order val="1"/>
          <c:dPt>
            <c:idx val="0"/>
            <c:bubble3D val="0"/>
            <c:spPr>
              <a:solidFill>
                <a:schemeClr val="accent1"/>
              </a:solidFill>
            </c:spPr>
            <c:extLst>
              <c:ext xmlns:c16="http://schemas.microsoft.com/office/drawing/2014/chart" uri="{C3380CC4-5D6E-409C-BE32-E72D297353CC}">
                <c16:uniqueId val="{00000012-4086-4D7F-B1F4-DA43308C29EB}"/>
              </c:ext>
            </c:extLst>
          </c:dPt>
          <c:dPt>
            <c:idx val="1"/>
            <c:bubble3D val="0"/>
            <c:spPr>
              <a:solidFill>
                <a:schemeClr val="accent2"/>
              </a:solidFill>
            </c:spPr>
            <c:extLst>
              <c:ext xmlns:c16="http://schemas.microsoft.com/office/drawing/2014/chart" uri="{C3380CC4-5D6E-409C-BE32-E72D297353CC}">
                <c16:uniqueId val="{00000014-4086-4D7F-B1F4-DA43308C29EB}"/>
              </c:ext>
            </c:extLst>
          </c:dPt>
          <c:dPt>
            <c:idx val="2"/>
            <c:bubble3D val="0"/>
            <c:spPr>
              <a:solidFill>
                <a:schemeClr val="accent3"/>
              </a:solidFill>
            </c:spPr>
            <c:extLst>
              <c:ext xmlns:c16="http://schemas.microsoft.com/office/drawing/2014/chart" uri="{C3380CC4-5D6E-409C-BE32-E72D297353CC}">
                <c16:uniqueId val="{00000016-4086-4D7F-B1F4-DA43308C29EB}"/>
              </c:ext>
            </c:extLst>
          </c:dPt>
          <c:dPt>
            <c:idx val="3"/>
            <c:bubble3D val="0"/>
            <c:spPr>
              <a:solidFill>
                <a:schemeClr val="accent4"/>
              </a:solidFill>
            </c:spPr>
            <c:extLst>
              <c:ext xmlns:c16="http://schemas.microsoft.com/office/drawing/2014/chart" uri="{C3380CC4-5D6E-409C-BE32-E72D297353CC}">
                <c16:uniqueId val="{00000018-4086-4D7F-B1F4-DA43308C29EB}"/>
              </c:ext>
            </c:extLst>
          </c:dPt>
          <c:dPt>
            <c:idx val="4"/>
            <c:bubble3D val="0"/>
            <c:spPr>
              <a:solidFill>
                <a:schemeClr val="accent5"/>
              </a:solidFill>
            </c:spPr>
            <c:extLst>
              <c:ext xmlns:c16="http://schemas.microsoft.com/office/drawing/2014/chart" uri="{C3380CC4-5D6E-409C-BE32-E72D297353CC}">
                <c16:uniqueId val="{0000001A-4086-4D7F-B1F4-DA43308C29EB}"/>
              </c:ext>
            </c:extLst>
          </c:dPt>
          <c:dPt>
            <c:idx val="5"/>
            <c:bubble3D val="0"/>
            <c:spPr>
              <a:solidFill>
                <a:schemeClr val="accent6"/>
              </a:solidFill>
            </c:spPr>
            <c:extLst>
              <c:ext xmlns:c16="http://schemas.microsoft.com/office/drawing/2014/chart" uri="{C3380CC4-5D6E-409C-BE32-E72D297353CC}">
                <c16:uniqueId val="{0000001C-4086-4D7F-B1F4-DA43308C29EB}"/>
              </c:ext>
            </c:extLst>
          </c:dPt>
          <c:dPt>
            <c:idx val="6"/>
            <c:bubble3D val="0"/>
            <c:spPr>
              <a:solidFill>
                <a:srgbClr val="F0948F"/>
              </a:solidFill>
            </c:spPr>
            <c:extLst>
              <c:ext xmlns:c16="http://schemas.microsoft.com/office/drawing/2014/chart" uri="{C3380CC4-5D6E-409C-BE32-E72D297353CC}">
                <c16:uniqueId val="{0000001E-4086-4D7F-B1F4-DA43308C29EB}"/>
              </c:ext>
            </c:extLst>
          </c:dPt>
          <c:dPt>
            <c:idx val="7"/>
            <c:bubble3D val="0"/>
            <c:spPr>
              <a:solidFill>
                <a:srgbClr val="F7C9C7"/>
              </a:solidFill>
            </c:spPr>
            <c:extLst>
              <c:ext xmlns:c16="http://schemas.microsoft.com/office/drawing/2014/chart" uri="{C3380CC4-5D6E-409C-BE32-E72D297353CC}">
                <c16:uniqueId val="{00000020-4086-4D7F-B1F4-DA43308C29EB}"/>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4086-4D7F-B1F4-DA43308C29EB}"/>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B79-47F7-90AB-429F41054E43}"/>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B79-47F7-90AB-429F41054E43}"/>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B79-47F7-90AB-429F41054E43}"/>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B79-47F7-90AB-429F41054E43}"/>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B79-47F7-90AB-429F41054E43}"/>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B79-47F7-90AB-429F41054E43}"/>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B79-47F7-90AB-429F41054E43}"/>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B79-47F7-90AB-429F41054E43}"/>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B79-47F7-90AB-429F41054E43}"/>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B79-47F7-90AB-429F41054E43}"/>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B79-47F7-90AB-429F41054E43}"/>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B79-47F7-90AB-429F41054E43}"/>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B79-47F7-90AB-429F41054E43}"/>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B79-47F7-90AB-429F41054E43}"/>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B79-47F7-90AB-429F41054E43}"/>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EB79-47F7-90AB-429F41054E43}"/>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0726692511942471E-3"/>
          <c:y val="0"/>
        </c:manualLayout>
      </c:layout>
      <c:overlay val="0"/>
    </c:title>
    <c:autoTitleDeleted val="0"/>
    <c:plotArea>
      <c:layout>
        <c:manualLayout>
          <c:layoutTarget val="inner"/>
          <c:xMode val="edge"/>
          <c:yMode val="edge"/>
          <c:x val="7.5531919219025079E-2"/>
          <c:y val="0.25777366064536045"/>
          <c:w val="0.6353664721138359"/>
          <c:h val="0.54330228329301977"/>
        </c:manualLayout>
      </c:layout>
      <c:barChart>
        <c:barDir val="col"/>
        <c:grouping val="stacked"/>
        <c:varyColors val="0"/>
        <c:ser>
          <c:idx val="0"/>
          <c:order val="0"/>
          <c:tx>
            <c:strRef>
              <c:f>'8.10'!$A$28</c:f>
              <c:strCache>
                <c:ptCount val="1"/>
                <c:pt idx="0">
                  <c:v>Průmysl</c:v>
                </c:pt>
              </c:strCache>
            </c:strRef>
          </c:tx>
          <c:invertIfNegative val="0"/>
          <c:cat>
            <c:strRef>
              <c:f>'8.10'!$C$38:$E$38</c:f>
              <c:strCache>
                <c:ptCount val="3"/>
                <c:pt idx="0">
                  <c:v>Říjen</c:v>
                </c:pt>
                <c:pt idx="1">
                  <c:v>Listopad</c:v>
                </c:pt>
                <c:pt idx="2">
                  <c:v>Prosinec</c:v>
                </c:pt>
              </c:strCache>
            </c:strRef>
          </c:cat>
          <c:val>
            <c:numRef>
              <c:f>('8.10'!$B$28,'8.10'!$D$28,'8.10'!$F$28)</c:f>
              <c:numCache>
                <c:formatCode>#,##0.0</c:formatCode>
                <c:ptCount val="3"/>
                <c:pt idx="0">
                  <c:v>24799.592999999997</c:v>
                </c:pt>
                <c:pt idx="1">
                  <c:v>45383.106999999996</c:v>
                </c:pt>
                <c:pt idx="2">
                  <c:v>62001.625999999997</c:v>
                </c:pt>
              </c:numCache>
            </c:numRef>
          </c:val>
          <c:extLst>
            <c:ext xmlns:c16="http://schemas.microsoft.com/office/drawing/2014/chart" uri="{C3380CC4-5D6E-409C-BE32-E72D297353CC}">
              <c16:uniqueId val="{00000000-7D39-477E-9522-6A9F2FCCFBB0}"/>
            </c:ext>
          </c:extLst>
        </c:ser>
        <c:ser>
          <c:idx val="1"/>
          <c:order val="1"/>
          <c:tx>
            <c:strRef>
              <c:f>'8.10'!$A$29</c:f>
              <c:strCache>
                <c:ptCount val="1"/>
                <c:pt idx="0">
                  <c:v>Energetika</c:v>
                </c:pt>
              </c:strCache>
            </c:strRef>
          </c:tx>
          <c:invertIfNegative val="0"/>
          <c:cat>
            <c:strRef>
              <c:f>'8.10'!$C$38:$E$38</c:f>
              <c:strCache>
                <c:ptCount val="3"/>
                <c:pt idx="0">
                  <c:v>Říjen</c:v>
                </c:pt>
                <c:pt idx="1">
                  <c:v>Listopad</c:v>
                </c:pt>
                <c:pt idx="2">
                  <c:v>Prosinec</c:v>
                </c:pt>
              </c:strCache>
            </c:strRef>
          </c:cat>
          <c:val>
            <c:numRef>
              <c:f>('8.10'!$B$29,'8.10'!$D$29,'8.10'!$F$29)</c:f>
              <c:numCache>
                <c:formatCode>#,##0.0</c:formatCode>
                <c:ptCount val="3"/>
                <c:pt idx="0">
                  <c:v>1293.5</c:v>
                </c:pt>
                <c:pt idx="1">
                  <c:v>2370.8000000000002</c:v>
                </c:pt>
                <c:pt idx="2">
                  <c:v>3007.3050000000003</c:v>
                </c:pt>
              </c:numCache>
            </c:numRef>
          </c:val>
          <c:extLst>
            <c:ext xmlns:c16="http://schemas.microsoft.com/office/drawing/2014/chart" uri="{C3380CC4-5D6E-409C-BE32-E72D297353CC}">
              <c16:uniqueId val="{00000001-7D39-477E-9522-6A9F2FCCFBB0}"/>
            </c:ext>
          </c:extLst>
        </c:ser>
        <c:ser>
          <c:idx val="2"/>
          <c:order val="2"/>
          <c:tx>
            <c:strRef>
              <c:f>'8.10'!$A$30</c:f>
              <c:strCache>
                <c:ptCount val="1"/>
                <c:pt idx="0">
                  <c:v>Doprava</c:v>
                </c:pt>
              </c:strCache>
            </c:strRef>
          </c:tx>
          <c:invertIfNegative val="0"/>
          <c:cat>
            <c:strRef>
              <c:f>'8.10'!$C$38:$E$38</c:f>
              <c:strCache>
                <c:ptCount val="3"/>
                <c:pt idx="0">
                  <c:v>Říjen</c:v>
                </c:pt>
                <c:pt idx="1">
                  <c:v>Listopad</c:v>
                </c:pt>
                <c:pt idx="2">
                  <c:v>Prosinec</c:v>
                </c:pt>
              </c:strCache>
            </c:strRef>
          </c:cat>
          <c:val>
            <c:numRef>
              <c:f>('8.10'!$B$30,'8.10'!$D$30,'8.10'!$F$30)</c:f>
              <c:numCache>
                <c:formatCode>#,##0.0</c:formatCode>
                <c:ptCount val="3"/>
                <c:pt idx="0">
                  <c:v>3292.2599999999998</c:v>
                </c:pt>
                <c:pt idx="1">
                  <c:v>6850.68</c:v>
                </c:pt>
                <c:pt idx="2">
                  <c:v>10307.346000000001</c:v>
                </c:pt>
              </c:numCache>
            </c:numRef>
          </c:val>
          <c:extLst>
            <c:ext xmlns:c16="http://schemas.microsoft.com/office/drawing/2014/chart" uri="{C3380CC4-5D6E-409C-BE32-E72D297353CC}">
              <c16:uniqueId val="{00000002-7D39-477E-9522-6A9F2FCCFBB0}"/>
            </c:ext>
          </c:extLst>
        </c:ser>
        <c:ser>
          <c:idx val="3"/>
          <c:order val="3"/>
          <c:tx>
            <c:strRef>
              <c:f>'8.10'!$A$31</c:f>
              <c:strCache>
                <c:ptCount val="1"/>
                <c:pt idx="0">
                  <c:v>Stavebnictví</c:v>
                </c:pt>
              </c:strCache>
            </c:strRef>
          </c:tx>
          <c:invertIfNegative val="0"/>
          <c:cat>
            <c:strRef>
              <c:f>'8.10'!$C$38:$E$38</c:f>
              <c:strCache>
                <c:ptCount val="3"/>
                <c:pt idx="0">
                  <c:v>Říjen</c:v>
                </c:pt>
                <c:pt idx="1">
                  <c:v>Listopad</c:v>
                </c:pt>
                <c:pt idx="2">
                  <c:v>Prosinec</c:v>
                </c:pt>
              </c:strCache>
            </c:strRef>
          </c:cat>
          <c:val>
            <c:numRef>
              <c:f>('8.10'!$B$31,'8.10'!$D$31,'8.10'!$F$31)</c:f>
              <c:numCache>
                <c:formatCode>#,##0.0</c:formatCode>
                <c:ptCount val="3"/>
                <c:pt idx="0">
                  <c:v>1014.646</c:v>
                </c:pt>
                <c:pt idx="1">
                  <c:v>2074.223</c:v>
                </c:pt>
                <c:pt idx="2">
                  <c:v>3611.4639999999999</c:v>
                </c:pt>
              </c:numCache>
            </c:numRef>
          </c:val>
          <c:extLst>
            <c:ext xmlns:c16="http://schemas.microsoft.com/office/drawing/2014/chart" uri="{C3380CC4-5D6E-409C-BE32-E72D297353CC}">
              <c16:uniqueId val="{00000003-7D39-477E-9522-6A9F2FCCFBB0}"/>
            </c:ext>
          </c:extLst>
        </c:ser>
        <c:ser>
          <c:idx val="4"/>
          <c:order val="4"/>
          <c:tx>
            <c:strRef>
              <c:f>'8.10'!$A$32</c:f>
              <c:strCache>
                <c:ptCount val="1"/>
                <c:pt idx="0">
                  <c:v>Zemědělství a lesnictví</c:v>
                </c:pt>
              </c:strCache>
            </c:strRef>
          </c:tx>
          <c:invertIfNegative val="0"/>
          <c:cat>
            <c:strRef>
              <c:f>'8.10'!$C$38:$E$38</c:f>
              <c:strCache>
                <c:ptCount val="3"/>
                <c:pt idx="0">
                  <c:v>Říjen</c:v>
                </c:pt>
                <c:pt idx="1">
                  <c:v>Listopad</c:v>
                </c:pt>
                <c:pt idx="2">
                  <c:v>Prosinec</c:v>
                </c:pt>
              </c:strCache>
            </c:strRef>
          </c:cat>
          <c:val>
            <c:numRef>
              <c:f>('8.10'!$B$32,'8.10'!$D$32,'8.10'!$F$32)</c:f>
              <c:numCache>
                <c:formatCode>#,##0.0</c:formatCode>
                <c:ptCount val="3"/>
                <c:pt idx="0">
                  <c:v>2587.14</c:v>
                </c:pt>
                <c:pt idx="1">
                  <c:v>3436.46</c:v>
                </c:pt>
                <c:pt idx="2">
                  <c:v>4544.84</c:v>
                </c:pt>
              </c:numCache>
            </c:numRef>
          </c:val>
          <c:extLst>
            <c:ext xmlns:c16="http://schemas.microsoft.com/office/drawing/2014/chart" uri="{C3380CC4-5D6E-409C-BE32-E72D297353CC}">
              <c16:uniqueId val="{00000004-7D39-477E-9522-6A9F2FCCFBB0}"/>
            </c:ext>
          </c:extLst>
        </c:ser>
        <c:ser>
          <c:idx val="5"/>
          <c:order val="5"/>
          <c:tx>
            <c:strRef>
              <c:f>'8.10'!$A$33</c:f>
              <c:strCache>
                <c:ptCount val="1"/>
                <c:pt idx="0">
                  <c:v>Domácnosti</c:v>
                </c:pt>
              </c:strCache>
            </c:strRef>
          </c:tx>
          <c:spPr>
            <a:solidFill>
              <a:schemeClr val="accent6"/>
            </a:solidFill>
          </c:spPr>
          <c:invertIfNegative val="0"/>
          <c:cat>
            <c:strRef>
              <c:f>'8.10'!$C$38:$E$38</c:f>
              <c:strCache>
                <c:ptCount val="3"/>
                <c:pt idx="0">
                  <c:v>Říjen</c:v>
                </c:pt>
                <c:pt idx="1">
                  <c:v>Listopad</c:v>
                </c:pt>
                <c:pt idx="2">
                  <c:v>Prosinec</c:v>
                </c:pt>
              </c:strCache>
            </c:strRef>
          </c:cat>
          <c:val>
            <c:numRef>
              <c:f>('8.10'!$B$33,'8.10'!$D$33,'8.10'!$F$33)</c:f>
              <c:numCache>
                <c:formatCode>#,##0.0</c:formatCode>
                <c:ptCount val="3"/>
                <c:pt idx="0">
                  <c:v>79162.388999999996</c:v>
                </c:pt>
                <c:pt idx="1">
                  <c:v>138536.09999999998</c:v>
                </c:pt>
                <c:pt idx="2">
                  <c:v>186935.91799999998</c:v>
                </c:pt>
              </c:numCache>
            </c:numRef>
          </c:val>
          <c:extLst>
            <c:ext xmlns:c16="http://schemas.microsoft.com/office/drawing/2014/chart" uri="{C3380CC4-5D6E-409C-BE32-E72D297353CC}">
              <c16:uniqueId val="{00000005-7D39-477E-9522-6A9F2FCCFBB0}"/>
            </c:ext>
          </c:extLst>
        </c:ser>
        <c:ser>
          <c:idx val="6"/>
          <c:order val="6"/>
          <c:tx>
            <c:strRef>
              <c:f>'8.10'!$A$34</c:f>
              <c:strCache>
                <c:ptCount val="1"/>
                <c:pt idx="0">
                  <c:v>Obchod, služby, školství, zdravotnictví</c:v>
                </c:pt>
              </c:strCache>
            </c:strRef>
          </c:tx>
          <c:spPr>
            <a:solidFill>
              <a:srgbClr val="F0948F"/>
            </a:solidFill>
          </c:spPr>
          <c:invertIfNegative val="0"/>
          <c:cat>
            <c:strRef>
              <c:f>'8.10'!$C$38:$E$38</c:f>
              <c:strCache>
                <c:ptCount val="3"/>
                <c:pt idx="0">
                  <c:v>Říjen</c:v>
                </c:pt>
                <c:pt idx="1">
                  <c:v>Listopad</c:v>
                </c:pt>
                <c:pt idx="2">
                  <c:v>Prosinec</c:v>
                </c:pt>
              </c:strCache>
            </c:strRef>
          </c:cat>
          <c:val>
            <c:numRef>
              <c:f>('8.10'!$B$34,'8.10'!$D$34,'8.10'!$F$34)</c:f>
              <c:numCache>
                <c:formatCode>#,##0.0</c:formatCode>
                <c:ptCount val="3"/>
                <c:pt idx="0">
                  <c:v>45195.384000000005</c:v>
                </c:pt>
                <c:pt idx="1">
                  <c:v>87722.000000000015</c:v>
                </c:pt>
                <c:pt idx="2">
                  <c:v>120875.39699999998</c:v>
                </c:pt>
              </c:numCache>
            </c:numRef>
          </c:val>
          <c:extLst>
            <c:ext xmlns:c16="http://schemas.microsoft.com/office/drawing/2014/chart" uri="{C3380CC4-5D6E-409C-BE32-E72D297353CC}">
              <c16:uniqueId val="{00000006-7D39-477E-9522-6A9F2FCCFBB0}"/>
            </c:ext>
          </c:extLst>
        </c:ser>
        <c:ser>
          <c:idx val="7"/>
          <c:order val="7"/>
          <c:tx>
            <c:strRef>
              <c:f>'8.10'!$A$35</c:f>
              <c:strCache>
                <c:ptCount val="1"/>
                <c:pt idx="0">
                  <c:v>Ostatní</c:v>
                </c:pt>
              </c:strCache>
            </c:strRef>
          </c:tx>
          <c:spPr>
            <a:solidFill>
              <a:srgbClr val="F7C9C7"/>
            </a:solidFill>
          </c:spPr>
          <c:invertIfNegative val="0"/>
          <c:cat>
            <c:strRef>
              <c:f>'8.10'!$C$38:$E$38</c:f>
              <c:strCache>
                <c:ptCount val="3"/>
                <c:pt idx="0">
                  <c:v>Říjen</c:v>
                </c:pt>
                <c:pt idx="1">
                  <c:v>Listopad</c:v>
                </c:pt>
                <c:pt idx="2">
                  <c:v>Prosinec</c:v>
                </c:pt>
              </c:strCache>
            </c:strRef>
          </c:cat>
          <c:val>
            <c:numRef>
              <c:f>('8.10'!$B$35,'8.10'!$D$35,'8.10'!$F$35)</c:f>
              <c:numCache>
                <c:formatCode>#,##0.0</c:formatCode>
                <c:ptCount val="3"/>
                <c:pt idx="0">
                  <c:v>11601.016</c:v>
                </c:pt>
                <c:pt idx="1">
                  <c:v>22997.502</c:v>
                </c:pt>
                <c:pt idx="2">
                  <c:v>34263.974999999999</c:v>
                </c:pt>
              </c:numCache>
            </c:numRef>
          </c:val>
          <c:extLst>
            <c:ext xmlns:c16="http://schemas.microsoft.com/office/drawing/2014/chart" uri="{C3380CC4-5D6E-409C-BE32-E72D297353CC}">
              <c16:uniqueId val="{00000007-7D39-477E-9522-6A9F2FCCFBB0}"/>
            </c:ext>
          </c:extLst>
        </c:ser>
        <c:dLbls>
          <c:showLegendKey val="0"/>
          <c:showVal val="0"/>
          <c:showCatName val="0"/>
          <c:showSerName val="0"/>
          <c:showPercent val="0"/>
          <c:showBubbleSize val="0"/>
        </c:dLbls>
        <c:gapWidth val="50"/>
        <c:overlap val="100"/>
        <c:axId val="286475008"/>
        <c:axId val="286476544"/>
      </c:barChart>
      <c:catAx>
        <c:axId val="2864750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476544"/>
        <c:crosses val="autoZero"/>
        <c:auto val="1"/>
        <c:lblAlgn val="ctr"/>
        <c:lblOffset val="100"/>
        <c:noMultiLvlLbl val="0"/>
      </c:catAx>
      <c:valAx>
        <c:axId val="28647654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4750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anose="020B0604020202020204" pitchFamily="34" charset="0"/>
                <a:cs typeface="Arial" panose="020B0604020202020204" pitchFamily="34" charset="0"/>
              </a:defRPr>
            </a:pPr>
            <a:r>
              <a:rPr lang="cs-CZ" sz="1000">
                <a:solidFill>
                  <a:schemeClr val="tx2"/>
                </a:solidFill>
                <a:latin typeface="Arial" panose="020B0604020202020204" pitchFamily="34" charset="0"/>
                <a:cs typeface="Arial" panose="020B0604020202020204" pitchFamily="34" charset="0"/>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'8.10'!$A$38</c:f>
              <c:strCache>
                <c:ptCount val="1"/>
                <c:pt idx="0">
                  <c:v>Instalovaný výkon</c:v>
                </c:pt>
              </c:strCache>
            </c:strRef>
          </c:tx>
          <c:invertIfNegative val="0"/>
          <c:val>
            <c:numRef>
              <c:f>'8.10'!$B$38</c:f>
              <c:numCache>
                <c:formatCode>0.0%</c:formatCode>
                <c:ptCount val="1"/>
                <c:pt idx="0">
                  <c:v>9.2660941462559349E-2</c:v>
                </c:pt>
              </c:numCache>
            </c:numRef>
          </c:val>
          <c:extLst>
            <c:ext xmlns:c16="http://schemas.microsoft.com/office/drawing/2014/chart" uri="{C3380CC4-5D6E-409C-BE32-E72D297353CC}">
              <c16:uniqueId val="{00000000-95AD-442C-B4FC-8CD6B342584C}"/>
            </c:ext>
          </c:extLst>
        </c:ser>
        <c:ser>
          <c:idx val="1"/>
          <c:order val="1"/>
          <c:tx>
            <c:strRef>
              <c:f>'8.10'!$A$39</c:f>
              <c:strCache>
                <c:ptCount val="1"/>
                <c:pt idx="0">
                  <c:v>Výroba tepla brutto</c:v>
                </c:pt>
              </c:strCache>
            </c:strRef>
          </c:tx>
          <c:invertIfNegative val="0"/>
          <c:val>
            <c:numRef>
              <c:f>'8.10'!$B$39</c:f>
              <c:numCache>
                <c:formatCode>0.0%</c:formatCode>
                <c:ptCount val="1"/>
                <c:pt idx="0">
                  <c:v>4.6206559216387548E-2</c:v>
                </c:pt>
              </c:numCache>
            </c:numRef>
          </c:val>
          <c:extLst>
            <c:ext xmlns:c16="http://schemas.microsoft.com/office/drawing/2014/chart" uri="{C3380CC4-5D6E-409C-BE32-E72D297353CC}">
              <c16:uniqueId val="{00000001-95AD-442C-B4FC-8CD6B342584C}"/>
            </c:ext>
          </c:extLst>
        </c:ser>
        <c:ser>
          <c:idx val="2"/>
          <c:order val="2"/>
          <c:tx>
            <c:strRef>
              <c:f>'8.10'!$A$40</c:f>
              <c:strCache>
                <c:ptCount val="1"/>
                <c:pt idx="0">
                  <c:v>Dodávky tepla</c:v>
                </c:pt>
              </c:strCache>
            </c:strRef>
          </c:tx>
          <c:invertIfNegative val="0"/>
          <c:val>
            <c:numRef>
              <c:f>'8.10'!$B$40</c:f>
              <c:numCache>
                <c:formatCode>0.0%</c:formatCode>
                <c:ptCount val="1"/>
                <c:pt idx="0">
                  <c:v>5.1107674160534834E-2</c:v>
                </c:pt>
              </c:numCache>
            </c:numRef>
          </c:val>
          <c:extLst>
            <c:ext xmlns:c16="http://schemas.microsoft.com/office/drawing/2014/chart" uri="{C3380CC4-5D6E-409C-BE32-E72D297353CC}">
              <c16:uniqueId val="{00000002-95AD-442C-B4FC-8CD6B342584C}"/>
            </c:ext>
          </c:extLst>
        </c:ser>
        <c:dLbls>
          <c:showLegendKey val="0"/>
          <c:showVal val="0"/>
          <c:showCatName val="0"/>
          <c:showSerName val="0"/>
          <c:showPercent val="0"/>
          <c:showBubbleSize val="0"/>
        </c:dLbls>
        <c:gapWidth val="150"/>
        <c:axId val="286511872"/>
        <c:axId val="286513408"/>
      </c:barChart>
      <c:catAx>
        <c:axId val="286511872"/>
        <c:scaling>
          <c:orientation val="maxMin"/>
        </c:scaling>
        <c:delete val="0"/>
        <c:axPos val="l"/>
        <c:numFmt formatCode="General" sourceLinked="1"/>
        <c:majorTickMark val="none"/>
        <c:minorTickMark val="none"/>
        <c:tickLblPos val="none"/>
        <c:crossAx val="286513408"/>
        <c:crosses val="autoZero"/>
        <c:auto val="1"/>
        <c:lblAlgn val="ctr"/>
        <c:lblOffset val="100"/>
        <c:noMultiLvlLbl val="0"/>
      </c:catAx>
      <c:valAx>
        <c:axId val="286513408"/>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511872"/>
        <c:crosses val="max"/>
        <c:crossBetween val="between"/>
        <c:majorUnit val="0.1"/>
      </c:valAx>
    </c:plotArea>
    <c:legend>
      <c:legendPos val="b"/>
      <c:layout>
        <c:manualLayout>
          <c:xMode val="edge"/>
          <c:yMode val="edge"/>
          <c:x val="1.5162396231415507E-3"/>
          <c:y val="0.73213894374448296"/>
          <c:w val="0.63981933730364926"/>
          <c:h val="0.26786109725220048"/>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a:solidFill>
                  <a:schemeClr val="tx2"/>
                </a:solidFill>
                <a:latin typeface="+mn-lt"/>
              </a:defRPr>
            </a:pPr>
            <a:r>
              <a:rPr lang="cs-CZ" sz="1000" baseline="0">
                <a:solidFill>
                  <a:srgbClr val="233060"/>
                </a:solidFill>
                <a:latin typeface="Arial" panose="020B0604020202020204" pitchFamily="34" charset="0"/>
              </a:rPr>
              <a:t>Dodávky tepla podle paliv (GJ)</a:t>
            </a:r>
          </a:p>
        </c:rich>
      </c:tx>
      <c:layout>
        <c:manualLayout>
          <c:xMode val="edge"/>
          <c:yMode val="edge"/>
          <c:x val="1.1007654639433836E-3"/>
          <c:y val="0"/>
        </c:manualLayout>
      </c:layout>
      <c:overlay val="0"/>
    </c:title>
    <c:autoTitleDeleted val="0"/>
    <c:plotArea>
      <c:layout/>
      <c:barChart>
        <c:barDir val="col"/>
        <c:grouping val="stacked"/>
        <c:varyColors val="0"/>
        <c:ser>
          <c:idx val="0"/>
          <c:order val="0"/>
          <c:tx>
            <c:strRef>
              <c:f>'8.10'!$A$10</c:f>
              <c:strCache>
                <c:ptCount val="1"/>
                <c:pt idx="0">
                  <c:v>Biomasa</c:v>
                </c:pt>
              </c:strCache>
            </c:strRef>
          </c:tx>
          <c:spPr>
            <a:solidFill>
              <a:srgbClr val="23315F"/>
            </a:solidFill>
          </c:spPr>
          <c:invertIfNegative val="0"/>
          <c:cat>
            <c:strRef>
              <c:f>'8.10'!$C$38:$E$38</c:f>
              <c:strCache>
                <c:ptCount val="3"/>
                <c:pt idx="0">
                  <c:v>Říjen</c:v>
                </c:pt>
                <c:pt idx="1">
                  <c:v>Listopad</c:v>
                </c:pt>
                <c:pt idx="2">
                  <c:v>Prosinec</c:v>
                </c:pt>
              </c:strCache>
            </c:strRef>
          </c:cat>
          <c:val>
            <c:numRef>
              <c:f>('8.10'!$B$10,'8.10'!$D$10,'8.10'!$F$10)</c:f>
              <c:numCache>
                <c:formatCode>#,##0.0</c:formatCode>
                <c:ptCount val="3"/>
                <c:pt idx="0">
                  <c:v>2641.6260000000002</c:v>
                </c:pt>
                <c:pt idx="1">
                  <c:v>4645.0859999999993</c:v>
                </c:pt>
                <c:pt idx="2">
                  <c:v>6241.8879999999999</c:v>
                </c:pt>
              </c:numCache>
            </c:numRef>
          </c:val>
          <c:extLst>
            <c:ext xmlns:c16="http://schemas.microsoft.com/office/drawing/2014/chart" uri="{C3380CC4-5D6E-409C-BE32-E72D297353CC}">
              <c16:uniqueId val="{00000000-DCC5-4F4A-A54D-47D52AA346C4}"/>
            </c:ext>
          </c:extLst>
        </c:ser>
        <c:ser>
          <c:idx val="1"/>
          <c:order val="1"/>
          <c:tx>
            <c:strRef>
              <c:f>'8.10'!$A$11</c:f>
              <c:strCache>
                <c:ptCount val="1"/>
                <c:pt idx="0">
                  <c:v>Bioplyn</c:v>
                </c:pt>
              </c:strCache>
            </c:strRef>
          </c:tx>
          <c:spPr>
            <a:solidFill>
              <a:srgbClr val="5A6588"/>
            </a:solidFill>
          </c:spPr>
          <c:invertIfNegative val="0"/>
          <c:cat>
            <c:strRef>
              <c:f>'8.10'!$C$38:$E$38</c:f>
              <c:strCache>
                <c:ptCount val="3"/>
                <c:pt idx="0">
                  <c:v>Říjen</c:v>
                </c:pt>
                <c:pt idx="1">
                  <c:v>Listopad</c:v>
                </c:pt>
                <c:pt idx="2">
                  <c:v>Prosinec</c:v>
                </c:pt>
              </c:strCache>
            </c:strRef>
          </c:cat>
          <c:val>
            <c:numRef>
              <c:f>('8.10'!$B$11,'8.10'!$D$11,'8.10'!$F$11)</c:f>
              <c:numCache>
                <c:formatCode>#,##0.0</c:formatCode>
                <c:ptCount val="3"/>
                <c:pt idx="0">
                  <c:v>3068.7019999999998</c:v>
                </c:pt>
                <c:pt idx="1">
                  <c:v>4025.7689999999993</c:v>
                </c:pt>
                <c:pt idx="2">
                  <c:v>5288.3680000000004</c:v>
                </c:pt>
              </c:numCache>
            </c:numRef>
          </c:val>
          <c:extLst>
            <c:ext xmlns:c16="http://schemas.microsoft.com/office/drawing/2014/chart" uri="{C3380CC4-5D6E-409C-BE32-E72D297353CC}">
              <c16:uniqueId val="{00000001-DCC5-4F4A-A54D-47D52AA346C4}"/>
            </c:ext>
          </c:extLst>
        </c:ser>
        <c:ser>
          <c:idx val="2"/>
          <c:order val="2"/>
          <c:tx>
            <c:strRef>
              <c:f>'8.10'!$A$12</c:f>
              <c:strCache>
                <c:ptCount val="1"/>
                <c:pt idx="0">
                  <c:v>Černé uhlí</c:v>
                </c:pt>
              </c:strCache>
            </c:strRef>
          </c:tx>
          <c:spPr>
            <a:solidFill>
              <a:srgbClr val="9198B0"/>
            </a:solidFill>
          </c:spPr>
          <c:invertIfNegative val="0"/>
          <c:cat>
            <c:strRef>
              <c:f>'8.10'!$C$38:$E$38</c:f>
              <c:strCache>
                <c:ptCount val="3"/>
                <c:pt idx="0">
                  <c:v>Říjen</c:v>
                </c:pt>
                <c:pt idx="1">
                  <c:v>Listopad</c:v>
                </c:pt>
                <c:pt idx="2">
                  <c:v>Prosinec</c:v>
                </c:pt>
              </c:strCache>
            </c:strRef>
          </c:cat>
          <c:val>
            <c:numRef>
              <c:f>('8.10'!$B$12,'8.10'!$D$12,'8.10'!$F$12)</c:f>
              <c:numCache>
                <c:formatCode>#,##0.0</c:formatCode>
                <c:ptCount val="3"/>
                <c:pt idx="0">
                  <c:v>0</c:v>
                </c:pt>
                <c:pt idx="1">
                  <c:v>0</c:v>
                </c:pt>
                <c:pt idx="2">
                  <c:v>0</c:v>
                </c:pt>
              </c:numCache>
            </c:numRef>
          </c:val>
          <c:extLst>
            <c:ext xmlns:c16="http://schemas.microsoft.com/office/drawing/2014/chart" uri="{C3380CC4-5D6E-409C-BE32-E72D297353CC}">
              <c16:uniqueId val="{00000002-DCC5-4F4A-A54D-47D52AA346C4}"/>
            </c:ext>
          </c:extLst>
        </c:ser>
        <c:ser>
          <c:idx val="3"/>
          <c:order val="3"/>
          <c:tx>
            <c:strRef>
              <c:f>'8.10'!$A$13</c:f>
              <c:strCache>
                <c:ptCount val="1"/>
                <c:pt idx="0">
                  <c:v>Elektrická energie</c:v>
                </c:pt>
              </c:strCache>
            </c:strRef>
          </c:tx>
          <c:spPr>
            <a:solidFill>
              <a:srgbClr val="C8CBD7"/>
            </a:solidFill>
          </c:spPr>
          <c:invertIfNegative val="0"/>
          <c:cat>
            <c:strRef>
              <c:f>'8.10'!$C$38:$E$38</c:f>
              <c:strCache>
                <c:ptCount val="3"/>
                <c:pt idx="0">
                  <c:v>Říjen</c:v>
                </c:pt>
                <c:pt idx="1">
                  <c:v>Listopad</c:v>
                </c:pt>
                <c:pt idx="2">
                  <c:v>Prosinec</c:v>
                </c:pt>
              </c:strCache>
            </c:strRef>
          </c:cat>
          <c:val>
            <c:numRef>
              <c:f>('8.10'!$B$13,'8.10'!$D$13,'8.10'!$F$13)</c:f>
              <c:numCache>
                <c:formatCode>#,##0.0</c:formatCode>
                <c:ptCount val="3"/>
                <c:pt idx="0">
                  <c:v>1843</c:v>
                </c:pt>
                <c:pt idx="1">
                  <c:v>3672</c:v>
                </c:pt>
                <c:pt idx="2">
                  <c:v>4010</c:v>
                </c:pt>
              </c:numCache>
            </c:numRef>
          </c:val>
          <c:extLst>
            <c:ext xmlns:c16="http://schemas.microsoft.com/office/drawing/2014/chart" uri="{C3380CC4-5D6E-409C-BE32-E72D297353CC}">
              <c16:uniqueId val="{00000003-DCC5-4F4A-A54D-47D52AA346C4}"/>
            </c:ext>
          </c:extLst>
        </c:ser>
        <c:ser>
          <c:idx val="4"/>
          <c:order val="4"/>
          <c:tx>
            <c:strRef>
              <c:f>'8.10'!$A$14</c:f>
              <c:strCache>
                <c:ptCount val="1"/>
                <c:pt idx="0">
                  <c:v>Energie prostředí (tepelné čerpadlo)</c:v>
                </c:pt>
              </c:strCache>
            </c:strRef>
          </c:tx>
          <c:spPr>
            <a:solidFill>
              <a:srgbClr val="E02C1F"/>
            </a:solidFill>
          </c:spPr>
          <c:invertIfNegative val="0"/>
          <c:cat>
            <c:strRef>
              <c:f>'8.10'!$C$38:$E$38</c:f>
              <c:strCache>
                <c:ptCount val="3"/>
                <c:pt idx="0">
                  <c:v>Říjen</c:v>
                </c:pt>
                <c:pt idx="1">
                  <c:v>Listopad</c:v>
                </c:pt>
                <c:pt idx="2">
                  <c:v>Prosinec</c:v>
                </c:pt>
              </c:strCache>
            </c:strRef>
          </c:cat>
          <c:val>
            <c:numRef>
              <c:f>('8.10'!$B$14,'8.10'!$D$14,'8.10'!$F$14)</c:f>
              <c:numCache>
                <c:formatCode>#,##0.0</c:formatCode>
                <c:ptCount val="3"/>
                <c:pt idx="0">
                  <c:v>0</c:v>
                </c:pt>
                <c:pt idx="1">
                  <c:v>0</c:v>
                </c:pt>
                <c:pt idx="2">
                  <c:v>0</c:v>
                </c:pt>
              </c:numCache>
            </c:numRef>
          </c:val>
          <c:extLst>
            <c:ext xmlns:c16="http://schemas.microsoft.com/office/drawing/2014/chart" uri="{C3380CC4-5D6E-409C-BE32-E72D297353CC}">
              <c16:uniqueId val="{00000004-DCC5-4F4A-A54D-47D52AA346C4}"/>
            </c:ext>
          </c:extLst>
        </c:ser>
        <c:ser>
          <c:idx val="5"/>
          <c:order val="5"/>
          <c:tx>
            <c:strRef>
              <c:f>'8.10'!$A$15</c:f>
              <c:strCache>
                <c:ptCount val="1"/>
                <c:pt idx="0">
                  <c:v>Energie Slunce (solární kolektor)</c:v>
                </c:pt>
              </c:strCache>
            </c:strRef>
          </c:tx>
          <c:spPr>
            <a:solidFill>
              <a:srgbClr val="E86158"/>
            </a:solidFill>
          </c:spPr>
          <c:invertIfNegative val="0"/>
          <c:cat>
            <c:strRef>
              <c:f>'8.10'!$C$38:$E$38</c:f>
              <c:strCache>
                <c:ptCount val="3"/>
                <c:pt idx="0">
                  <c:v>Říjen</c:v>
                </c:pt>
                <c:pt idx="1">
                  <c:v>Listopad</c:v>
                </c:pt>
                <c:pt idx="2">
                  <c:v>Prosinec</c:v>
                </c:pt>
              </c:strCache>
            </c:strRef>
          </c:cat>
          <c:val>
            <c:numRef>
              <c:f>('8.10'!$B$15,'8.10'!$D$15,'8.10'!$F$15)</c:f>
              <c:numCache>
                <c:formatCode>#,##0.0</c:formatCode>
                <c:ptCount val="3"/>
                <c:pt idx="0">
                  <c:v>0</c:v>
                </c:pt>
                <c:pt idx="1">
                  <c:v>0</c:v>
                </c:pt>
                <c:pt idx="2">
                  <c:v>0</c:v>
                </c:pt>
              </c:numCache>
            </c:numRef>
          </c:val>
          <c:extLst>
            <c:ext xmlns:c16="http://schemas.microsoft.com/office/drawing/2014/chart" uri="{C3380CC4-5D6E-409C-BE32-E72D297353CC}">
              <c16:uniqueId val="{00000005-DCC5-4F4A-A54D-47D52AA346C4}"/>
            </c:ext>
          </c:extLst>
        </c:ser>
        <c:ser>
          <c:idx val="6"/>
          <c:order val="6"/>
          <c:tx>
            <c:strRef>
              <c:f>'8.10'!$A$16</c:f>
              <c:strCache>
                <c:ptCount val="1"/>
                <c:pt idx="0">
                  <c:v>Hnědé uhlí</c:v>
                </c:pt>
              </c:strCache>
            </c:strRef>
          </c:tx>
          <c:spPr>
            <a:solidFill>
              <a:srgbClr val="F0948F"/>
            </a:solidFill>
          </c:spPr>
          <c:invertIfNegative val="0"/>
          <c:cat>
            <c:strRef>
              <c:f>'8.10'!$C$38:$E$38</c:f>
              <c:strCache>
                <c:ptCount val="3"/>
                <c:pt idx="0">
                  <c:v>Říjen</c:v>
                </c:pt>
                <c:pt idx="1">
                  <c:v>Listopad</c:v>
                </c:pt>
                <c:pt idx="2">
                  <c:v>Prosinec</c:v>
                </c:pt>
              </c:strCache>
            </c:strRef>
          </c:cat>
          <c:val>
            <c:numRef>
              <c:f>('8.10'!$B$16,'8.10'!$D$16,'8.10'!$F$16)</c:f>
              <c:numCache>
                <c:formatCode>#,##0.0</c:formatCode>
                <c:ptCount val="3"/>
                <c:pt idx="0">
                  <c:v>215354.23299999998</c:v>
                </c:pt>
                <c:pt idx="1">
                  <c:v>385983.28899999999</c:v>
                </c:pt>
                <c:pt idx="2">
                  <c:v>528079.09000000008</c:v>
                </c:pt>
              </c:numCache>
            </c:numRef>
          </c:val>
          <c:extLst>
            <c:ext xmlns:c16="http://schemas.microsoft.com/office/drawing/2014/chart" uri="{C3380CC4-5D6E-409C-BE32-E72D297353CC}">
              <c16:uniqueId val="{00000006-DCC5-4F4A-A54D-47D52AA346C4}"/>
            </c:ext>
          </c:extLst>
        </c:ser>
        <c:ser>
          <c:idx val="7"/>
          <c:order val="7"/>
          <c:tx>
            <c:strRef>
              <c:f>'8.10'!$A$17</c:f>
              <c:strCache>
                <c:ptCount val="1"/>
                <c:pt idx="0">
                  <c:v>Jaderné palivo</c:v>
                </c:pt>
              </c:strCache>
            </c:strRef>
          </c:tx>
          <c:spPr>
            <a:solidFill>
              <a:srgbClr val="F7C9C7"/>
            </a:solidFill>
          </c:spPr>
          <c:invertIfNegative val="0"/>
          <c:cat>
            <c:strRef>
              <c:f>'8.10'!$C$38:$E$38</c:f>
              <c:strCache>
                <c:ptCount val="3"/>
                <c:pt idx="0">
                  <c:v>Říjen</c:v>
                </c:pt>
                <c:pt idx="1">
                  <c:v>Listopad</c:v>
                </c:pt>
                <c:pt idx="2">
                  <c:v>Prosinec</c:v>
                </c:pt>
              </c:strCache>
            </c:strRef>
          </c:cat>
          <c:val>
            <c:numRef>
              <c:f>('8.10'!$B$17,'8.10'!$D$17,'8.10'!$F$17)</c:f>
              <c:numCache>
                <c:formatCode>#,##0.0</c:formatCode>
                <c:ptCount val="3"/>
                <c:pt idx="0">
                  <c:v>0</c:v>
                </c:pt>
                <c:pt idx="1">
                  <c:v>0</c:v>
                </c:pt>
                <c:pt idx="2">
                  <c:v>0</c:v>
                </c:pt>
              </c:numCache>
            </c:numRef>
          </c:val>
          <c:extLst>
            <c:ext xmlns:c16="http://schemas.microsoft.com/office/drawing/2014/chart" uri="{C3380CC4-5D6E-409C-BE32-E72D297353CC}">
              <c16:uniqueId val="{00000007-DCC5-4F4A-A54D-47D52AA346C4}"/>
            </c:ext>
          </c:extLst>
        </c:ser>
        <c:ser>
          <c:idx val="8"/>
          <c:order val="8"/>
          <c:tx>
            <c:strRef>
              <c:f>'8.10'!$A$18</c:f>
              <c:strCache>
                <c:ptCount val="1"/>
                <c:pt idx="0">
                  <c:v>Koks</c:v>
                </c:pt>
              </c:strCache>
            </c:strRef>
          </c:tx>
          <c:spPr>
            <a:solidFill>
              <a:srgbClr val="262626"/>
            </a:solidFill>
          </c:spPr>
          <c:invertIfNegative val="0"/>
          <c:cat>
            <c:strRef>
              <c:f>'8.10'!$C$38:$E$38</c:f>
              <c:strCache>
                <c:ptCount val="3"/>
                <c:pt idx="0">
                  <c:v>Říjen</c:v>
                </c:pt>
                <c:pt idx="1">
                  <c:v>Listopad</c:v>
                </c:pt>
                <c:pt idx="2">
                  <c:v>Prosinec</c:v>
                </c:pt>
              </c:strCache>
            </c:strRef>
          </c:cat>
          <c:val>
            <c:numRef>
              <c:f>('8.10'!$B$18,'8.10'!$D$18,'8.10'!$F$18)</c:f>
              <c:numCache>
                <c:formatCode>#,##0.0</c:formatCode>
                <c:ptCount val="3"/>
                <c:pt idx="0">
                  <c:v>0</c:v>
                </c:pt>
                <c:pt idx="1">
                  <c:v>0</c:v>
                </c:pt>
                <c:pt idx="2">
                  <c:v>0</c:v>
                </c:pt>
              </c:numCache>
            </c:numRef>
          </c:val>
          <c:extLst>
            <c:ext xmlns:c16="http://schemas.microsoft.com/office/drawing/2014/chart" uri="{C3380CC4-5D6E-409C-BE32-E72D297353CC}">
              <c16:uniqueId val="{00000008-DCC5-4F4A-A54D-47D52AA346C4}"/>
            </c:ext>
          </c:extLst>
        </c:ser>
        <c:ser>
          <c:idx val="9"/>
          <c:order val="9"/>
          <c:tx>
            <c:strRef>
              <c:f>'8.10'!$A$19</c:f>
              <c:strCache>
                <c:ptCount val="1"/>
                <c:pt idx="0">
                  <c:v>Odpadní teplo</c:v>
                </c:pt>
              </c:strCache>
            </c:strRef>
          </c:tx>
          <c:spPr>
            <a:solidFill>
              <a:srgbClr val="646363"/>
            </a:solidFill>
          </c:spPr>
          <c:invertIfNegative val="0"/>
          <c:cat>
            <c:strRef>
              <c:f>'8.10'!$C$38:$E$38</c:f>
              <c:strCache>
                <c:ptCount val="3"/>
                <c:pt idx="0">
                  <c:v>Říjen</c:v>
                </c:pt>
                <c:pt idx="1">
                  <c:v>Listopad</c:v>
                </c:pt>
                <c:pt idx="2">
                  <c:v>Prosinec</c:v>
                </c:pt>
              </c:strCache>
            </c:strRef>
          </c:cat>
          <c:val>
            <c:numRef>
              <c:f>('8.10'!$B$19,'8.10'!$D$19,'8.10'!$F$19)</c:f>
              <c:numCache>
                <c:formatCode>#,##0.0</c:formatCode>
                <c:ptCount val="3"/>
                <c:pt idx="0">
                  <c:v>1062</c:v>
                </c:pt>
                <c:pt idx="1">
                  <c:v>1976</c:v>
                </c:pt>
                <c:pt idx="2">
                  <c:v>2541</c:v>
                </c:pt>
              </c:numCache>
            </c:numRef>
          </c:val>
          <c:extLst>
            <c:ext xmlns:c16="http://schemas.microsoft.com/office/drawing/2014/chart" uri="{C3380CC4-5D6E-409C-BE32-E72D297353CC}">
              <c16:uniqueId val="{00000009-DCC5-4F4A-A54D-47D52AA346C4}"/>
            </c:ext>
          </c:extLst>
        </c:ser>
        <c:ser>
          <c:idx val="10"/>
          <c:order val="10"/>
          <c:tx>
            <c:strRef>
              <c:f>'8.10'!$A$20</c:f>
              <c:strCache>
                <c:ptCount val="1"/>
                <c:pt idx="0">
                  <c:v>Ostatní kapalná paliva</c:v>
                </c:pt>
              </c:strCache>
            </c:strRef>
          </c:tx>
          <c:spPr>
            <a:solidFill>
              <a:srgbClr val="9D9D9C"/>
            </a:solidFill>
          </c:spPr>
          <c:invertIfNegative val="0"/>
          <c:cat>
            <c:strRef>
              <c:f>'8.10'!$C$38:$E$38</c:f>
              <c:strCache>
                <c:ptCount val="3"/>
                <c:pt idx="0">
                  <c:v>Říjen</c:v>
                </c:pt>
                <c:pt idx="1">
                  <c:v>Listopad</c:v>
                </c:pt>
                <c:pt idx="2">
                  <c:v>Prosinec</c:v>
                </c:pt>
              </c:strCache>
            </c:strRef>
          </c:cat>
          <c:val>
            <c:numRef>
              <c:f>('8.10'!$B$20,'8.10'!$D$20,'8.10'!$F$20)</c:f>
              <c:numCache>
                <c:formatCode>#,##0.0</c:formatCode>
                <c:ptCount val="3"/>
                <c:pt idx="0">
                  <c:v>0</c:v>
                </c:pt>
                <c:pt idx="1">
                  <c:v>0</c:v>
                </c:pt>
                <c:pt idx="2">
                  <c:v>0</c:v>
                </c:pt>
              </c:numCache>
            </c:numRef>
          </c:val>
          <c:extLst>
            <c:ext xmlns:c16="http://schemas.microsoft.com/office/drawing/2014/chart" uri="{C3380CC4-5D6E-409C-BE32-E72D297353CC}">
              <c16:uniqueId val="{0000000A-DCC5-4F4A-A54D-47D52AA346C4}"/>
            </c:ext>
          </c:extLst>
        </c:ser>
        <c:ser>
          <c:idx val="11"/>
          <c:order val="11"/>
          <c:tx>
            <c:strRef>
              <c:f>'8.10'!$A$21</c:f>
              <c:strCache>
                <c:ptCount val="1"/>
                <c:pt idx="0">
                  <c:v>Ostatní pevná paliva</c:v>
                </c:pt>
              </c:strCache>
            </c:strRef>
          </c:tx>
          <c:spPr>
            <a:solidFill>
              <a:srgbClr val="D0D0D0"/>
            </a:solidFill>
          </c:spPr>
          <c:invertIfNegative val="0"/>
          <c:cat>
            <c:strRef>
              <c:f>'8.10'!$C$38:$E$38</c:f>
              <c:strCache>
                <c:ptCount val="3"/>
                <c:pt idx="0">
                  <c:v>Říjen</c:v>
                </c:pt>
                <c:pt idx="1">
                  <c:v>Listopad</c:v>
                </c:pt>
                <c:pt idx="2">
                  <c:v>Prosinec</c:v>
                </c:pt>
              </c:strCache>
            </c:strRef>
          </c:cat>
          <c:val>
            <c:numRef>
              <c:f>('8.10'!$B$21,'8.10'!$D$21,'8.10'!$F$21)</c:f>
              <c:numCache>
                <c:formatCode>#,##0.0</c:formatCode>
                <c:ptCount val="3"/>
                <c:pt idx="0">
                  <c:v>0</c:v>
                </c:pt>
                <c:pt idx="1">
                  <c:v>0</c:v>
                </c:pt>
                <c:pt idx="2">
                  <c:v>0</c:v>
                </c:pt>
              </c:numCache>
            </c:numRef>
          </c:val>
          <c:extLst>
            <c:ext xmlns:c16="http://schemas.microsoft.com/office/drawing/2014/chart" uri="{C3380CC4-5D6E-409C-BE32-E72D297353CC}">
              <c16:uniqueId val="{0000000B-DCC5-4F4A-A54D-47D52AA346C4}"/>
            </c:ext>
          </c:extLst>
        </c:ser>
        <c:ser>
          <c:idx val="12"/>
          <c:order val="12"/>
          <c:tx>
            <c:strRef>
              <c:f>'8.10'!$A$22</c:f>
              <c:strCache>
                <c:ptCount val="1"/>
                <c:pt idx="0">
                  <c:v>Ostatní plyny</c:v>
                </c:pt>
              </c:strCache>
            </c:strRef>
          </c:tx>
          <c:spPr>
            <a:pattFill prst="ltUpDiag">
              <a:fgClr>
                <a:srgbClr val="23315F"/>
              </a:fgClr>
              <a:bgClr>
                <a:sysClr val="window" lastClr="FFFFFF"/>
              </a:bgClr>
            </a:pattFill>
          </c:spPr>
          <c:invertIfNegative val="0"/>
          <c:cat>
            <c:strRef>
              <c:f>'8.10'!$C$38:$E$38</c:f>
              <c:strCache>
                <c:ptCount val="3"/>
                <c:pt idx="0">
                  <c:v>Říjen</c:v>
                </c:pt>
                <c:pt idx="1">
                  <c:v>Listopad</c:v>
                </c:pt>
                <c:pt idx="2">
                  <c:v>Prosinec</c:v>
                </c:pt>
              </c:strCache>
            </c:strRef>
          </c:cat>
          <c:val>
            <c:numRef>
              <c:f>('8.10'!$B$22,'8.10'!$D$22,'8.10'!$F$22)</c:f>
              <c:numCache>
                <c:formatCode>#,##0.0</c:formatCode>
                <c:ptCount val="3"/>
                <c:pt idx="0">
                  <c:v>0</c:v>
                </c:pt>
                <c:pt idx="1">
                  <c:v>0</c:v>
                </c:pt>
                <c:pt idx="2">
                  <c:v>0</c:v>
                </c:pt>
              </c:numCache>
            </c:numRef>
          </c:val>
          <c:extLst>
            <c:ext xmlns:c16="http://schemas.microsoft.com/office/drawing/2014/chart" uri="{C3380CC4-5D6E-409C-BE32-E72D297353CC}">
              <c16:uniqueId val="{0000000C-DCC5-4F4A-A54D-47D52AA346C4}"/>
            </c:ext>
          </c:extLst>
        </c:ser>
        <c:ser>
          <c:idx val="13"/>
          <c:order val="13"/>
          <c:tx>
            <c:strRef>
              <c:f>'8.10'!$A$23</c:f>
              <c:strCache>
                <c:ptCount val="1"/>
                <c:pt idx="0">
                  <c:v>Ostatní</c:v>
                </c:pt>
              </c:strCache>
            </c:strRef>
          </c:tx>
          <c:spPr>
            <a:pattFill prst="ltUpDiag">
              <a:fgClr>
                <a:srgbClr val="E02C1F"/>
              </a:fgClr>
              <a:bgClr>
                <a:sysClr val="window" lastClr="FFFFFF"/>
              </a:bgClr>
            </a:pattFill>
          </c:spPr>
          <c:invertIfNegative val="0"/>
          <c:cat>
            <c:strRef>
              <c:f>'8.10'!$C$38:$E$38</c:f>
              <c:strCache>
                <c:ptCount val="3"/>
                <c:pt idx="0">
                  <c:v>Říjen</c:v>
                </c:pt>
                <c:pt idx="1">
                  <c:v>Listopad</c:v>
                </c:pt>
                <c:pt idx="2">
                  <c:v>Prosinec</c:v>
                </c:pt>
              </c:strCache>
            </c:strRef>
          </c:cat>
          <c:val>
            <c:numRef>
              <c:f>('8.10'!$B$23,'8.10'!$D$23,'8.10'!$F$23)</c:f>
              <c:numCache>
                <c:formatCode>#,##0.0</c:formatCode>
                <c:ptCount val="3"/>
                <c:pt idx="0">
                  <c:v>0</c:v>
                </c:pt>
                <c:pt idx="1">
                  <c:v>0</c:v>
                </c:pt>
                <c:pt idx="2">
                  <c:v>0</c:v>
                </c:pt>
              </c:numCache>
            </c:numRef>
          </c:val>
          <c:extLst>
            <c:ext xmlns:c16="http://schemas.microsoft.com/office/drawing/2014/chart" uri="{C3380CC4-5D6E-409C-BE32-E72D297353CC}">
              <c16:uniqueId val="{0000000D-DCC5-4F4A-A54D-47D52AA346C4}"/>
            </c:ext>
          </c:extLst>
        </c:ser>
        <c:ser>
          <c:idx val="14"/>
          <c:order val="14"/>
          <c:tx>
            <c:strRef>
              <c:f>'8.10'!$A$24</c:f>
              <c:strCache>
                <c:ptCount val="1"/>
                <c:pt idx="0">
                  <c:v>Topné oleje</c:v>
                </c:pt>
              </c:strCache>
            </c:strRef>
          </c:tx>
          <c:spPr>
            <a:pattFill prst="ltUpDiag">
              <a:fgClr>
                <a:srgbClr val="5A6588"/>
              </a:fgClr>
              <a:bgClr>
                <a:sysClr val="window" lastClr="FFFFFF"/>
              </a:bgClr>
            </a:pattFill>
          </c:spPr>
          <c:invertIfNegative val="0"/>
          <c:cat>
            <c:strRef>
              <c:f>'8.10'!$C$38:$E$38</c:f>
              <c:strCache>
                <c:ptCount val="3"/>
                <c:pt idx="0">
                  <c:v>Říjen</c:v>
                </c:pt>
                <c:pt idx="1">
                  <c:v>Listopad</c:v>
                </c:pt>
                <c:pt idx="2">
                  <c:v>Prosinec</c:v>
                </c:pt>
              </c:strCache>
            </c:strRef>
          </c:cat>
          <c:val>
            <c:numRef>
              <c:f>('8.10'!$B$24,'8.10'!$D$24,'8.10'!$F$24)</c:f>
              <c:numCache>
                <c:formatCode>#,##0.0</c:formatCode>
                <c:ptCount val="3"/>
                <c:pt idx="0">
                  <c:v>35.497999999999998</c:v>
                </c:pt>
                <c:pt idx="1">
                  <c:v>32.378999999999998</c:v>
                </c:pt>
                <c:pt idx="2">
                  <c:v>35.820999999999998</c:v>
                </c:pt>
              </c:numCache>
            </c:numRef>
          </c:val>
          <c:extLst>
            <c:ext xmlns:c16="http://schemas.microsoft.com/office/drawing/2014/chart" uri="{C3380CC4-5D6E-409C-BE32-E72D297353CC}">
              <c16:uniqueId val="{0000000E-DCC5-4F4A-A54D-47D52AA346C4}"/>
            </c:ext>
          </c:extLst>
        </c:ser>
        <c:ser>
          <c:idx val="15"/>
          <c:order val="15"/>
          <c:tx>
            <c:strRef>
              <c:f>'8.10'!$A$25</c:f>
              <c:strCache>
                <c:ptCount val="1"/>
                <c:pt idx="0">
                  <c:v>Zemní plyn</c:v>
                </c:pt>
              </c:strCache>
            </c:strRef>
          </c:tx>
          <c:spPr>
            <a:pattFill prst="ltUpDiag">
              <a:fgClr>
                <a:srgbClr val="E86158"/>
              </a:fgClr>
              <a:bgClr>
                <a:sysClr val="window" lastClr="FFFFFF"/>
              </a:bgClr>
            </a:pattFill>
          </c:spPr>
          <c:invertIfNegative val="0"/>
          <c:cat>
            <c:strRef>
              <c:f>'8.10'!$C$38:$E$38</c:f>
              <c:strCache>
                <c:ptCount val="3"/>
                <c:pt idx="0">
                  <c:v>Říjen</c:v>
                </c:pt>
                <c:pt idx="1">
                  <c:v>Listopad</c:v>
                </c:pt>
                <c:pt idx="2">
                  <c:v>Prosinec</c:v>
                </c:pt>
              </c:strCache>
            </c:strRef>
          </c:cat>
          <c:val>
            <c:numRef>
              <c:f>('8.10'!$B$25,'8.10'!$D$25,'8.10'!$F$25)</c:f>
              <c:numCache>
                <c:formatCode>#,##0.0</c:formatCode>
                <c:ptCount val="3"/>
                <c:pt idx="0">
                  <c:v>26649.118999999999</c:v>
                </c:pt>
                <c:pt idx="1">
                  <c:v>42810.178999999989</c:v>
                </c:pt>
                <c:pt idx="2">
                  <c:v>58562.408000000003</c:v>
                </c:pt>
              </c:numCache>
            </c:numRef>
          </c:val>
          <c:extLst>
            <c:ext xmlns:c16="http://schemas.microsoft.com/office/drawing/2014/chart" uri="{C3380CC4-5D6E-409C-BE32-E72D297353CC}">
              <c16:uniqueId val="{0000000F-DCC5-4F4A-A54D-47D52AA346C4}"/>
            </c:ext>
          </c:extLst>
        </c:ser>
        <c:dLbls>
          <c:showLegendKey val="0"/>
          <c:showVal val="0"/>
          <c:showCatName val="0"/>
          <c:showSerName val="0"/>
          <c:showPercent val="0"/>
          <c:showBubbleSize val="0"/>
        </c:dLbls>
        <c:gapWidth val="50"/>
        <c:overlap val="100"/>
        <c:axId val="288781056"/>
        <c:axId val="288782592"/>
      </c:barChart>
      <c:catAx>
        <c:axId val="28878105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782592"/>
        <c:crosses val="autoZero"/>
        <c:auto val="1"/>
        <c:lblAlgn val="ctr"/>
        <c:lblOffset val="100"/>
        <c:noMultiLvlLbl val="0"/>
      </c:catAx>
      <c:valAx>
        <c:axId val="288782592"/>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7810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0CE-4878-9BBB-E2DE627D7DA4}"/>
              </c:ext>
            </c:extLst>
          </c:dPt>
          <c:dPt>
            <c:idx val="1"/>
            <c:bubble3D val="0"/>
            <c:spPr>
              <a:solidFill>
                <a:schemeClr val="accent2"/>
              </a:solidFill>
            </c:spPr>
            <c:extLst>
              <c:ext xmlns:c16="http://schemas.microsoft.com/office/drawing/2014/chart" uri="{C3380CC4-5D6E-409C-BE32-E72D297353CC}">
                <c16:uniqueId val="{00000003-10CE-4878-9BBB-E2DE627D7DA4}"/>
              </c:ext>
            </c:extLst>
          </c:dPt>
          <c:dPt>
            <c:idx val="2"/>
            <c:bubble3D val="0"/>
            <c:spPr>
              <a:solidFill>
                <a:schemeClr val="accent3"/>
              </a:solidFill>
            </c:spPr>
            <c:extLst>
              <c:ext xmlns:c16="http://schemas.microsoft.com/office/drawing/2014/chart" uri="{C3380CC4-5D6E-409C-BE32-E72D297353CC}">
                <c16:uniqueId val="{00000005-10CE-4878-9BBB-E2DE627D7DA4}"/>
              </c:ext>
            </c:extLst>
          </c:dPt>
          <c:dPt>
            <c:idx val="3"/>
            <c:bubble3D val="0"/>
            <c:spPr>
              <a:solidFill>
                <a:schemeClr val="accent4"/>
              </a:solidFill>
            </c:spPr>
            <c:extLst>
              <c:ext xmlns:c16="http://schemas.microsoft.com/office/drawing/2014/chart" uri="{C3380CC4-5D6E-409C-BE32-E72D297353CC}">
                <c16:uniqueId val="{00000007-10CE-4878-9BBB-E2DE627D7DA4}"/>
              </c:ext>
            </c:extLst>
          </c:dPt>
          <c:dPt>
            <c:idx val="4"/>
            <c:bubble3D val="0"/>
            <c:spPr>
              <a:solidFill>
                <a:schemeClr val="accent5"/>
              </a:solidFill>
            </c:spPr>
            <c:extLst>
              <c:ext xmlns:c16="http://schemas.microsoft.com/office/drawing/2014/chart" uri="{C3380CC4-5D6E-409C-BE32-E72D297353CC}">
                <c16:uniqueId val="{00000009-10CE-4878-9BBB-E2DE627D7DA4}"/>
              </c:ext>
            </c:extLst>
          </c:dPt>
          <c:dPt>
            <c:idx val="5"/>
            <c:bubble3D val="0"/>
            <c:spPr>
              <a:solidFill>
                <a:schemeClr val="accent6"/>
              </a:solidFill>
            </c:spPr>
            <c:extLst>
              <c:ext xmlns:c16="http://schemas.microsoft.com/office/drawing/2014/chart" uri="{C3380CC4-5D6E-409C-BE32-E72D297353CC}">
                <c16:uniqueId val="{0000000B-10CE-4878-9BBB-E2DE627D7DA4}"/>
              </c:ext>
            </c:extLst>
          </c:dPt>
          <c:dPt>
            <c:idx val="6"/>
            <c:bubble3D val="0"/>
            <c:spPr>
              <a:solidFill>
                <a:srgbClr val="F0948F"/>
              </a:solidFill>
            </c:spPr>
            <c:extLst>
              <c:ext xmlns:c16="http://schemas.microsoft.com/office/drawing/2014/chart" uri="{C3380CC4-5D6E-409C-BE32-E72D297353CC}">
                <c16:uniqueId val="{0000000D-10CE-4878-9BBB-E2DE627D7DA4}"/>
              </c:ext>
            </c:extLst>
          </c:dPt>
          <c:dPt>
            <c:idx val="7"/>
            <c:bubble3D val="0"/>
            <c:spPr>
              <a:solidFill>
                <a:srgbClr val="F7C9C7"/>
              </a:solidFill>
            </c:spPr>
            <c:extLst>
              <c:ext xmlns:c16="http://schemas.microsoft.com/office/drawing/2014/chart" uri="{C3380CC4-5D6E-409C-BE32-E72D297353CC}">
                <c16:uniqueId val="{0000000F-10CE-4878-9BBB-E2DE627D7DA4}"/>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10CE-4878-9BBB-E2DE627D7DA4}"/>
            </c:ext>
          </c:extLst>
        </c:ser>
        <c:ser>
          <c:idx val="2"/>
          <c:order val="1"/>
          <c:dPt>
            <c:idx val="0"/>
            <c:bubble3D val="0"/>
            <c:spPr>
              <a:solidFill>
                <a:schemeClr val="accent1"/>
              </a:solidFill>
            </c:spPr>
            <c:extLst>
              <c:ext xmlns:c16="http://schemas.microsoft.com/office/drawing/2014/chart" uri="{C3380CC4-5D6E-409C-BE32-E72D297353CC}">
                <c16:uniqueId val="{00000012-10CE-4878-9BBB-E2DE627D7DA4}"/>
              </c:ext>
            </c:extLst>
          </c:dPt>
          <c:dPt>
            <c:idx val="1"/>
            <c:bubble3D val="0"/>
            <c:spPr>
              <a:solidFill>
                <a:schemeClr val="accent2"/>
              </a:solidFill>
            </c:spPr>
            <c:extLst>
              <c:ext xmlns:c16="http://schemas.microsoft.com/office/drawing/2014/chart" uri="{C3380CC4-5D6E-409C-BE32-E72D297353CC}">
                <c16:uniqueId val="{00000014-10CE-4878-9BBB-E2DE627D7DA4}"/>
              </c:ext>
            </c:extLst>
          </c:dPt>
          <c:dPt>
            <c:idx val="2"/>
            <c:bubble3D val="0"/>
            <c:spPr>
              <a:solidFill>
                <a:schemeClr val="accent3"/>
              </a:solidFill>
            </c:spPr>
            <c:extLst>
              <c:ext xmlns:c16="http://schemas.microsoft.com/office/drawing/2014/chart" uri="{C3380CC4-5D6E-409C-BE32-E72D297353CC}">
                <c16:uniqueId val="{00000016-10CE-4878-9BBB-E2DE627D7DA4}"/>
              </c:ext>
            </c:extLst>
          </c:dPt>
          <c:dPt>
            <c:idx val="3"/>
            <c:bubble3D val="0"/>
            <c:spPr>
              <a:solidFill>
                <a:schemeClr val="accent4"/>
              </a:solidFill>
            </c:spPr>
            <c:extLst>
              <c:ext xmlns:c16="http://schemas.microsoft.com/office/drawing/2014/chart" uri="{C3380CC4-5D6E-409C-BE32-E72D297353CC}">
                <c16:uniqueId val="{00000018-10CE-4878-9BBB-E2DE627D7DA4}"/>
              </c:ext>
            </c:extLst>
          </c:dPt>
          <c:dPt>
            <c:idx val="4"/>
            <c:bubble3D val="0"/>
            <c:spPr>
              <a:solidFill>
                <a:schemeClr val="accent5"/>
              </a:solidFill>
            </c:spPr>
            <c:extLst>
              <c:ext xmlns:c16="http://schemas.microsoft.com/office/drawing/2014/chart" uri="{C3380CC4-5D6E-409C-BE32-E72D297353CC}">
                <c16:uniqueId val="{0000001A-10CE-4878-9BBB-E2DE627D7DA4}"/>
              </c:ext>
            </c:extLst>
          </c:dPt>
          <c:dPt>
            <c:idx val="5"/>
            <c:bubble3D val="0"/>
            <c:spPr>
              <a:solidFill>
                <a:schemeClr val="accent6"/>
              </a:solidFill>
            </c:spPr>
            <c:extLst>
              <c:ext xmlns:c16="http://schemas.microsoft.com/office/drawing/2014/chart" uri="{C3380CC4-5D6E-409C-BE32-E72D297353CC}">
                <c16:uniqueId val="{0000001C-10CE-4878-9BBB-E2DE627D7DA4}"/>
              </c:ext>
            </c:extLst>
          </c:dPt>
          <c:dPt>
            <c:idx val="6"/>
            <c:bubble3D val="0"/>
            <c:spPr>
              <a:solidFill>
                <a:srgbClr val="F0948F"/>
              </a:solidFill>
            </c:spPr>
            <c:extLst>
              <c:ext xmlns:c16="http://schemas.microsoft.com/office/drawing/2014/chart" uri="{C3380CC4-5D6E-409C-BE32-E72D297353CC}">
                <c16:uniqueId val="{0000001E-10CE-4878-9BBB-E2DE627D7DA4}"/>
              </c:ext>
            </c:extLst>
          </c:dPt>
          <c:dPt>
            <c:idx val="7"/>
            <c:bubble3D val="0"/>
            <c:spPr>
              <a:solidFill>
                <a:srgbClr val="F7C9C7"/>
              </a:solidFill>
            </c:spPr>
            <c:extLst>
              <c:ext xmlns:c16="http://schemas.microsoft.com/office/drawing/2014/chart" uri="{C3380CC4-5D6E-409C-BE32-E72D297353CC}">
                <c16:uniqueId val="{00000020-10CE-4878-9BBB-E2DE627D7DA4}"/>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10CE-4878-9BBB-E2DE627D7DA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Dodávky tepla v</a:t>
            </a:r>
            <a:r>
              <a:rPr lang="en-US" sz="1000">
                <a:solidFill>
                  <a:schemeClr val="accent1"/>
                </a:solidFill>
              </a:rPr>
              <a:t> krajích ČR</a:t>
            </a:r>
            <a:r>
              <a:rPr lang="cs-CZ" sz="1000">
                <a:solidFill>
                  <a:schemeClr val="accent1"/>
                </a:solidFill>
              </a:rPr>
              <a:t>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1.6942894925858127E-3"/>
          <c:y val="2.4028834601521828E-2"/>
        </c:manualLayout>
      </c:layout>
      <c:overlay val="0"/>
      <c:spPr>
        <a:solidFill>
          <a:sysClr val="window" lastClr="FFFFFF"/>
        </a:solidFill>
      </c:spPr>
    </c:title>
    <c:autoTitleDeleted val="0"/>
    <c:plotArea>
      <c:layout>
        <c:manualLayout>
          <c:layoutTarget val="inner"/>
          <c:xMode val="edge"/>
          <c:yMode val="edge"/>
          <c:x val="7.8357197038349743E-2"/>
          <c:y val="0.11692046203475667"/>
          <c:w val="0.88754220620120694"/>
          <c:h val="0.79505390720833502"/>
        </c:manualLayout>
      </c:layout>
      <c:barChart>
        <c:barDir val="col"/>
        <c:grouping val="stacked"/>
        <c:varyColors val="0"/>
        <c:ser>
          <c:idx val="0"/>
          <c:order val="0"/>
          <c:tx>
            <c:strRef>
              <c:f>'5.2'!$A$7</c:f>
              <c:strCache>
                <c:ptCount val="1"/>
                <c:pt idx="0">
                  <c:v>Hlavní město Praha</c:v>
                </c:pt>
              </c:strCache>
            </c:strRef>
          </c:tx>
          <c:spPr>
            <a:solidFill>
              <a:schemeClr val="accent1"/>
            </a:solidFill>
          </c:spPr>
          <c:invertIfNegative val="0"/>
          <c:val>
            <c:numRef>
              <c:f>'5.2'!$B$7:$M$7</c:f>
              <c:numCache>
                <c:formatCode>#,##0.0</c:formatCode>
                <c:ptCount val="12"/>
                <c:pt idx="0">
                  <c:v>537.99529899999993</c:v>
                </c:pt>
                <c:pt idx="1">
                  <c:v>443.54688800000002</c:v>
                </c:pt>
                <c:pt idx="2">
                  <c:v>432.31832200000002</c:v>
                </c:pt>
                <c:pt idx="3">
                  <c:v>355.00398900000005</c:v>
                </c:pt>
                <c:pt idx="4">
                  <c:v>168.43157200000005</c:v>
                </c:pt>
                <c:pt idx="5">
                  <c:v>132.40549800000002</c:v>
                </c:pt>
                <c:pt idx="6">
                  <c:v>169.63938600000003</c:v>
                </c:pt>
                <c:pt idx="7">
                  <c:v>169.03565799999998</c:v>
                </c:pt>
                <c:pt idx="8">
                  <c:v>167.60368199999996</c:v>
                </c:pt>
                <c:pt idx="9">
                  <c:v>261.08572099999998</c:v>
                </c:pt>
                <c:pt idx="10">
                  <c:v>390.40705400000002</c:v>
                </c:pt>
                <c:pt idx="11">
                  <c:v>505.28518100000002</c:v>
                </c:pt>
              </c:numCache>
            </c:numRef>
          </c:val>
          <c:extLst>
            <c:ext xmlns:c16="http://schemas.microsoft.com/office/drawing/2014/chart" uri="{C3380CC4-5D6E-409C-BE32-E72D297353CC}">
              <c16:uniqueId val="{00000000-FD66-47C3-BB64-4A2AA1CEB551}"/>
            </c:ext>
          </c:extLst>
        </c:ser>
        <c:ser>
          <c:idx val="1"/>
          <c:order val="1"/>
          <c:tx>
            <c:strRef>
              <c:f>'5.2'!$A$8</c:f>
              <c:strCache>
                <c:ptCount val="1"/>
                <c:pt idx="0">
                  <c:v>Jihočeský kraj</c:v>
                </c:pt>
              </c:strCache>
            </c:strRef>
          </c:tx>
          <c:spPr>
            <a:solidFill>
              <a:schemeClr val="accent2"/>
            </a:solidFill>
          </c:spPr>
          <c:invertIfNegative val="0"/>
          <c:val>
            <c:numRef>
              <c:f>'5.2'!$B$8:$M$8</c:f>
              <c:numCache>
                <c:formatCode>#,##0.0</c:formatCode>
                <c:ptCount val="12"/>
                <c:pt idx="0">
                  <c:v>673.41937400000006</c:v>
                </c:pt>
                <c:pt idx="1">
                  <c:v>547.040888</c:v>
                </c:pt>
                <c:pt idx="2">
                  <c:v>566.53426599999989</c:v>
                </c:pt>
                <c:pt idx="3">
                  <c:v>440.61228399999993</c:v>
                </c:pt>
                <c:pt idx="4">
                  <c:v>220.53920000000005</c:v>
                </c:pt>
                <c:pt idx="5">
                  <c:v>154.28268299999996</c:v>
                </c:pt>
                <c:pt idx="6">
                  <c:v>168.30855199999999</c:v>
                </c:pt>
                <c:pt idx="7">
                  <c:v>166.70620700000003</c:v>
                </c:pt>
                <c:pt idx="8">
                  <c:v>248.78536800000003</c:v>
                </c:pt>
                <c:pt idx="9">
                  <c:v>318.87885199999994</c:v>
                </c:pt>
                <c:pt idx="10">
                  <c:v>488.77738799999992</c:v>
                </c:pt>
                <c:pt idx="11">
                  <c:v>628.15372300000013</c:v>
                </c:pt>
              </c:numCache>
            </c:numRef>
          </c:val>
          <c:extLst>
            <c:ext xmlns:c16="http://schemas.microsoft.com/office/drawing/2014/chart" uri="{C3380CC4-5D6E-409C-BE32-E72D297353CC}">
              <c16:uniqueId val="{00000001-FD66-47C3-BB64-4A2AA1CEB551}"/>
            </c:ext>
          </c:extLst>
        </c:ser>
        <c:ser>
          <c:idx val="2"/>
          <c:order val="2"/>
          <c:tx>
            <c:strRef>
              <c:f>'5.2'!$A$9</c:f>
              <c:strCache>
                <c:ptCount val="1"/>
                <c:pt idx="0">
                  <c:v>Jihomoravský kraj</c:v>
                </c:pt>
              </c:strCache>
            </c:strRef>
          </c:tx>
          <c:spPr>
            <a:solidFill>
              <a:schemeClr val="accent3"/>
            </a:solidFill>
          </c:spPr>
          <c:invertIfNegative val="0"/>
          <c:val>
            <c:numRef>
              <c:f>'5.2'!$B$9:$M$9</c:f>
              <c:numCache>
                <c:formatCode>#,##0.0</c:formatCode>
                <c:ptCount val="12"/>
                <c:pt idx="0">
                  <c:v>820.83809199999996</c:v>
                </c:pt>
                <c:pt idx="1">
                  <c:v>629.41187000000025</c:v>
                </c:pt>
                <c:pt idx="2">
                  <c:v>628.28666600100019</c:v>
                </c:pt>
                <c:pt idx="3">
                  <c:v>454.97795399999995</c:v>
                </c:pt>
                <c:pt idx="4">
                  <c:v>230.14243099899997</c:v>
                </c:pt>
                <c:pt idx="5">
                  <c:v>189.562918</c:v>
                </c:pt>
                <c:pt idx="6">
                  <c:v>175.93192700000003</c:v>
                </c:pt>
                <c:pt idx="7">
                  <c:v>176.66373899999996</c:v>
                </c:pt>
                <c:pt idx="8">
                  <c:v>243.07221500099996</c:v>
                </c:pt>
                <c:pt idx="9">
                  <c:v>327.65395899999999</c:v>
                </c:pt>
                <c:pt idx="10">
                  <c:v>534.52527099999986</c:v>
                </c:pt>
                <c:pt idx="11">
                  <c:v>752.36818299999993</c:v>
                </c:pt>
              </c:numCache>
            </c:numRef>
          </c:val>
          <c:extLst>
            <c:ext xmlns:c16="http://schemas.microsoft.com/office/drawing/2014/chart" uri="{C3380CC4-5D6E-409C-BE32-E72D297353CC}">
              <c16:uniqueId val="{00000002-FD66-47C3-BB64-4A2AA1CEB551}"/>
            </c:ext>
          </c:extLst>
        </c:ser>
        <c:ser>
          <c:idx val="3"/>
          <c:order val="3"/>
          <c:tx>
            <c:strRef>
              <c:f>'5.2'!$A$10</c:f>
              <c:strCache>
                <c:ptCount val="1"/>
                <c:pt idx="0">
                  <c:v>Karlovarský kraj</c:v>
                </c:pt>
              </c:strCache>
            </c:strRef>
          </c:tx>
          <c:spPr>
            <a:solidFill>
              <a:schemeClr val="accent4"/>
            </a:solidFill>
          </c:spPr>
          <c:invertIfNegative val="0"/>
          <c:val>
            <c:numRef>
              <c:f>'5.2'!$B$10:$M$10</c:f>
              <c:numCache>
                <c:formatCode>#,##0.0</c:formatCode>
                <c:ptCount val="12"/>
                <c:pt idx="0">
                  <c:v>457.26958599999995</c:v>
                </c:pt>
                <c:pt idx="1">
                  <c:v>386.7999089999999</c:v>
                </c:pt>
                <c:pt idx="2">
                  <c:v>385.14665300000007</c:v>
                </c:pt>
                <c:pt idx="3">
                  <c:v>311.35791599999999</c:v>
                </c:pt>
                <c:pt idx="4">
                  <c:v>156.76572200000001</c:v>
                </c:pt>
                <c:pt idx="5">
                  <c:v>103.46048399999999</c:v>
                </c:pt>
                <c:pt idx="6">
                  <c:v>96.782905000000014</c:v>
                </c:pt>
                <c:pt idx="7">
                  <c:v>93.106223999999969</c:v>
                </c:pt>
                <c:pt idx="8">
                  <c:v>170.78851900000001</c:v>
                </c:pt>
                <c:pt idx="9">
                  <c:v>255.56048400000003</c:v>
                </c:pt>
                <c:pt idx="10">
                  <c:v>356.77868899999999</c:v>
                </c:pt>
                <c:pt idx="11">
                  <c:v>466.10329199999995</c:v>
                </c:pt>
              </c:numCache>
            </c:numRef>
          </c:val>
          <c:extLst>
            <c:ext xmlns:c16="http://schemas.microsoft.com/office/drawing/2014/chart" uri="{C3380CC4-5D6E-409C-BE32-E72D297353CC}">
              <c16:uniqueId val="{00000003-FD66-47C3-BB64-4A2AA1CEB551}"/>
            </c:ext>
          </c:extLst>
        </c:ser>
        <c:ser>
          <c:idx val="4"/>
          <c:order val="4"/>
          <c:tx>
            <c:strRef>
              <c:f>'5.2'!$A$11</c:f>
              <c:strCache>
                <c:ptCount val="1"/>
                <c:pt idx="0">
                  <c:v>Kraj Vysočina</c:v>
                </c:pt>
              </c:strCache>
            </c:strRef>
          </c:tx>
          <c:spPr>
            <a:solidFill>
              <a:schemeClr val="accent5"/>
            </a:solidFill>
          </c:spPr>
          <c:invertIfNegative val="0"/>
          <c:val>
            <c:numRef>
              <c:f>'5.2'!$B$11:$M$11</c:f>
              <c:numCache>
                <c:formatCode>#,##0.0</c:formatCode>
                <c:ptCount val="12"/>
                <c:pt idx="0">
                  <c:v>243.59155586746698</c:v>
                </c:pt>
                <c:pt idx="1">
                  <c:v>199.29233599999992</c:v>
                </c:pt>
                <c:pt idx="2">
                  <c:v>199.95871099999999</c:v>
                </c:pt>
                <c:pt idx="3">
                  <c:v>151.22385200000002</c:v>
                </c:pt>
                <c:pt idx="4">
                  <c:v>68.097871000000012</c:v>
                </c:pt>
                <c:pt idx="5">
                  <c:v>48.077253000000006</c:v>
                </c:pt>
                <c:pt idx="6">
                  <c:v>45.581868999999998</c:v>
                </c:pt>
                <c:pt idx="7">
                  <c:v>44.125547000000012</c:v>
                </c:pt>
                <c:pt idx="8">
                  <c:v>76.666115999999988</c:v>
                </c:pt>
                <c:pt idx="9">
                  <c:v>105.96556899999997</c:v>
                </c:pt>
                <c:pt idx="10">
                  <c:v>165.38131300000003</c:v>
                </c:pt>
                <c:pt idx="11">
                  <c:v>227.82443899999998</c:v>
                </c:pt>
              </c:numCache>
            </c:numRef>
          </c:val>
          <c:extLst>
            <c:ext xmlns:c16="http://schemas.microsoft.com/office/drawing/2014/chart" uri="{C3380CC4-5D6E-409C-BE32-E72D297353CC}">
              <c16:uniqueId val="{00000004-FD66-47C3-BB64-4A2AA1CEB551}"/>
            </c:ext>
          </c:extLst>
        </c:ser>
        <c:ser>
          <c:idx val="5"/>
          <c:order val="5"/>
          <c:tx>
            <c:strRef>
              <c:f>'5.2'!$A$12</c:f>
              <c:strCache>
                <c:ptCount val="1"/>
                <c:pt idx="0">
                  <c:v>Královéhradecký kraj</c:v>
                </c:pt>
              </c:strCache>
            </c:strRef>
          </c:tx>
          <c:spPr>
            <a:solidFill>
              <a:schemeClr val="accent6"/>
            </a:solidFill>
          </c:spPr>
          <c:invertIfNegative val="0"/>
          <c:val>
            <c:numRef>
              <c:f>'5.2'!$B$12:$M$12</c:f>
              <c:numCache>
                <c:formatCode>#,##0.0</c:formatCode>
                <c:ptCount val="12"/>
                <c:pt idx="0">
                  <c:v>403.46081342794264</c:v>
                </c:pt>
                <c:pt idx="1">
                  <c:v>333.897959490652</c:v>
                </c:pt>
                <c:pt idx="2">
                  <c:v>330.57534499999997</c:v>
                </c:pt>
                <c:pt idx="3">
                  <c:v>272.89527500000003</c:v>
                </c:pt>
                <c:pt idx="4">
                  <c:v>154.33104900000001</c:v>
                </c:pt>
                <c:pt idx="5">
                  <c:v>123.25696600000003</c:v>
                </c:pt>
                <c:pt idx="6">
                  <c:v>102.99085999999998</c:v>
                </c:pt>
                <c:pt idx="7">
                  <c:v>110.49786599999999</c:v>
                </c:pt>
                <c:pt idx="8">
                  <c:v>159.91741400000001</c:v>
                </c:pt>
                <c:pt idx="9">
                  <c:v>203.88853000000003</c:v>
                </c:pt>
                <c:pt idx="10">
                  <c:v>288.01014700000002</c:v>
                </c:pt>
                <c:pt idx="11">
                  <c:v>354.03084499999989</c:v>
                </c:pt>
              </c:numCache>
            </c:numRef>
          </c:val>
          <c:extLst>
            <c:ext xmlns:c16="http://schemas.microsoft.com/office/drawing/2014/chart" uri="{C3380CC4-5D6E-409C-BE32-E72D297353CC}">
              <c16:uniqueId val="{00000005-FD66-47C3-BB64-4A2AA1CEB551}"/>
            </c:ext>
          </c:extLst>
        </c:ser>
        <c:ser>
          <c:idx val="6"/>
          <c:order val="6"/>
          <c:tx>
            <c:strRef>
              <c:f>'5.2'!$A$13</c:f>
              <c:strCache>
                <c:ptCount val="1"/>
                <c:pt idx="0">
                  <c:v>Liberecký kraj</c:v>
                </c:pt>
              </c:strCache>
            </c:strRef>
          </c:tx>
          <c:spPr>
            <a:solidFill>
              <a:srgbClr val="F0948F"/>
            </a:solidFill>
          </c:spPr>
          <c:invertIfNegative val="0"/>
          <c:val>
            <c:numRef>
              <c:f>'5.2'!$B$13:$M$13</c:f>
              <c:numCache>
                <c:formatCode>#,##0.0</c:formatCode>
                <c:ptCount val="12"/>
                <c:pt idx="0">
                  <c:v>300.16453513259842</c:v>
                </c:pt>
                <c:pt idx="1">
                  <c:v>249.32407036949726</c:v>
                </c:pt>
                <c:pt idx="2">
                  <c:v>238.47249006905028</c:v>
                </c:pt>
                <c:pt idx="3">
                  <c:v>186.92794371133476</c:v>
                </c:pt>
                <c:pt idx="4">
                  <c:v>82.676640587365185</c:v>
                </c:pt>
                <c:pt idx="5">
                  <c:v>45.26233889254636</c:v>
                </c:pt>
                <c:pt idx="6">
                  <c:v>58.496559415717442</c:v>
                </c:pt>
                <c:pt idx="7">
                  <c:v>57.723761772897923</c:v>
                </c:pt>
                <c:pt idx="8">
                  <c:v>96.899470465886793</c:v>
                </c:pt>
                <c:pt idx="9">
                  <c:v>132.5214687311321</c:v>
                </c:pt>
                <c:pt idx="10">
                  <c:v>195.80113261296827</c:v>
                </c:pt>
                <c:pt idx="11">
                  <c:v>262.70691424904271</c:v>
                </c:pt>
              </c:numCache>
            </c:numRef>
          </c:val>
          <c:extLst>
            <c:ext xmlns:c16="http://schemas.microsoft.com/office/drawing/2014/chart" uri="{C3380CC4-5D6E-409C-BE32-E72D297353CC}">
              <c16:uniqueId val="{00000006-FD66-47C3-BB64-4A2AA1CEB551}"/>
            </c:ext>
          </c:extLst>
        </c:ser>
        <c:ser>
          <c:idx val="7"/>
          <c:order val="7"/>
          <c:tx>
            <c:strRef>
              <c:f>'5.2'!$A$14</c:f>
              <c:strCache>
                <c:ptCount val="1"/>
                <c:pt idx="0">
                  <c:v>Moravskoslezský kraj</c:v>
                </c:pt>
              </c:strCache>
            </c:strRef>
          </c:tx>
          <c:spPr>
            <a:solidFill>
              <a:srgbClr val="F7C9C7"/>
            </a:solidFill>
          </c:spPr>
          <c:invertIfNegative val="0"/>
          <c:val>
            <c:numRef>
              <c:f>'5.2'!$B$14:$M$14</c:f>
              <c:numCache>
                <c:formatCode>#,##0.0</c:formatCode>
                <c:ptCount val="12"/>
                <c:pt idx="0">
                  <c:v>2137.4575779999996</c:v>
                </c:pt>
                <c:pt idx="1">
                  <c:v>1676.616642</c:v>
                </c:pt>
                <c:pt idx="2">
                  <c:v>1783.0556200000003</c:v>
                </c:pt>
                <c:pt idx="3">
                  <c:v>1385.2493820000002</c:v>
                </c:pt>
                <c:pt idx="4">
                  <c:v>636.00089200000014</c:v>
                </c:pt>
                <c:pt idx="5">
                  <c:v>472.746758</c:v>
                </c:pt>
                <c:pt idx="6">
                  <c:v>444.792281</c:v>
                </c:pt>
                <c:pt idx="7">
                  <c:v>455.57559399999997</c:v>
                </c:pt>
                <c:pt idx="8">
                  <c:v>663.84667600000023</c:v>
                </c:pt>
                <c:pt idx="9">
                  <c:v>911.1839030000001</c:v>
                </c:pt>
                <c:pt idx="10">
                  <c:v>1421.080285</c:v>
                </c:pt>
                <c:pt idx="11">
                  <c:v>2001.1537189999995</c:v>
                </c:pt>
              </c:numCache>
            </c:numRef>
          </c:val>
          <c:extLst>
            <c:ext xmlns:c16="http://schemas.microsoft.com/office/drawing/2014/chart" uri="{C3380CC4-5D6E-409C-BE32-E72D297353CC}">
              <c16:uniqueId val="{00000007-FD66-47C3-BB64-4A2AA1CEB551}"/>
            </c:ext>
          </c:extLst>
        </c:ser>
        <c:ser>
          <c:idx val="8"/>
          <c:order val="8"/>
          <c:tx>
            <c:strRef>
              <c:f>'5.2'!$A$15</c:f>
              <c:strCache>
                <c:ptCount val="1"/>
                <c:pt idx="0">
                  <c:v>Olomoucký kraj</c:v>
                </c:pt>
              </c:strCache>
            </c:strRef>
          </c:tx>
          <c:spPr>
            <a:solidFill>
              <a:schemeClr val="tx1"/>
            </a:solidFill>
          </c:spPr>
          <c:invertIfNegative val="0"/>
          <c:val>
            <c:numRef>
              <c:f>'5.2'!$B$15:$M$15</c:f>
              <c:numCache>
                <c:formatCode>#,##0.0</c:formatCode>
                <c:ptCount val="12"/>
                <c:pt idx="0">
                  <c:v>504.50709299999994</c:v>
                </c:pt>
                <c:pt idx="1">
                  <c:v>391.55088699999993</c:v>
                </c:pt>
                <c:pt idx="2">
                  <c:v>392.17901800000004</c:v>
                </c:pt>
                <c:pt idx="3">
                  <c:v>286.99948899999993</c:v>
                </c:pt>
                <c:pt idx="4">
                  <c:v>134.94654400000002</c:v>
                </c:pt>
                <c:pt idx="5">
                  <c:v>101.42968600000002</c:v>
                </c:pt>
                <c:pt idx="6">
                  <c:v>100.23140099999999</c:v>
                </c:pt>
                <c:pt idx="7">
                  <c:v>95.297007000000008</c:v>
                </c:pt>
                <c:pt idx="8">
                  <c:v>158.24106299999997</c:v>
                </c:pt>
                <c:pt idx="9">
                  <c:v>207.88022599999996</c:v>
                </c:pt>
                <c:pt idx="10">
                  <c:v>313.01505899999995</c:v>
                </c:pt>
                <c:pt idx="11">
                  <c:v>451.3956280000001</c:v>
                </c:pt>
              </c:numCache>
            </c:numRef>
          </c:val>
          <c:extLst>
            <c:ext xmlns:c16="http://schemas.microsoft.com/office/drawing/2014/chart" uri="{C3380CC4-5D6E-409C-BE32-E72D297353CC}">
              <c16:uniqueId val="{00000008-FD66-47C3-BB64-4A2AA1CEB551}"/>
            </c:ext>
          </c:extLst>
        </c:ser>
        <c:ser>
          <c:idx val="9"/>
          <c:order val="9"/>
          <c:tx>
            <c:strRef>
              <c:f>'5.2'!$A$16</c:f>
              <c:strCache>
                <c:ptCount val="1"/>
                <c:pt idx="0">
                  <c:v>Pardubický kraj</c:v>
                </c:pt>
              </c:strCache>
            </c:strRef>
          </c:tx>
          <c:spPr>
            <a:solidFill>
              <a:srgbClr val="646363"/>
            </a:solidFill>
          </c:spPr>
          <c:invertIfNegative val="0"/>
          <c:val>
            <c:numRef>
              <c:f>'5.2'!$B$16:$M$16</c:f>
              <c:numCache>
                <c:formatCode>#,##0.0</c:formatCode>
                <c:ptCount val="12"/>
                <c:pt idx="0">
                  <c:v>655.43283444874373</c:v>
                </c:pt>
                <c:pt idx="1">
                  <c:v>512.71761645614458</c:v>
                </c:pt>
                <c:pt idx="2">
                  <c:v>504.55134919419913</c:v>
                </c:pt>
                <c:pt idx="3">
                  <c:v>377.08430311664944</c:v>
                </c:pt>
                <c:pt idx="4">
                  <c:v>127.98553589571794</c:v>
                </c:pt>
                <c:pt idx="5">
                  <c:v>84.571758541997085</c:v>
                </c:pt>
                <c:pt idx="6">
                  <c:v>75.623243606811769</c:v>
                </c:pt>
                <c:pt idx="7">
                  <c:v>74.348192075605382</c:v>
                </c:pt>
                <c:pt idx="8">
                  <c:v>165.94602577724913</c:v>
                </c:pt>
                <c:pt idx="9">
                  <c:v>250.65417799999992</c:v>
                </c:pt>
                <c:pt idx="10">
                  <c:v>443.144702</c:v>
                </c:pt>
                <c:pt idx="11">
                  <c:v>604.75857500000018</c:v>
                </c:pt>
              </c:numCache>
            </c:numRef>
          </c:val>
          <c:extLst>
            <c:ext xmlns:c16="http://schemas.microsoft.com/office/drawing/2014/chart" uri="{C3380CC4-5D6E-409C-BE32-E72D297353CC}">
              <c16:uniqueId val="{00000009-FD66-47C3-BB64-4A2AA1CEB551}"/>
            </c:ext>
          </c:extLst>
        </c:ser>
        <c:ser>
          <c:idx val="10"/>
          <c:order val="10"/>
          <c:tx>
            <c:strRef>
              <c:f>'5.2'!$A$17</c:f>
              <c:strCache>
                <c:ptCount val="1"/>
                <c:pt idx="0">
                  <c:v>Plzeňský kraj</c:v>
                </c:pt>
              </c:strCache>
            </c:strRef>
          </c:tx>
          <c:spPr>
            <a:solidFill>
              <a:srgbClr val="9D9D9C"/>
            </a:solidFill>
          </c:spPr>
          <c:invertIfNegative val="0"/>
          <c:val>
            <c:numRef>
              <c:f>'5.2'!$B$17:$M$17</c:f>
              <c:numCache>
                <c:formatCode>#,##0.0</c:formatCode>
                <c:ptCount val="12"/>
                <c:pt idx="0">
                  <c:v>591.763554</c:v>
                </c:pt>
                <c:pt idx="1">
                  <c:v>494.81907399999989</c:v>
                </c:pt>
                <c:pt idx="2">
                  <c:v>506.72026800000009</c:v>
                </c:pt>
                <c:pt idx="3">
                  <c:v>375.55982699999993</c:v>
                </c:pt>
                <c:pt idx="4">
                  <c:v>168.37431099999998</c:v>
                </c:pt>
                <c:pt idx="5">
                  <c:v>113.28577300000001</c:v>
                </c:pt>
                <c:pt idx="6">
                  <c:v>104.97447600000002</c:v>
                </c:pt>
                <c:pt idx="7">
                  <c:v>98.386758</c:v>
                </c:pt>
                <c:pt idx="8">
                  <c:v>171.61026400000003</c:v>
                </c:pt>
                <c:pt idx="9">
                  <c:v>250.94375299999996</c:v>
                </c:pt>
                <c:pt idx="10">
                  <c:v>420.54323100000016</c:v>
                </c:pt>
                <c:pt idx="11">
                  <c:v>601.92413499999952</c:v>
                </c:pt>
              </c:numCache>
            </c:numRef>
          </c:val>
          <c:extLst>
            <c:ext xmlns:c16="http://schemas.microsoft.com/office/drawing/2014/chart" uri="{C3380CC4-5D6E-409C-BE32-E72D297353CC}">
              <c16:uniqueId val="{0000000A-FD66-47C3-BB64-4A2AA1CEB551}"/>
            </c:ext>
          </c:extLst>
        </c:ser>
        <c:ser>
          <c:idx val="11"/>
          <c:order val="11"/>
          <c:tx>
            <c:strRef>
              <c:f>'5.2'!$A$18</c:f>
              <c:strCache>
                <c:ptCount val="1"/>
                <c:pt idx="0">
                  <c:v>Středočeský kraj</c:v>
                </c:pt>
              </c:strCache>
            </c:strRef>
          </c:tx>
          <c:spPr>
            <a:solidFill>
              <a:srgbClr val="D0D0D0"/>
            </a:solidFill>
          </c:spPr>
          <c:invertIfNegative val="0"/>
          <c:val>
            <c:numRef>
              <c:f>'5.2'!$B$18:$M$18</c:f>
              <c:numCache>
                <c:formatCode>#,##0.0</c:formatCode>
                <c:ptCount val="12"/>
                <c:pt idx="0">
                  <c:v>2687.2567690000019</c:v>
                </c:pt>
                <c:pt idx="1">
                  <c:v>2220.0285440000002</c:v>
                </c:pt>
                <c:pt idx="2">
                  <c:v>2180.5619920000004</c:v>
                </c:pt>
                <c:pt idx="3">
                  <c:v>1761.5651190000005</c:v>
                </c:pt>
                <c:pt idx="4">
                  <c:v>987.88020800000015</c:v>
                </c:pt>
                <c:pt idx="5">
                  <c:v>769.91885300000001</c:v>
                </c:pt>
                <c:pt idx="6">
                  <c:v>674.97293300000001</c:v>
                </c:pt>
                <c:pt idx="7">
                  <c:v>689.29885199999978</c:v>
                </c:pt>
                <c:pt idx="8">
                  <c:v>1012.6069309999999</c:v>
                </c:pt>
                <c:pt idx="9">
                  <c:v>1290.9661800000003</c:v>
                </c:pt>
                <c:pt idx="10">
                  <c:v>1889.2527480000006</c:v>
                </c:pt>
                <c:pt idx="11">
                  <c:v>2492.2905460000002</c:v>
                </c:pt>
              </c:numCache>
            </c:numRef>
          </c:val>
          <c:extLst>
            <c:ext xmlns:c16="http://schemas.microsoft.com/office/drawing/2014/chart" uri="{C3380CC4-5D6E-409C-BE32-E72D297353CC}">
              <c16:uniqueId val="{0000000B-FD66-47C3-BB64-4A2AA1CEB551}"/>
            </c:ext>
          </c:extLst>
        </c:ser>
        <c:ser>
          <c:idx val="12"/>
          <c:order val="12"/>
          <c:tx>
            <c:strRef>
              <c:f>'5.2'!$A$19</c:f>
              <c:strCache>
                <c:ptCount val="1"/>
                <c:pt idx="0">
                  <c:v>Ústecký kraj</c:v>
                </c:pt>
              </c:strCache>
            </c:strRef>
          </c:tx>
          <c:spPr>
            <a:pattFill prst="ltUpDiag">
              <a:fgClr>
                <a:schemeClr val="accent1"/>
              </a:fgClr>
              <a:bgClr>
                <a:schemeClr val="bg1"/>
              </a:bgClr>
            </a:pattFill>
          </c:spPr>
          <c:invertIfNegative val="0"/>
          <c:val>
            <c:numRef>
              <c:f>'5.2'!$B$19:$M$19</c:f>
              <c:numCache>
                <c:formatCode>#,##0.0</c:formatCode>
                <c:ptCount val="12"/>
                <c:pt idx="0">
                  <c:v>1528.8750480000001</c:v>
                </c:pt>
                <c:pt idx="1">
                  <c:v>1284.7001749999993</c:v>
                </c:pt>
                <c:pt idx="2">
                  <c:v>1317.1912330000005</c:v>
                </c:pt>
                <c:pt idx="3">
                  <c:v>1055.6131870000004</c:v>
                </c:pt>
                <c:pt idx="4">
                  <c:v>632.219605</c:v>
                </c:pt>
                <c:pt idx="5">
                  <c:v>495.62764400000003</c:v>
                </c:pt>
                <c:pt idx="6">
                  <c:v>486.52922100000001</c:v>
                </c:pt>
                <c:pt idx="7">
                  <c:v>462.63870499999996</c:v>
                </c:pt>
                <c:pt idx="8">
                  <c:v>663.65320099999997</c:v>
                </c:pt>
                <c:pt idx="9">
                  <c:v>883.4667850000003</c:v>
                </c:pt>
                <c:pt idx="10">
                  <c:v>1216.7738479999994</c:v>
                </c:pt>
                <c:pt idx="11">
                  <c:v>1465.3321389999994</c:v>
                </c:pt>
              </c:numCache>
            </c:numRef>
          </c:val>
          <c:extLst>
            <c:ext xmlns:c16="http://schemas.microsoft.com/office/drawing/2014/chart" uri="{C3380CC4-5D6E-409C-BE32-E72D297353CC}">
              <c16:uniqueId val="{0000000C-FD66-47C3-BB64-4A2AA1CEB551}"/>
            </c:ext>
          </c:extLst>
        </c:ser>
        <c:ser>
          <c:idx val="13"/>
          <c:order val="13"/>
          <c:tx>
            <c:strRef>
              <c:f>'5.2'!$A$20</c:f>
              <c:strCache>
                <c:ptCount val="1"/>
                <c:pt idx="0">
                  <c:v>Zlínský kraj</c:v>
                </c:pt>
              </c:strCache>
            </c:strRef>
          </c:tx>
          <c:spPr>
            <a:pattFill prst="ltUpDiag">
              <a:fgClr>
                <a:schemeClr val="accent5"/>
              </a:fgClr>
              <a:bgClr>
                <a:schemeClr val="bg1"/>
              </a:bgClr>
            </a:pattFill>
          </c:spPr>
          <c:invertIfNegative val="0"/>
          <c:val>
            <c:numRef>
              <c:f>'5.2'!$B$20:$M$20</c:f>
              <c:numCache>
                <c:formatCode>#,##0.0</c:formatCode>
                <c:ptCount val="12"/>
                <c:pt idx="0">
                  <c:v>535.09064553379642</c:v>
                </c:pt>
                <c:pt idx="1">
                  <c:v>436.06608349469764</c:v>
                </c:pt>
                <c:pt idx="2">
                  <c:v>456.73948342253186</c:v>
                </c:pt>
                <c:pt idx="3">
                  <c:v>338.23363172668093</c:v>
                </c:pt>
                <c:pt idx="4">
                  <c:v>188.74956770585203</c:v>
                </c:pt>
                <c:pt idx="5">
                  <c:v>159.11479994903229</c:v>
                </c:pt>
                <c:pt idx="6">
                  <c:v>123.568168</c:v>
                </c:pt>
                <c:pt idx="7">
                  <c:v>152.204386</c:v>
                </c:pt>
                <c:pt idx="8">
                  <c:v>195.03867099999997</c:v>
                </c:pt>
                <c:pt idx="9">
                  <c:v>243.9751521035133</c:v>
                </c:pt>
                <c:pt idx="10">
                  <c:v>362.70285241037675</c:v>
                </c:pt>
                <c:pt idx="11">
                  <c:v>464.1241700142819</c:v>
                </c:pt>
              </c:numCache>
            </c:numRef>
          </c:val>
          <c:extLst>
            <c:ext xmlns:c16="http://schemas.microsoft.com/office/drawing/2014/chart" uri="{C3380CC4-5D6E-409C-BE32-E72D297353CC}">
              <c16:uniqueId val="{0000000D-FD66-47C3-BB64-4A2AA1CEB551}"/>
            </c:ext>
          </c:extLst>
        </c:ser>
        <c:dLbls>
          <c:showLegendKey val="0"/>
          <c:showVal val="0"/>
          <c:showCatName val="0"/>
          <c:showSerName val="0"/>
          <c:showPercent val="0"/>
          <c:showBubbleSize val="0"/>
        </c:dLbls>
        <c:gapWidth val="50"/>
        <c:overlap val="100"/>
        <c:axId val="226155136"/>
        <c:axId val="222036352"/>
      </c:barChart>
      <c:catAx>
        <c:axId val="226155136"/>
        <c:scaling>
          <c:orientation val="minMax"/>
        </c:scaling>
        <c:delete val="0"/>
        <c:axPos val="b"/>
        <c:majorTickMark val="none"/>
        <c:minorTickMark val="none"/>
        <c:tickLblPos val="nextTo"/>
        <c:txPr>
          <a:bodyPr/>
          <a:lstStyle/>
          <a:p>
            <a:pPr>
              <a:defRPr sz="900"/>
            </a:pPr>
            <a:endParaRPr lang="cs-CZ"/>
          </a:p>
        </c:txPr>
        <c:crossAx val="222036352"/>
        <c:crosses val="autoZero"/>
        <c:auto val="1"/>
        <c:lblAlgn val="ctr"/>
        <c:lblOffset val="100"/>
        <c:noMultiLvlLbl val="0"/>
      </c:catAx>
      <c:valAx>
        <c:axId val="222036352"/>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261551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B79-4CA2-89B6-E3E51F03F132}"/>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B79-4CA2-89B6-E3E51F03F132}"/>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B79-4CA2-89B6-E3E51F03F132}"/>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B79-4CA2-89B6-E3E51F03F13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B79-4CA2-89B6-E3E51F03F132}"/>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B79-4CA2-89B6-E3E51F03F13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B79-4CA2-89B6-E3E51F03F13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B79-4CA2-89B6-E3E51F03F132}"/>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B79-4CA2-89B6-E3E51F03F13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B79-4CA2-89B6-E3E51F03F13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B79-4CA2-89B6-E3E51F03F13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B79-4CA2-89B6-E3E51F03F13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B79-4CA2-89B6-E3E51F03F13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B79-4CA2-89B6-E3E51F03F132}"/>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B79-4CA2-89B6-E3E51F03F132}"/>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B79-4CA2-89B6-E3E51F03F13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4220466622386831E-3"/>
          <c:y val="0"/>
        </c:manualLayout>
      </c:layout>
      <c:overlay val="0"/>
    </c:title>
    <c:autoTitleDeleted val="0"/>
    <c:plotArea>
      <c:layout>
        <c:manualLayout>
          <c:layoutTarget val="inner"/>
          <c:xMode val="edge"/>
          <c:yMode val="edge"/>
          <c:x val="7.2330476776411051E-2"/>
          <c:y val="0.25074902829200774"/>
          <c:w val="0.62603580707049966"/>
          <c:h val="0.58425115673339911"/>
        </c:manualLayout>
      </c:layout>
      <c:barChart>
        <c:barDir val="col"/>
        <c:grouping val="stacked"/>
        <c:varyColors val="0"/>
        <c:ser>
          <c:idx val="0"/>
          <c:order val="0"/>
          <c:tx>
            <c:strRef>
              <c:f>'8.11'!$A$27</c:f>
              <c:strCache>
                <c:ptCount val="1"/>
                <c:pt idx="0">
                  <c:v>Průmysl</c:v>
                </c:pt>
              </c:strCache>
            </c:strRef>
          </c:tx>
          <c:invertIfNegative val="0"/>
          <c:cat>
            <c:strRef>
              <c:f>'8.11'!$C$38:$E$38</c:f>
              <c:strCache>
                <c:ptCount val="3"/>
                <c:pt idx="0">
                  <c:v>Říjen</c:v>
                </c:pt>
                <c:pt idx="1">
                  <c:v>Listopad</c:v>
                </c:pt>
                <c:pt idx="2">
                  <c:v>Prosinec</c:v>
                </c:pt>
              </c:strCache>
            </c:strRef>
          </c:cat>
          <c:val>
            <c:numRef>
              <c:f>('8.11'!$B$27,'8.11'!$D$27,'8.11'!$F$27)</c:f>
              <c:numCache>
                <c:formatCode>#,##0.0</c:formatCode>
                <c:ptCount val="3"/>
                <c:pt idx="0">
                  <c:v>57482.224999999999</c:v>
                </c:pt>
                <c:pt idx="1">
                  <c:v>83567.408999999985</c:v>
                </c:pt>
                <c:pt idx="2">
                  <c:v>105309.139</c:v>
                </c:pt>
              </c:numCache>
            </c:numRef>
          </c:val>
          <c:extLst>
            <c:ext xmlns:c16="http://schemas.microsoft.com/office/drawing/2014/chart" uri="{C3380CC4-5D6E-409C-BE32-E72D297353CC}">
              <c16:uniqueId val="{00000000-7DC6-4D23-96EC-F6F7E8DB4875}"/>
            </c:ext>
          </c:extLst>
        </c:ser>
        <c:ser>
          <c:idx val="1"/>
          <c:order val="1"/>
          <c:tx>
            <c:strRef>
              <c:f>'8.11'!$A$28</c:f>
              <c:strCache>
                <c:ptCount val="1"/>
                <c:pt idx="0">
                  <c:v>Energetika</c:v>
                </c:pt>
              </c:strCache>
            </c:strRef>
          </c:tx>
          <c:invertIfNegative val="0"/>
          <c:cat>
            <c:strRef>
              <c:f>'8.11'!$C$38:$E$38</c:f>
              <c:strCache>
                <c:ptCount val="3"/>
                <c:pt idx="0">
                  <c:v>Říjen</c:v>
                </c:pt>
                <c:pt idx="1">
                  <c:v>Listopad</c:v>
                </c:pt>
                <c:pt idx="2">
                  <c:v>Prosinec</c:v>
                </c:pt>
              </c:strCache>
            </c:strRef>
          </c:cat>
          <c:val>
            <c:numRef>
              <c:f>('8.11'!$B$28,'8.11'!$D$28,'8.11'!$F$28)</c:f>
              <c:numCache>
                <c:formatCode>#,##0.0</c:formatCode>
                <c:ptCount val="3"/>
                <c:pt idx="0">
                  <c:v>257.83999999999997</c:v>
                </c:pt>
                <c:pt idx="1">
                  <c:v>234.7</c:v>
                </c:pt>
                <c:pt idx="2">
                  <c:v>240.73</c:v>
                </c:pt>
              </c:numCache>
            </c:numRef>
          </c:val>
          <c:extLst>
            <c:ext xmlns:c16="http://schemas.microsoft.com/office/drawing/2014/chart" uri="{C3380CC4-5D6E-409C-BE32-E72D297353CC}">
              <c16:uniqueId val="{00000001-7DC6-4D23-96EC-F6F7E8DB4875}"/>
            </c:ext>
          </c:extLst>
        </c:ser>
        <c:ser>
          <c:idx val="2"/>
          <c:order val="2"/>
          <c:tx>
            <c:strRef>
              <c:f>'8.11'!$A$29</c:f>
              <c:strCache>
                <c:ptCount val="1"/>
                <c:pt idx="0">
                  <c:v>Doprava</c:v>
                </c:pt>
              </c:strCache>
            </c:strRef>
          </c:tx>
          <c:invertIfNegative val="0"/>
          <c:cat>
            <c:strRef>
              <c:f>'8.11'!$C$38:$E$38</c:f>
              <c:strCache>
                <c:ptCount val="3"/>
                <c:pt idx="0">
                  <c:v>Říjen</c:v>
                </c:pt>
                <c:pt idx="1">
                  <c:v>Listopad</c:v>
                </c:pt>
                <c:pt idx="2">
                  <c:v>Prosinec</c:v>
                </c:pt>
              </c:strCache>
            </c:strRef>
          </c:cat>
          <c:val>
            <c:numRef>
              <c:f>('8.11'!$B$29,'8.11'!$D$29,'8.11'!$F$29)</c:f>
              <c:numCache>
                <c:formatCode>#,##0.0</c:formatCode>
                <c:ptCount val="3"/>
                <c:pt idx="0">
                  <c:v>1735.05</c:v>
                </c:pt>
                <c:pt idx="1">
                  <c:v>3582.1800000000003</c:v>
                </c:pt>
                <c:pt idx="2">
                  <c:v>5293.65</c:v>
                </c:pt>
              </c:numCache>
            </c:numRef>
          </c:val>
          <c:extLst>
            <c:ext xmlns:c16="http://schemas.microsoft.com/office/drawing/2014/chart" uri="{C3380CC4-5D6E-409C-BE32-E72D297353CC}">
              <c16:uniqueId val="{00000002-7DC6-4D23-96EC-F6F7E8DB4875}"/>
            </c:ext>
          </c:extLst>
        </c:ser>
        <c:ser>
          <c:idx val="3"/>
          <c:order val="3"/>
          <c:tx>
            <c:strRef>
              <c:f>'8.11'!$A$30</c:f>
              <c:strCache>
                <c:ptCount val="1"/>
                <c:pt idx="0">
                  <c:v>Stavebnictví</c:v>
                </c:pt>
              </c:strCache>
            </c:strRef>
          </c:tx>
          <c:invertIfNegative val="0"/>
          <c:cat>
            <c:strRef>
              <c:f>'8.11'!$C$38:$E$38</c:f>
              <c:strCache>
                <c:ptCount val="3"/>
                <c:pt idx="0">
                  <c:v>Říjen</c:v>
                </c:pt>
                <c:pt idx="1">
                  <c:v>Listopad</c:v>
                </c:pt>
                <c:pt idx="2">
                  <c:v>Prosinec</c:v>
                </c:pt>
              </c:strCache>
            </c:strRef>
          </c:cat>
          <c:val>
            <c:numRef>
              <c:f>('8.11'!$B$30,'8.11'!$D$30,'8.11'!$F$30)</c:f>
              <c:numCache>
                <c:formatCode>#,##0.0</c:formatCode>
                <c:ptCount val="3"/>
                <c:pt idx="0">
                  <c:v>134.54</c:v>
                </c:pt>
                <c:pt idx="1">
                  <c:v>349.81200000000001</c:v>
                </c:pt>
                <c:pt idx="2">
                  <c:v>613.04</c:v>
                </c:pt>
              </c:numCache>
            </c:numRef>
          </c:val>
          <c:extLst>
            <c:ext xmlns:c16="http://schemas.microsoft.com/office/drawing/2014/chart" uri="{C3380CC4-5D6E-409C-BE32-E72D297353CC}">
              <c16:uniqueId val="{00000003-7DC6-4D23-96EC-F6F7E8DB4875}"/>
            </c:ext>
          </c:extLst>
        </c:ser>
        <c:ser>
          <c:idx val="4"/>
          <c:order val="4"/>
          <c:tx>
            <c:strRef>
              <c:f>'8.11'!$A$31</c:f>
              <c:strCache>
                <c:ptCount val="1"/>
                <c:pt idx="0">
                  <c:v>Zemědělství a lesnictví</c:v>
                </c:pt>
              </c:strCache>
            </c:strRef>
          </c:tx>
          <c:invertIfNegative val="0"/>
          <c:cat>
            <c:strRef>
              <c:f>'8.11'!$C$38:$E$38</c:f>
              <c:strCache>
                <c:ptCount val="3"/>
                <c:pt idx="0">
                  <c:v>Říjen</c:v>
                </c:pt>
                <c:pt idx="1">
                  <c:v>Listopad</c:v>
                </c:pt>
                <c:pt idx="2">
                  <c:v>Prosinec</c:v>
                </c:pt>
              </c:strCache>
            </c:strRef>
          </c:cat>
          <c:val>
            <c:numRef>
              <c:f>('8.11'!$B$31,'8.11'!$D$31,'8.11'!$F$31)</c:f>
              <c:numCache>
                <c:formatCode>#,##0.0</c:formatCode>
                <c:ptCount val="3"/>
                <c:pt idx="0">
                  <c:v>2185.9539999999997</c:v>
                </c:pt>
                <c:pt idx="1">
                  <c:v>3847.3339999999998</c:v>
                </c:pt>
                <c:pt idx="2">
                  <c:v>5182.0320000000002</c:v>
                </c:pt>
              </c:numCache>
            </c:numRef>
          </c:val>
          <c:extLst>
            <c:ext xmlns:c16="http://schemas.microsoft.com/office/drawing/2014/chart" uri="{C3380CC4-5D6E-409C-BE32-E72D297353CC}">
              <c16:uniqueId val="{00000004-7DC6-4D23-96EC-F6F7E8DB4875}"/>
            </c:ext>
          </c:extLst>
        </c:ser>
        <c:ser>
          <c:idx val="5"/>
          <c:order val="5"/>
          <c:tx>
            <c:strRef>
              <c:f>'8.11'!$A$32</c:f>
              <c:strCache>
                <c:ptCount val="1"/>
                <c:pt idx="0">
                  <c:v>Domácnosti</c:v>
                </c:pt>
              </c:strCache>
            </c:strRef>
          </c:tx>
          <c:spPr>
            <a:solidFill>
              <a:schemeClr val="accent6"/>
            </a:solidFill>
          </c:spPr>
          <c:invertIfNegative val="0"/>
          <c:cat>
            <c:strRef>
              <c:f>'8.11'!$C$38:$E$38</c:f>
              <c:strCache>
                <c:ptCount val="3"/>
                <c:pt idx="0">
                  <c:v>Říjen</c:v>
                </c:pt>
                <c:pt idx="1">
                  <c:v>Listopad</c:v>
                </c:pt>
                <c:pt idx="2">
                  <c:v>Prosinec</c:v>
                </c:pt>
              </c:strCache>
            </c:strRef>
          </c:cat>
          <c:val>
            <c:numRef>
              <c:f>('8.11'!$B$32,'8.11'!$D$32,'8.11'!$F$32)</c:f>
              <c:numCache>
                <c:formatCode>#,##0.0</c:formatCode>
                <c:ptCount val="3"/>
                <c:pt idx="0">
                  <c:v>117763.30500000002</c:v>
                </c:pt>
                <c:pt idx="1">
                  <c:v>197098.75000000003</c:v>
                </c:pt>
                <c:pt idx="2">
                  <c:v>290036.10800000001</c:v>
                </c:pt>
              </c:numCache>
            </c:numRef>
          </c:val>
          <c:extLst>
            <c:ext xmlns:c16="http://schemas.microsoft.com/office/drawing/2014/chart" uri="{C3380CC4-5D6E-409C-BE32-E72D297353CC}">
              <c16:uniqueId val="{00000005-7DC6-4D23-96EC-F6F7E8DB4875}"/>
            </c:ext>
          </c:extLst>
        </c:ser>
        <c:ser>
          <c:idx val="6"/>
          <c:order val="6"/>
          <c:tx>
            <c:strRef>
              <c:f>'8.11'!$A$33</c:f>
              <c:strCache>
                <c:ptCount val="1"/>
                <c:pt idx="0">
                  <c:v>Obchod, služby, školství, zdravotnictví</c:v>
                </c:pt>
              </c:strCache>
            </c:strRef>
          </c:tx>
          <c:spPr>
            <a:solidFill>
              <a:srgbClr val="F0948F"/>
            </a:solidFill>
          </c:spPr>
          <c:invertIfNegative val="0"/>
          <c:cat>
            <c:strRef>
              <c:f>'8.11'!$C$38:$E$38</c:f>
              <c:strCache>
                <c:ptCount val="3"/>
                <c:pt idx="0">
                  <c:v>Říjen</c:v>
                </c:pt>
                <c:pt idx="1">
                  <c:v>Listopad</c:v>
                </c:pt>
                <c:pt idx="2">
                  <c:v>Prosinec</c:v>
                </c:pt>
              </c:strCache>
            </c:strRef>
          </c:cat>
          <c:val>
            <c:numRef>
              <c:f>('8.11'!$B$33,'8.11'!$D$33,'8.11'!$F$33)</c:f>
              <c:numCache>
                <c:formatCode>#,##0.0</c:formatCode>
                <c:ptCount val="3"/>
                <c:pt idx="0">
                  <c:v>66614.362999999998</c:v>
                </c:pt>
                <c:pt idx="1">
                  <c:v>125463.24800000001</c:v>
                </c:pt>
                <c:pt idx="2">
                  <c:v>186288.88000000003</c:v>
                </c:pt>
              </c:numCache>
            </c:numRef>
          </c:val>
          <c:extLst>
            <c:ext xmlns:c16="http://schemas.microsoft.com/office/drawing/2014/chart" uri="{C3380CC4-5D6E-409C-BE32-E72D297353CC}">
              <c16:uniqueId val="{00000006-7DC6-4D23-96EC-F6F7E8DB4875}"/>
            </c:ext>
          </c:extLst>
        </c:ser>
        <c:ser>
          <c:idx val="7"/>
          <c:order val="7"/>
          <c:tx>
            <c:strRef>
              <c:f>'8.11'!$A$34</c:f>
              <c:strCache>
                <c:ptCount val="1"/>
                <c:pt idx="0">
                  <c:v>Ostatní</c:v>
                </c:pt>
              </c:strCache>
            </c:strRef>
          </c:tx>
          <c:spPr>
            <a:solidFill>
              <a:srgbClr val="F7C9C7"/>
            </a:solidFill>
          </c:spPr>
          <c:invertIfNegative val="0"/>
          <c:cat>
            <c:strRef>
              <c:f>'8.11'!$C$38:$E$38</c:f>
              <c:strCache>
                <c:ptCount val="3"/>
                <c:pt idx="0">
                  <c:v>Říjen</c:v>
                </c:pt>
                <c:pt idx="1">
                  <c:v>Listopad</c:v>
                </c:pt>
                <c:pt idx="2">
                  <c:v>Prosinec</c:v>
                </c:pt>
              </c:strCache>
            </c:strRef>
          </c:cat>
          <c:val>
            <c:numRef>
              <c:f>('8.11'!$B$34,'8.11'!$D$34,'8.11'!$F$34)</c:f>
              <c:numCache>
                <c:formatCode>#,##0.0</c:formatCode>
                <c:ptCount val="3"/>
                <c:pt idx="0">
                  <c:v>3939.75</c:v>
                </c:pt>
                <c:pt idx="1">
                  <c:v>5827</c:v>
                </c:pt>
                <c:pt idx="2">
                  <c:v>7770.7</c:v>
                </c:pt>
              </c:numCache>
            </c:numRef>
          </c:val>
          <c:extLst>
            <c:ext xmlns:c16="http://schemas.microsoft.com/office/drawing/2014/chart" uri="{C3380CC4-5D6E-409C-BE32-E72D297353CC}">
              <c16:uniqueId val="{00000007-7DC6-4D23-96EC-F6F7E8DB4875}"/>
            </c:ext>
          </c:extLst>
        </c:ser>
        <c:dLbls>
          <c:showLegendKey val="0"/>
          <c:showVal val="0"/>
          <c:showCatName val="0"/>
          <c:showSerName val="0"/>
          <c:showPercent val="0"/>
          <c:showBubbleSize val="0"/>
        </c:dLbls>
        <c:gapWidth val="50"/>
        <c:overlap val="100"/>
        <c:axId val="289756672"/>
        <c:axId val="289758208"/>
      </c:barChart>
      <c:catAx>
        <c:axId val="2897566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758208"/>
        <c:crosses val="autoZero"/>
        <c:auto val="1"/>
        <c:lblAlgn val="ctr"/>
        <c:lblOffset val="100"/>
        <c:noMultiLvlLbl val="0"/>
      </c:catAx>
      <c:valAx>
        <c:axId val="2897582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7566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'8.11'!$A$38</c:f>
              <c:strCache>
                <c:ptCount val="1"/>
                <c:pt idx="0">
                  <c:v>Instalovaný výkon</c:v>
                </c:pt>
              </c:strCache>
            </c:strRef>
          </c:tx>
          <c:invertIfNegative val="0"/>
          <c:val>
            <c:numRef>
              <c:f>'8.11'!$B$38</c:f>
              <c:numCache>
                <c:formatCode>0.0%</c:formatCode>
                <c:ptCount val="1"/>
                <c:pt idx="0">
                  <c:v>2.8060773945938755E-2</c:v>
                </c:pt>
              </c:numCache>
            </c:numRef>
          </c:val>
          <c:extLst>
            <c:ext xmlns:c16="http://schemas.microsoft.com/office/drawing/2014/chart" uri="{C3380CC4-5D6E-409C-BE32-E72D297353CC}">
              <c16:uniqueId val="{00000000-0AAD-45A2-930A-B491FF02B4EE}"/>
            </c:ext>
          </c:extLst>
        </c:ser>
        <c:ser>
          <c:idx val="1"/>
          <c:order val="1"/>
          <c:tx>
            <c:strRef>
              <c:f>'8.11'!$A$39</c:f>
              <c:strCache>
                <c:ptCount val="1"/>
                <c:pt idx="0">
                  <c:v>Výroba tepla brutto</c:v>
                </c:pt>
              </c:strCache>
            </c:strRef>
          </c:tx>
          <c:invertIfNegative val="0"/>
          <c:val>
            <c:numRef>
              <c:f>'8.11'!$B$39</c:f>
              <c:numCache>
                <c:formatCode>0.0%</c:formatCode>
                <c:ptCount val="1"/>
                <c:pt idx="0">
                  <c:v>3.9133726882126157E-2</c:v>
                </c:pt>
              </c:numCache>
            </c:numRef>
          </c:val>
          <c:extLst>
            <c:ext xmlns:c16="http://schemas.microsoft.com/office/drawing/2014/chart" uri="{C3380CC4-5D6E-409C-BE32-E72D297353CC}">
              <c16:uniqueId val="{00000001-0AAD-45A2-930A-B491FF02B4EE}"/>
            </c:ext>
          </c:extLst>
        </c:ser>
        <c:ser>
          <c:idx val="2"/>
          <c:order val="2"/>
          <c:tx>
            <c:strRef>
              <c:f>'8.11'!$A$40</c:f>
              <c:strCache>
                <c:ptCount val="1"/>
                <c:pt idx="0">
                  <c:v>Dodávky tepla</c:v>
                </c:pt>
              </c:strCache>
            </c:strRef>
          </c:tx>
          <c:invertIfNegative val="0"/>
          <c:val>
            <c:numRef>
              <c:f>'8.11'!$B$40</c:f>
              <c:numCache>
                <c:formatCode>0.0%</c:formatCode>
                <c:ptCount val="1"/>
                <c:pt idx="0">
                  <c:v>5.0117983067798903E-2</c:v>
                </c:pt>
              </c:numCache>
            </c:numRef>
          </c:val>
          <c:extLst>
            <c:ext xmlns:c16="http://schemas.microsoft.com/office/drawing/2014/chart" uri="{C3380CC4-5D6E-409C-BE32-E72D297353CC}">
              <c16:uniqueId val="{00000002-0AAD-45A2-930A-B491FF02B4EE}"/>
            </c:ext>
          </c:extLst>
        </c:ser>
        <c:dLbls>
          <c:showLegendKey val="0"/>
          <c:showVal val="0"/>
          <c:showCatName val="0"/>
          <c:showSerName val="0"/>
          <c:showPercent val="0"/>
          <c:showBubbleSize val="0"/>
        </c:dLbls>
        <c:gapWidth val="150"/>
        <c:axId val="289781248"/>
        <c:axId val="289782784"/>
      </c:barChart>
      <c:catAx>
        <c:axId val="289781248"/>
        <c:scaling>
          <c:orientation val="maxMin"/>
        </c:scaling>
        <c:delete val="0"/>
        <c:axPos val="l"/>
        <c:numFmt formatCode="General" sourceLinked="1"/>
        <c:majorTickMark val="none"/>
        <c:minorTickMark val="none"/>
        <c:tickLblPos val="none"/>
        <c:crossAx val="289782784"/>
        <c:crosses val="autoZero"/>
        <c:auto val="1"/>
        <c:lblAlgn val="ctr"/>
        <c:lblOffset val="100"/>
        <c:noMultiLvlLbl val="0"/>
      </c:catAx>
      <c:valAx>
        <c:axId val="28978278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781248"/>
        <c:crosses val="max"/>
        <c:crossBetween val="between"/>
      </c:valAx>
    </c:plotArea>
    <c:legend>
      <c:legendPos val="b"/>
      <c:layout>
        <c:manualLayout>
          <c:xMode val="edge"/>
          <c:yMode val="edge"/>
          <c:x val="0"/>
          <c:y val="0.6972914081748588"/>
          <c:w val="0.6452966372460005"/>
          <c:h val="0.2754579898175014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7.4349038268442654E-4"/>
          <c:y val="1.3342614559817608E-2"/>
        </c:manualLayout>
      </c:layout>
      <c:overlay val="0"/>
    </c:title>
    <c:autoTitleDeleted val="0"/>
    <c:plotArea>
      <c:layout/>
      <c:barChart>
        <c:barDir val="col"/>
        <c:grouping val="stacked"/>
        <c:varyColors val="0"/>
        <c:ser>
          <c:idx val="0"/>
          <c:order val="0"/>
          <c:tx>
            <c:strRef>
              <c:f>'8.11'!$A$10</c:f>
              <c:strCache>
                <c:ptCount val="1"/>
                <c:pt idx="0">
                  <c:v>Biomasa</c:v>
                </c:pt>
              </c:strCache>
            </c:strRef>
          </c:tx>
          <c:spPr>
            <a:solidFill>
              <a:srgbClr val="23315F"/>
            </a:solidFill>
          </c:spPr>
          <c:invertIfNegative val="0"/>
          <c:cat>
            <c:strRef>
              <c:f>'8.11'!$C$38:$E$38</c:f>
              <c:strCache>
                <c:ptCount val="3"/>
                <c:pt idx="0">
                  <c:v>Říjen</c:v>
                </c:pt>
                <c:pt idx="1">
                  <c:v>Listopad</c:v>
                </c:pt>
                <c:pt idx="2">
                  <c:v>Prosinec</c:v>
                </c:pt>
              </c:strCache>
            </c:strRef>
          </c:cat>
          <c:val>
            <c:numRef>
              <c:f>('8.11'!$B$10,'8.11'!$D$10,'8.11'!$F$10)</c:f>
              <c:numCache>
                <c:formatCode>#,##0.0</c:formatCode>
                <c:ptCount val="3"/>
                <c:pt idx="0">
                  <c:v>10054.887000000001</c:v>
                </c:pt>
                <c:pt idx="1">
                  <c:v>12377.881000000001</c:v>
                </c:pt>
                <c:pt idx="2">
                  <c:v>54355.811000000009</c:v>
                </c:pt>
              </c:numCache>
            </c:numRef>
          </c:val>
          <c:extLst>
            <c:ext xmlns:c16="http://schemas.microsoft.com/office/drawing/2014/chart" uri="{C3380CC4-5D6E-409C-BE32-E72D297353CC}">
              <c16:uniqueId val="{00000000-9530-4775-A6CD-6C2849BD7E8A}"/>
            </c:ext>
          </c:extLst>
        </c:ser>
        <c:ser>
          <c:idx val="1"/>
          <c:order val="1"/>
          <c:tx>
            <c:strRef>
              <c:f>'8.11'!$A$11</c:f>
              <c:strCache>
                <c:ptCount val="1"/>
                <c:pt idx="0">
                  <c:v>Bioplyn</c:v>
                </c:pt>
              </c:strCache>
            </c:strRef>
          </c:tx>
          <c:spPr>
            <a:solidFill>
              <a:srgbClr val="5A6588"/>
            </a:solidFill>
          </c:spPr>
          <c:invertIfNegative val="0"/>
          <c:cat>
            <c:strRef>
              <c:f>'8.11'!$C$38:$E$38</c:f>
              <c:strCache>
                <c:ptCount val="3"/>
                <c:pt idx="0">
                  <c:v>Říjen</c:v>
                </c:pt>
                <c:pt idx="1">
                  <c:v>Listopad</c:v>
                </c:pt>
                <c:pt idx="2">
                  <c:v>Prosinec</c:v>
                </c:pt>
              </c:strCache>
            </c:strRef>
          </c:cat>
          <c:val>
            <c:numRef>
              <c:f>('8.11'!$B$11,'8.11'!$D$11,'8.11'!$F$11)</c:f>
              <c:numCache>
                <c:formatCode>#,##0.0</c:formatCode>
                <c:ptCount val="3"/>
                <c:pt idx="0">
                  <c:v>4999.32</c:v>
                </c:pt>
                <c:pt idx="1">
                  <c:v>6854.65</c:v>
                </c:pt>
                <c:pt idx="2">
                  <c:v>8430.39</c:v>
                </c:pt>
              </c:numCache>
            </c:numRef>
          </c:val>
          <c:extLst>
            <c:ext xmlns:c16="http://schemas.microsoft.com/office/drawing/2014/chart" uri="{C3380CC4-5D6E-409C-BE32-E72D297353CC}">
              <c16:uniqueId val="{00000001-9530-4775-A6CD-6C2849BD7E8A}"/>
            </c:ext>
          </c:extLst>
        </c:ser>
        <c:ser>
          <c:idx val="2"/>
          <c:order val="2"/>
          <c:tx>
            <c:strRef>
              <c:f>'8.11'!$A$12</c:f>
              <c:strCache>
                <c:ptCount val="1"/>
                <c:pt idx="0">
                  <c:v>Černé uhlí</c:v>
                </c:pt>
              </c:strCache>
            </c:strRef>
          </c:tx>
          <c:spPr>
            <a:solidFill>
              <a:srgbClr val="9198B0"/>
            </a:solidFill>
          </c:spPr>
          <c:invertIfNegative val="0"/>
          <c:cat>
            <c:strRef>
              <c:f>'8.11'!$C$38:$E$38</c:f>
              <c:strCache>
                <c:ptCount val="3"/>
                <c:pt idx="0">
                  <c:v>Říjen</c:v>
                </c:pt>
                <c:pt idx="1">
                  <c:v>Listopad</c:v>
                </c:pt>
                <c:pt idx="2">
                  <c:v>Prosinec</c:v>
                </c:pt>
              </c:strCache>
            </c:strRef>
          </c:cat>
          <c:val>
            <c:numRef>
              <c:f>('8.11'!$B$12,'8.11'!$D$12,'8.11'!$F$12)</c:f>
              <c:numCache>
                <c:formatCode>#,##0.0</c:formatCode>
                <c:ptCount val="3"/>
                <c:pt idx="0">
                  <c:v>0</c:v>
                </c:pt>
                <c:pt idx="1">
                  <c:v>0</c:v>
                </c:pt>
                <c:pt idx="2">
                  <c:v>0</c:v>
                </c:pt>
              </c:numCache>
            </c:numRef>
          </c:val>
          <c:extLst>
            <c:ext xmlns:c16="http://schemas.microsoft.com/office/drawing/2014/chart" uri="{C3380CC4-5D6E-409C-BE32-E72D297353CC}">
              <c16:uniqueId val="{00000002-9530-4775-A6CD-6C2849BD7E8A}"/>
            </c:ext>
          </c:extLst>
        </c:ser>
        <c:ser>
          <c:idx val="3"/>
          <c:order val="3"/>
          <c:tx>
            <c:strRef>
              <c:f>'8.11'!$A$13</c:f>
              <c:strCache>
                <c:ptCount val="1"/>
                <c:pt idx="0">
                  <c:v>Elektrická energie</c:v>
                </c:pt>
              </c:strCache>
            </c:strRef>
          </c:tx>
          <c:spPr>
            <a:solidFill>
              <a:srgbClr val="C8CBD7"/>
            </a:solidFill>
          </c:spPr>
          <c:invertIfNegative val="0"/>
          <c:cat>
            <c:strRef>
              <c:f>'8.11'!$C$38:$E$38</c:f>
              <c:strCache>
                <c:ptCount val="3"/>
                <c:pt idx="0">
                  <c:v>Říjen</c:v>
                </c:pt>
                <c:pt idx="1">
                  <c:v>Listopad</c:v>
                </c:pt>
                <c:pt idx="2">
                  <c:v>Prosinec</c:v>
                </c:pt>
              </c:strCache>
            </c:strRef>
          </c:cat>
          <c:val>
            <c:numRef>
              <c:f>('8.11'!$B$13,'8.11'!$D$13,'8.11'!$F$13)</c:f>
              <c:numCache>
                <c:formatCode>#,##0.0</c:formatCode>
                <c:ptCount val="3"/>
                <c:pt idx="0">
                  <c:v>200.96600000000001</c:v>
                </c:pt>
                <c:pt idx="1">
                  <c:v>208.803</c:v>
                </c:pt>
                <c:pt idx="2">
                  <c:v>187.66800000000001</c:v>
                </c:pt>
              </c:numCache>
            </c:numRef>
          </c:val>
          <c:extLst>
            <c:ext xmlns:c16="http://schemas.microsoft.com/office/drawing/2014/chart" uri="{C3380CC4-5D6E-409C-BE32-E72D297353CC}">
              <c16:uniqueId val="{00000003-9530-4775-A6CD-6C2849BD7E8A}"/>
            </c:ext>
          </c:extLst>
        </c:ser>
        <c:ser>
          <c:idx val="4"/>
          <c:order val="4"/>
          <c:tx>
            <c:strRef>
              <c:f>'8.11'!$A$14</c:f>
              <c:strCache>
                <c:ptCount val="1"/>
                <c:pt idx="0">
                  <c:v>Energie prostředí (tepelné čerpadlo)</c:v>
                </c:pt>
              </c:strCache>
            </c:strRef>
          </c:tx>
          <c:spPr>
            <a:solidFill>
              <a:srgbClr val="E02C1F"/>
            </a:solidFill>
          </c:spPr>
          <c:invertIfNegative val="0"/>
          <c:cat>
            <c:strRef>
              <c:f>'8.11'!$C$38:$E$38</c:f>
              <c:strCache>
                <c:ptCount val="3"/>
                <c:pt idx="0">
                  <c:v>Říjen</c:v>
                </c:pt>
                <c:pt idx="1">
                  <c:v>Listopad</c:v>
                </c:pt>
                <c:pt idx="2">
                  <c:v>Prosinec</c:v>
                </c:pt>
              </c:strCache>
            </c:strRef>
          </c:cat>
          <c:val>
            <c:numRef>
              <c:f>('8.11'!$B$14,'8.11'!$D$14,'8.11'!$F$14)</c:f>
              <c:numCache>
                <c:formatCode>#,##0.0</c:formatCode>
                <c:ptCount val="3"/>
                <c:pt idx="0">
                  <c:v>0</c:v>
                </c:pt>
                <c:pt idx="1">
                  <c:v>0</c:v>
                </c:pt>
                <c:pt idx="2">
                  <c:v>0</c:v>
                </c:pt>
              </c:numCache>
            </c:numRef>
          </c:val>
          <c:extLst>
            <c:ext xmlns:c16="http://schemas.microsoft.com/office/drawing/2014/chart" uri="{C3380CC4-5D6E-409C-BE32-E72D297353CC}">
              <c16:uniqueId val="{00000004-9530-4775-A6CD-6C2849BD7E8A}"/>
            </c:ext>
          </c:extLst>
        </c:ser>
        <c:ser>
          <c:idx val="5"/>
          <c:order val="5"/>
          <c:tx>
            <c:strRef>
              <c:f>'8.11'!$A$15</c:f>
              <c:strCache>
                <c:ptCount val="1"/>
                <c:pt idx="0">
                  <c:v>Energie Slunce (solární kolektor)</c:v>
                </c:pt>
              </c:strCache>
            </c:strRef>
          </c:tx>
          <c:spPr>
            <a:solidFill>
              <a:srgbClr val="E86158"/>
            </a:solidFill>
          </c:spPr>
          <c:invertIfNegative val="0"/>
          <c:cat>
            <c:strRef>
              <c:f>'8.11'!$C$38:$E$38</c:f>
              <c:strCache>
                <c:ptCount val="3"/>
                <c:pt idx="0">
                  <c:v>Říjen</c:v>
                </c:pt>
                <c:pt idx="1">
                  <c:v>Listopad</c:v>
                </c:pt>
                <c:pt idx="2">
                  <c:v>Prosinec</c:v>
                </c:pt>
              </c:strCache>
            </c:strRef>
          </c:cat>
          <c:val>
            <c:numRef>
              <c:f>('8.11'!$B$15,'8.11'!$D$15,'8.11'!$F$15)</c:f>
              <c:numCache>
                <c:formatCode>#,##0.0</c:formatCode>
                <c:ptCount val="3"/>
                <c:pt idx="0">
                  <c:v>0</c:v>
                </c:pt>
                <c:pt idx="1">
                  <c:v>0</c:v>
                </c:pt>
                <c:pt idx="2">
                  <c:v>0</c:v>
                </c:pt>
              </c:numCache>
            </c:numRef>
          </c:val>
          <c:extLst>
            <c:ext xmlns:c16="http://schemas.microsoft.com/office/drawing/2014/chart" uri="{C3380CC4-5D6E-409C-BE32-E72D297353CC}">
              <c16:uniqueId val="{00000005-9530-4775-A6CD-6C2849BD7E8A}"/>
            </c:ext>
          </c:extLst>
        </c:ser>
        <c:ser>
          <c:idx val="6"/>
          <c:order val="6"/>
          <c:tx>
            <c:strRef>
              <c:f>'8.11'!$A$16</c:f>
              <c:strCache>
                <c:ptCount val="1"/>
                <c:pt idx="0">
                  <c:v>Hnědé uhlí</c:v>
                </c:pt>
              </c:strCache>
            </c:strRef>
          </c:tx>
          <c:spPr>
            <a:solidFill>
              <a:srgbClr val="F0948F"/>
            </a:solidFill>
          </c:spPr>
          <c:invertIfNegative val="0"/>
          <c:cat>
            <c:strRef>
              <c:f>'8.11'!$C$38:$E$38</c:f>
              <c:strCache>
                <c:ptCount val="3"/>
                <c:pt idx="0">
                  <c:v>Říjen</c:v>
                </c:pt>
                <c:pt idx="1">
                  <c:v>Listopad</c:v>
                </c:pt>
                <c:pt idx="2">
                  <c:v>Prosinec</c:v>
                </c:pt>
              </c:strCache>
            </c:strRef>
          </c:cat>
          <c:val>
            <c:numRef>
              <c:f>('8.11'!$B$16,'8.11'!$D$16,'8.11'!$F$16)</c:f>
              <c:numCache>
                <c:formatCode>#,##0.0</c:formatCode>
                <c:ptCount val="3"/>
                <c:pt idx="0">
                  <c:v>180881.63399999999</c:v>
                </c:pt>
                <c:pt idx="1">
                  <c:v>311517.69900000002</c:v>
                </c:pt>
                <c:pt idx="2">
                  <c:v>419616.35599999997</c:v>
                </c:pt>
              </c:numCache>
            </c:numRef>
          </c:val>
          <c:extLst>
            <c:ext xmlns:c16="http://schemas.microsoft.com/office/drawing/2014/chart" uri="{C3380CC4-5D6E-409C-BE32-E72D297353CC}">
              <c16:uniqueId val="{00000006-9530-4775-A6CD-6C2849BD7E8A}"/>
            </c:ext>
          </c:extLst>
        </c:ser>
        <c:ser>
          <c:idx val="7"/>
          <c:order val="7"/>
          <c:tx>
            <c:strRef>
              <c:f>'8.11'!$A$17</c:f>
              <c:strCache>
                <c:ptCount val="1"/>
                <c:pt idx="0">
                  <c:v>Jaderné palivo</c:v>
                </c:pt>
              </c:strCache>
            </c:strRef>
          </c:tx>
          <c:spPr>
            <a:solidFill>
              <a:srgbClr val="F7C9C7"/>
            </a:solidFill>
          </c:spPr>
          <c:invertIfNegative val="0"/>
          <c:cat>
            <c:strRef>
              <c:f>'8.11'!$C$38:$E$38</c:f>
              <c:strCache>
                <c:ptCount val="3"/>
                <c:pt idx="0">
                  <c:v>Říjen</c:v>
                </c:pt>
                <c:pt idx="1">
                  <c:v>Listopad</c:v>
                </c:pt>
                <c:pt idx="2">
                  <c:v>Prosinec</c:v>
                </c:pt>
              </c:strCache>
            </c:strRef>
          </c:cat>
          <c:val>
            <c:numRef>
              <c:f>('8.11'!$B$17,'8.11'!$D$17,'8.11'!$F$17)</c:f>
              <c:numCache>
                <c:formatCode>#,##0.0</c:formatCode>
                <c:ptCount val="3"/>
                <c:pt idx="0">
                  <c:v>0</c:v>
                </c:pt>
                <c:pt idx="1">
                  <c:v>0</c:v>
                </c:pt>
                <c:pt idx="2">
                  <c:v>0</c:v>
                </c:pt>
              </c:numCache>
            </c:numRef>
          </c:val>
          <c:extLst>
            <c:ext xmlns:c16="http://schemas.microsoft.com/office/drawing/2014/chart" uri="{C3380CC4-5D6E-409C-BE32-E72D297353CC}">
              <c16:uniqueId val="{00000007-9530-4775-A6CD-6C2849BD7E8A}"/>
            </c:ext>
          </c:extLst>
        </c:ser>
        <c:ser>
          <c:idx val="8"/>
          <c:order val="8"/>
          <c:tx>
            <c:strRef>
              <c:f>'8.11'!$A$18</c:f>
              <c:strCache>
                <c:ptCount val="1"/>
                <c:pt idx="0">
                  <c:v>Koks</c:v>
                </c:pt>
              </c:strCache>
            </c:strRef>
          </c:tx>
          <c:spPr>
            <a:solidFill>
              <a:srgbClr val="262626"/>
            </a:solidFill>
          </c:spPr>
          <c:invertIfNegative val="0"/>
          <c:cat>
            <c:strRef>
              <c:f>'8.11'!$C$38:$E$38</c:f>
              <c:strCache>
                <c:ptCount val="3"/>
                <c:pt idx="0">
                  <c:v>Říjen</c:v>
                </c:pt>
                <c:pt idx="1">
                  <c:v>Listopad</c:v>
                </c:pt>
                <c:pt idx="2">
                  <c:v>Prosinec</c:v>
                </c:pt>
              </c:strCache>
            </c:strRef>
          </c:cat>
          <c:val>
            <c:numRef>
              <c:f>('8.11'!$B$18,'8.11'!$D$18,'8.11'!$F$18)</c:f>
              <c:numCache>
                <c:formatCode>#,##0.0</c:formatCode>
                <c:ptCount val="3"/>
                <c:pt idx="0">
                  <c:v>0</c:v>
                </c:pt>
                <c:pt idx="1">
                  <c:v>0</c:v>
                </c:pt>
                <c:pt idx="2">
                  <c:v>0</c:v>
                </c:pt>
              </c:numCache>
            </c:numRef>
          </c:val>
          <c:extLst>
            <c:ext xmlns:c16="http://schemas.microsoft.com/office/drawing/2014/chart" uri="{C3380CC4-5D6E-409C-BE32-E72D297353CC}">
              <c16:uniqueId val="{00000008-9530-4775-A6CD-6C2849BD7E8A}"/>
            </c:ext>
          </c:extLst>
        </c:ser>
        <c:ser>
          <c:idx val="9"/>
          <c:order val="9"/>
          <c:tx>
            <c:strRef>
              <c:f>'8.11'!$A$19</c:f>
              <c:strCache>
                <c:ptCount val="1"/>
                <c:pt idx="0">
                  <c:v>Odpadní teplo</c:v>
                </c:pt>
              </c:strCache>
            </c:strRef>
          </c:tx>
          <c:spPr>
            <a:solidFill>
              <a:srgbClr val="646363"/>
            </a:solidFill>
          </c:spPr>
          <c:invertIfNegative val="0"/>
          <c:cat>
            <c:strRef>
              <c:f>'8.11'!$C$38:$E$38</c:f>
              <c:strCache>
                <c:ptCount val="3"/>
                <c:pt idx="0">
                  <c:v>Říjen</c:v>
                </c:pt>
                <c:pt idx="1">
                  <c:v>Listopad</c:v>
                </c:pt>
                <c:pt idx="2">
                  <c:v>Prosinec</c:v>
                </c:pt>
              </c:strCache>
            </c:strRef>
          </c:cat>
          <c:val>
            <c:numRef>
              <c:f>('8.11'!$B$19,'8.11'!$D$19,'8.11'!$F$19)</c:f>
              <c:numCache>
                <c:formatCode>#,##0.0</c:formatCode>
                <c:ptCount val="3"/>
                <c:pt idx="0">
                  <c:v>0</c:v>
                </c:pt>
                <c:pt idx="1">
                  <c:v>0</c:v>
                </c:pt>
                <c:pt idx="2">
                  <c:v>0</c:v>
                </c:pt>
              </c:numCache>
            </c:numRef>
          </c:val>
          <c:extLst>
            <c:ext xmlns:c16="http://schemas.microsoft.com/office/drawing/2014/chart" uri="{C3380CC4-5D6E-409C-BE32-E72D297353CC}">
              <c16:uniqueId val="{00000009-9530-4775-A6CD-6C2849BD7E8A}"/>
            </c:ext>
          </c:extLst>
        </c:ser>
        <c:ser>
          <c:idx val="10"/>
          <c:order val="10"/>
          <c:tx>
            <c:strRef>
              <c:f>'8.11'!$A$20</c:f>
              <c:strCache>
                <c:ptCount val="1"/>
                <c:pt idx="0">
                  <c:v>Ostatní kapalná paliva</c:v>
                </c:pt>
              </c:strCache>
            </c:strRef>
          </c:tx>
          <c:spPr>
            <a:solidFill>
              <a:srgbClr val="9D9D9C"/>
            </a:solidFill>
          </c:spPr>
          <c:invertIfNegative val="0"/>
          <c:cat>
            <c:strRef>
              <c:f>'8.11'!$C$38:$E$38</c:f>
              <c:strCache>
                <c:ptCount val="3"/>
                <c:pt idx="0">
                  <c:v>Říjen</c:v>
                </c:pt>
                <c:pt idx="1">
                  <c:v>Listopad</c:v>
                </c:pt>
                <c:pt idx="2">
                  <c:v>Prosinec</c:v>
                </c:pt>
              </c:strCache>
            </c:strRef>
          </c:cat>
          <c:val>
            <c:numRef>
              <c:f>('8.11'!$B$20,'8.11'!$D$20,'8.11'!$F$20)</c:f>
              <c:numCache>
                <c:formatCode>#,##0.0</c:formatCode>
                <c:ptCount val="3"/>
                <c:pt idx="0">
                  <c:v>0</c:v>
                </c:pt>
                <c:pt idx="1">
                  <c:v>0</c:v>
                </c:pt>
                <c:pt idx="2">
                  <c:v>0</c:v>
                </c:pt>
              </c:numCache>
            </c:numRef>
          </c:val>
          <c:extLst>
            <c:ext xmlns:c16="http://schemas.microsoft.com/office/drawing/2014/chart" uri="{C3380CC4-5D6E-409C-BE32-E72D297353CC}">
              <c16:uniqueId val="{0000000A-9530-4775-A6CD-6C2849BD7E8A}"/>
            </c:ext>
          </c:extLst>
        </c:ser>
        <c:ser>
          <c:idx val="11"/>
          <c:order val="11"/>
          <c:tx>
            <c:strRef>
              <c:f>'8.11'!$A$21</c:f>
              <c:strCache>
                <c:ptCount val="1"/>
                <c:pt idx="0">
                  <c:v>Ostatní pevná paliva</c:v>
                </c:pt>
              </c:strCache>
            </c:strRef>
          </c:tx>
          <c:spPr>
            <a:solidFill>
              <a:srgbClr val="D0D0D0"/>
            </a:solidFill>
          </c:spPr>
          <c:invertIfNegative val="0"/>
          <c:cat>
            <c:strRef>
              <c:f>'8.11'!$C$38:$E$38</c:f>
              <c:strCache>
                <c:ptCount val="3"/>
                <c:pt idx="0">
                  <c:v>Říjen</c:v>
                </c:pt>
                <c:pt idx="1">
                  <c:v>Listopad</c:v>
                </c:pt>
                <c:pt idx="2">
                  <c:v>Prosinec</c:v>
                </c:pt>
              </c:strCache>
            </c:strRef>
          </c:cat>
          <c:val>
            <c:numRef>
              <c:f>('8.11'!$B$21,'8.11'!$D$21,'8.11'!$F$21)</c:f>
              <c:numCache>
                <c:formatCode>#,##0.0</c:formatCode>
                <c:ptCount val="3"/>
                <c:pt idx="0">
                  <c:v>13131.34</c:v>
                </c:pt>
                <c:pt idx="1">
                  <c:v>25024.812999999998</c:v>
                </c:pt>
                <c:pt idx="2">
                  <c:v>25794.838</c:v>
                </c:pt>
              </c:numCache>
            </c:numRef>
          </c:val>
          <c:extLst>
            <c:ext xmlns:c16="http://schemas.microsoft.com/office/drawing/2014/chart" uri="{C3380CC4-5D6E-409C-BE32-E72D297353CC}">
              <c16:uniqueId val="{0000000B-9530-4775-A6CD-6C2849BD7E8A}"/>
            </c:ext>
          </c:extLst>
        </c:ser>
        <c:ser>
          <c:idx val="12"/>
          <c:order val="12"/>
          <c:tx>
            <c:strRef>
              <c:f>'8.11'!$A$22</c:f>
              <c:strCache>
                <c:ptCount val="1"/>
                <c:pt idx="0">
                  <c:v>Ostatní plyny</c:v>
                </c:pt>
              </c:strCache>
            </c:strRef>
          </c:tx>
          <c:spPr>
            <a:pattFill prst="ltUpDiag">
              <a:fgClr>
                <a:srgbClr val="23315F"/>
              </a:fgClr>
              <a:bgClr>
                <a:sysClr val="window" lastClr="FFFFFF"/>
              </a:bgClr>
            </a:pattFill>
          </c:spPr>
          <c:invertIfNegative val="0"/>
          <c:cat>
            <c:strRef>
              <c:f>'8.11'!$C$38:$E$38</c:f>
              <c:strCache>
                <c:ptCount val="3"/>
                <c:pt idx="0">
                  <c:v>Říjen</c:v>
                </c:pt>
                <c:pt idx="1">
                  <c:v>Listopad</c:v>
                </c:pt>
                <c:pt idx="2">
                  <c:v>Prosinec</c:v>
                </c:pt>
              </c:strCache>
            </c:strRef>
          </c:cat>
          <c:val>
            <c:numRef>
              <c:f>('8.11'!$B$22,'8.11'!$D$22,'8.11'!$F$22)</c:f>
              <c:numCache>
                <c:formatCode>#,##0.0</c:formatCode>
                <c:ptCount val="3"/>
                <c:pt idx="0">
                  <c:v>50</c:v>
                </c:pt>
                <c:pt idx="1">
                  <c:v>20</c:v>
                </c:pt>
                <c:pt idx="2">
                  <c:v>3</c:v>
                </c:pt>
              </c:numCache>
            </c:numRef>
          </c:val>
          <c:extLst>
            <c:ext xmlns:c16="http://schemas.microsoft.com/office/drawing/2014/chart" uri="{C3380CC4-5D6E-409C-BE32-E72D297353CC}">
              <c16:uniqueId val="{0000000C-9530-4775-A6CD-6C2849BD7E8A}"/>
            </c:ext>
          </c:extLst>
        </c:ser>
        <c:ser>
          <c:idx val="13"/>
          <c:order val="13"/>
          <c:tx>
            <c:strRef>
              <c:f>'8.11'!$A$23</c:f>
              <c:strCache>
                <c:ptCount val="1"/>
                <c:pt idx="0">
                  <c:v>Ostatní</c:v>
                </c:pt>
              </c:strCache>
            </c:strRef>
          </c:tx>
          <c:spPr>
            <a:pattFill prst="ltUpDiag">
              <a:fgClr>
                <a:srgbClr val="E02C1F"/>
              </a:fgClr>
              <a:bgClr>
                <a:sysClr val="window" lastClr="FFFFFF"/>
              </a:bgClr>
            </a:pattFill>
          </c:spPr>
          <c:invertIfNegative val="0"/>
          <c:cat>
            <c:strRef>
              <c:f>'8.11'!$C$38:$E$38</c:f>
              <c:strCache>
                <c:ptCount val="3"/>
                <c:pt idx="0">
                  <c:v>Říjen</c:v>
                </c:pt>
                <c:pt idx="1">
                  <c:v>Listopad</c:v>
                </c:pt>
                <c:pt idx="2">
                  <c:v>Prosinec</c:v>
                </c:pt>
              </c:strCache>
            </c:strRef>
          </c:cat>
          <c:val>
            <c:numRef>
              <c:f>('8.11'!$B$23,'8.11'!$D$23,'8.11'!$F$23)</c:f>
              <c:numCache>
                <c:formatCode>#,##0.0</c:formatCode>
                <c:ptCount val="3"/>
                <c:pt idx="0">
                  <c:v>0</c:v>
                </c:pt>
                <c:pt idx="1">
                  <c:v>0</c:v>
                </c:pt>
                <c:pt idx="2">
                  <c:v>0</c:v>
                </c:pt>
              </c:numCache>
            </c:numRef>
          </c:val>
          <c:extLst>
            <c:ext xmlns:c16="http://schemas.microsoft.com/office/drawing/2014/chart" uri="{C3380CC4-5D6E-409C-BE32-E72D297353CC}">
              <c16:uniqueId val="{0000000D-9530-4775-A6CD-6C2849BD7E8A}"/>
            </c:ext>
          </c:extLst>
        </c:ser>
        <c:ser>
          <c:idx val="14"/>
          <c:order val="14"/>
          <c:tx>
            <c:strRef>
              <c:f>'8.11'!$A$24</c:f>
              <c:strCache>
                <c:ptCount val="1"/>
                <c:pt idx="0">
                  <c:v>Topné oleje</c:v>
                </c:pt>
              </c:strCache>
            </c:strRef>
          </c:tx>
          <c:spPr>
            <a:pattFill prst="ltUpDiag">
              <a:fgClr>
                <a:srgbClr val="5A6588"/>
              </a:fgClr>
              <a:bgClr>
                <a:sysClr val="window" lastClr="FFFFFF"/>
              </a:bgClr>
            </a:pattFill>
          </c:spPr>
          <c:invertIfNegative val="0"/>
          <c:cat>
            <c:strRef>
              <c:f>'8.11'!$C$38:$E$38</c:f>
              <c:strCache>
                <c:ptCount val="3"/>
                <c:pt idx="0">
                  <c:v>Říjen</c:v>
                </c:pt>
                <c:pt idx="1">
                  <c:v>Listopad</c:v>
                </c:pt>
                <c:pt idx="2">
                  <c:v>Prosinec</c:v>
                </c:pt>
              </c:strCache>
            </c:strRef>
          </c:cat>
          <c:val>
            <c:numRef>
              <c:f>('8.11'!$B$24,'8.11'!$D$24,'8.11'!$F$24)</c:f>
              <c:numCache>
                <c:formatCode>#,##0.0</c:formatCode>
                <c:ptCount val="3"/>
                <c:pt idx="0">
                  <c:v>23.66</c:v>
                </c:pt>
                <c:pt idx="1">
                  <c:v>24.187000000000001</c:v>
                </c:pt>
                <c:pt idx="2">
                  <c:v>1615.162</c:v>
                </c:pt>
              </c:numCache>
            </c:numRef>
          </c:val>
          <c:extLst>
            <c:ext xmlns:c16="http://schemas.microsoft.com/office/drawing/2014/chart" uri="{C3380CC4-5D6E-409C-BE32-E72D297353CC}">
              <c16:uniqueId val="{0000000E-9530-4775-A6CD-6C2849BD7E8A}"/>
            </c:ext>
          </c:extLst>
        </c:ser>
        <c:ser>
          <c:idx val="15"/>
          <c:order val="15"/>
          <c:tx>
            <c:strRef>
              <c:f>'8.11'!$A$25</c:f>
              <c:strCache>
                <c:ptCount val="1"/>
                <c:pt idx="0">
                  <c:v>Zemní plyn</c:v>
                </c:pt>
              </c:strCache>
            </c:strRef>
          </c:tx>
          <c:spPr>
            <a:pattFill prst="ltUpDiag">
              <a:fgClr>
                <a:srgbClr val="E86158"/>
              </a:fgClr>
              <a:bgClr>
                <a:sysClr val="window" lastClr="FFFFFF"/>
              </a:bgClr>
            </a:pattFill>
          </c:spPr>
          <c:invertIfNegative val="0"/>
          <c:cat>
            <c:strRef>
              <c:f>'8.11'!$C$38:$E$38</c:f>
              <c:strCache>
                <c:ptCount val="3"/>
                <c:pt idx="0">
                  <c:v>Říjen</c:v>
                </c:pt>
                <c:pt idx="1">
                  <c:v>Listopad</c:v>
                </c:pt>
                <c:pt idx="2">
                  <c:v>Prosinec</c:v>
                </c:pt>
              </c:strCache>
            </c:strRef>
          </c:cat>
          <c:val>
            <c:numRef>
              <c:f>('8.11'!$B$25,'8.11'!$D$25,'8.11'!$F$25)</c:f>
              <c:numCache>
                <c:formatCode>#,##0.0</c:formatCode>
                <c:ptCount val="3"/>
                <c:pt idx="0">
                  <c:v>41601.946000000004</c:v>
                </c:pt>
                <c:pt idx="1">
                  <c:v>64515.198000000011</c:v>
                </c:pt>
                <c:pt idx="2">
                  <c:v>91920.910000000018</c:v>
                </c:pt>
              </c:numCache>
            </c:numRef>
          </c:val>
          <c:extLst>
            <c:ext xmlns:c16="http://schemas.microsoft.com/office/drawing/2014/chart" uri="{C3380CC4-5D6E-409C-BE32-E72D297353CC}">
              <c16:uniqueId val="{0000000F-9530-4775-A6CD-6C2849BD7E8A}"/>
            </c:ext>
          </c:extLst>
        </c:ser>
        <c:dLbls>
          <c:showLegendKey val="0"/>
          <c:showVal val="0"/>
          <c:showCatName val="0"/>
          <c:showSerName val="0"/>
          <c:showPercent val="0"/>
          <c:showBubbleSize val="0"/>
        </c:dLbls>
        <c:gapWidth val="50"/>
        <c:overlap val="100"/>
        <c:axId val="289617408"/>
        <c:axId val="289618944"/>
      </c:barChart>
      <c:catAx>
        <c:axId val="2896174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618944"/>
        <c:crosses val="autoZero"/>
        <c:auto val="1"/>
        <c:lblAlgn val="ctr"/>
        <c:lblOffset val="100"/>
        <c:noMultiLvlLbl val="0"/>
      </c:catAx>
      <c:valAx>
        <c:axId val="28961894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6174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C31-42C6-8F95-7606B71E6BE5}"/>
              </c:ext>
            </c:extLst>
          </c:dPt>
          <c:dPt>
            <c:idx val="1"/>
            <c:bubble3D val="0"/>
            <c:spPr>
              <a:solidFill>
                <a:schemeClr val="accent2"/>
              </a:solidFill>
            </c:spPr>
            <c:extLst>
              <c:ext xmlns:c16="http://schemas.microsoft.com/office/drawing/2014/chart" uri="{C3380CC4-5D6E-409C-BE32-E72D297353CC}">
                <c16:uniqueId val="{00000003-FC31-42C6-8F95-7606B71E6BE5}"/>
              </c:ext>
            </c:extLst>
          </c:dPt>
          <c:dPt>
            <c:idx val="2"/>
            <c:bubble3D val="0"/>
            <c:spPr>
              <a:solidFill>
                <a:schemeClr val="accent3"/>
              </a:solidFill>
            </c:spPr>
            <c:extLst>
              <c:ext xmlns:c16="http://schemas.microsoft.com/office/drawing/2014/chart" uri="{C3380CC4-5D6E-409C-BE32-E72D297353CC}">
                <c16:uniqueId val="{00000005-FC31-42C6-8F95-7606B71E6BE5}"/>
              </c:ext>
            </c:extLst>
          </c:dPt>
          <c:dPt>
            <c:idx val="3"/>
            <c:bubble3D val="0"/>
            <c:spPr>
              <a:solidFill>
                <a:schemeClr val="accent4"/>
              </a:solidFill>
            </c:spPr>
            <c:extLst>
              <c:ext xmlns:c16="http://schemas.microsoft.com/office/drawing/2014/chart" uri="{C3380CC4-5D6E-409C-BE32-E72D297353CC}">
                <c16:uniqueId val="{00000007-FC31-42C6-8F95-7606B71E6BE5}"/>
              </c:ext>
            </c:extLst>
          </c:dPt>
          <c:dPt>
            <c:idx val="4"/>
            <c:bubble3D val="0"/>
            <c:spPr>
              <a:solidFill>
                <a:schemeClr val="accent5"/>
              </a:solidFill>
            </c:spPr>
            <c:extLst>
              <c:ext xmlns:c16="http://schemas.microsoft.com/office/drawing/2014/chart" uri="{C3380CC4-5D6E-409C-BE32-E72D297353CC}">
                <c16:uniqueId val="{00000009-FC31-42C6-8F95-7606B71E6BE5}"/>
              </c:ext>
            </c:extLst>
          </c:dPt>
          <c:dPt>
            <c:idx val="5"/>
            <c:bubble3D val="0"/>
            <c:spPr>
              <a:solidFill>
                <a:schemeClr val="accent6"/>
              </a:solidFill>
            </c:spPr>
            <c:extLst>
              <c:ext xmlns:c16="http://schemas.microsoft.com/office/drawing/2014/chart" uri="{C3380CC4-5D6E-409C-BE32-E72D297353CC}">
                <c16:uniqueId val="{0000000B-FC31-42C6-8F95-7606B71E6BE5}"/>
              </c:ext>
            </c:extLst>
          </c:dPt>
          <c:dPt>
            <c:idx val="6"/>
            <c:bubble3D val="0"/>
            <c:spPr>
              <a:solidFill>
                <a:srgbClr val="F0948F"/>
              </a:solidFill>
            </c:spPr>
            <c:extLst>
              <c:ext xmlns:c16="http://schemas.microsoft.com/office/drawing/2014/chart" uri="{C3380CC4-5D6E-409C-BE32-E72D297353CC}">
                <c16:uniqueId val="{0000000D-FC31-42C6-8F95-7606B71E6BE5}"/>
              </c:ext>
            </c:extLst>
          </c:dPt>
          <c:dPt>
            <c:idx val="7"/>
            <c:bubble3D val="0"/>
            <c:spPr>
              <a:solidFill>
                <a:srgbClr val="F7C9C7"/>
              </a:solidFill>
            </c:spPr>
            <c:extLst>
              <c:ext xmlns:c16="http://schemas.microsoft.com/office/drawing/2014/chart" uri="{C3380CC4-5D6E-409C-BE32-E72D297353CC}">
                <c16:uniqueId val="{0000000F-FC31-42C6-8F95-7606B71E6BE5}"/>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FC31-42C6-8F95-7606B71E6BE5}"/>
            </c:ext>
          </c:extLst>
        </c:ser>
        <c:ser>
          <c:idx val="2"/>
          <c:order val="1"/>
          <c:dPt>
            <c:idx val="0"/>
            <c:bubble3D val="0"/>
            <c:spPr>
              <a:solidFill>
                <a:schemeClr val="accent1"/>
              </a:solidFill>
            </c:spPr>
            <c:extLst>
              <c:ext xmlns:c16="http://schemas.microsoft.com/office/drawing/2014/chart" uri="{C3380CC4-5D6E-409C-BE32-E72D297353CC}">
                <c16:uniqueId val="{00000012-FC31-42C6-8F95-7606B71E6BE5}"/>
              </c:ext>
            </c:extLst>
          </c:dPt>
          <c:dPt>
            <c:idx val="1"/>
            <c:bubble3D val="0"/>
            <c:spPr>
              <a:solidFill>
                <a:schemeClr val="accent2"/>
              </a:solidFill>
            </c:spPr>
            <c:extLst>
              <c:ext xmlns:c16="http://schemas.microsoft.com/office/drawing/2014/chart" uri="{C3380CC4-5D6E-409C-BE32-E72D297353CC}">
                <c16:uniqueId val="{00000014-FC31-42C6-8F95-7606B71E6BE5}"/>
              </c:ext>
            </c:extLst>
          </c:dPt>
          <c:dPt>
            <c:idx val="2"/>
            <c:bubble3D val="0"/>
            <c:spPr>
              <a:solidFill>
                <a:schemeClr val="accent3"/>
              </a:solidFill>
            </c:spPr>
            <c:extLst>
              <c:ext xmlns:c16="http://schemas.microsoft.com/office/drawing/2014/chart" uri="{C3380CC4-5D6E-409C-BE32-E72D297353CC}">
                <c16:uniqueId val="{00000016-FC31-42C6-8F95-7606B71E6BE5}"/>
              </c:ext>
            </c:extLst>
          </c:dPt>
          <c:dPt>
            <c:idx val="3"/>
            <c:bubble3D val="0"/>
            <c:spPr>
              <a:solidFill>
                <a:schemeClr val="accent4"/>
              </a:solidFill>
            </c:spPr>
            <c:extLst>
              <c:ext xmlns:c16="http://schemas.microsoft.com/office/drawing/2014/chart" uri="{C3380CC4-5D6E-409C-BE32-E72D297353CC}">
                <c16:uniqueId val="{00000018-FC31-42C6-8F95-7606B71E6BE5}"/>
              </c:ext>
            </c:extLst>
          </c:dPt>
          <c:dPt>
            <c:idx val="4"/>
            <c:bubble3D val="0"/>
            <c:spPr>
              <a:solidFill>
                <a:schemeClr val="accent5"/>
              </a:solidFill>
            </c:spPr>
            <c:extLst>
              <c:ext xmlns:c16="http://schemas.microsoft.com/office/drawing/2014/chart" uri="{C3380CC4-5D6E-409C-BE32-E72D297353CC}">
                <c16:uniqueId val="{0000001A-FC31-42C6-8F95-7606B71E6BE5}"/>
              </c:ext>
            </c:extLst>
          </c:dPt>
          <c:dPt>
            <c:idx val="5"/>
            <c:bubble3D val="0"/>
            <c:spPr>
              <a:solidFill>
                <a:schemeClr val="accent6"/>
              </a:solidFill>
            </c:spPr>
            <c:extLst>
              <c:ext xmlns:c16="http://schemas.microsoft.com/office/drawing/2014/chart" uri="{C3380CC4-5D6E-409C-BE32-E72D297353CC}">
                <c16:uniqueId val="{0000001C-FC31-42C6-8F95-7606B71E6BE5}"/>
              </c:ext>
            </c:extLst>
          </c:dPt>
          <c:dPt>
            <c:idx val="6"/>
            <c:bubble3D val="0"/>
            <c:spPr>
              <a:solidFill>
                <a:srgbClr val="F0948F"/>
              </a:solidFill>
            </c:spPr>
            <c:extLst>
              <c:ext xmlns:c16="http://schemas.microsoft.com/office/drawing/2014/chart" uri="{C3380CC4-5D6E-409C-BE32-E72D297353CC}">
                <c16:uniqueId val="{0000001E-FC31-42C6-8F95-7606B71E6BE5}"/>
              </c:ext>
            </c:extLst>
          </c:dPt>
          <c:dPt>
            <c:idx val="7"/>
            <c:bubble3D val="0"/>
            <c:spPr>
              <a:solidFill>
                <a:srgbClr val="F7C9C7"/>
              </a:solidFill>
            </c:spPr>
            <c:extLst>
              <c:ext xmlns:c16="http://schemas.microsoft.com/office/drawing/2014/chart" uri="{C3380CC4-5D6E-409C-BE32-E72D297353CC}">
                <c16:uniqueId val="{00000020-FC31-42C6-8F95-7606B71E6BE5}"/>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FC31-42C6-8F95-7606B71E6BE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AE4-49DD-8DD0-BF2FD334776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AE4-49DD-8DD0-BF2FD334776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AE4-49DD-8DD0-BF2FD334776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AE4-49DD-8DD0-BF2FD334776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AE4-49DD-8DD0-BF2FD334776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AE4-49DD-8DD0-BF2FD334776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AE4-49DD-8DD0-BF2FD334776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AE4-49DD-8DD0-BF2FD334776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AE4-49DD-8DD0-BF2FD334776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AE4-49DD-8DD0-BF2FD334776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AE4-49DD-8DD0-BF2FD334776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AE4-49DD-8DD0-BF2FD334776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AE4-49DD-8DD0-BF2FD334776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AE4-49DD-8DD0-BF2FD334776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AE4-49DD-8DD0-BF2FD334776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AE4-49DD-8DD0-BF2FD334776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0950515117817302E-3"/>
          <c:y val="0"/>
        </c:manualLayout>
      </c:layout>
      <c:overlay val="0"/>
    </c:title>
    <c:autoTitleDeleted val="0"/>
    <c:plotArea>
      <c:layout>
        <c:manualLayout>
          <c:layoutTarget val="inner"/>
          <c:xMode val="edge"/>
          <c:yMode val="edge"/>
          <c:x val="8.8999975598373637E-2"/>
          <c:y val="0.29248122646279789"/>
          <c:w val="0.58899387519178148"/>
          <c:h val="0.53942642318683287"/>
        </c:manualLayout>
      </c:layout>
      <c:barChart>
        <c:barDir val="col"/>
        <c:grouping val="stacked"/>
        <c:varyColors val="0"/>
        <c:ser>
          <c:idx val="0"/>
          <c:order val="0"/>
          <c:tx>
            <c:strRef>
              <c:f>'8.12'!$A$28</c:f>
              <c:strCache>
                <c:ptCount val="1"/>
                <c:pt idx="0">
                  <c:v>Průmysl</c:v>
                </c:pt>
              </c:strCache>
            </c:strRef>
          </c:tx>
          <c:invertIfNegative val="0"/>
          <c:cat>
            <c:strRef>
              <c:f>'8.12'!$C$38:$E$38</c:f>
              <c:strCache>
                <c:ptCount val="3"/>
                <c:pt idx="0">
                  <c:v>Říjen</c:v>
                </c:pt>
                <c:pt idx="1">
                  <c:v>Listopad</c:v>
                </c:pt>
                <c:pt idx="2">
                  <c:v>Prosinec</c:v>
                </c:pt>
              </c:strCache>
            </c:strRef>
          </c:cat>
          <c:val>
            <c:numRef>
              <c:f>('8.12'!$B$28,'8.12'!$D$28,'8.12'!$F$28)</c:f>
              <c:numCache>
                <c:formatCode>#,##0.0</c:formatCode>
                <c:ptCount val="3"/>
                <c:pt idx="0">
                  <c:v>409257.554</c:v>
                </c:pt>
                <c:pt idx="1">
                  <c:v>443198.01199999999</c:v>
                </c:pt>
                <c:pt idx="2">
                  <c:v>542667.13800000004</c:v>
                </c:pt>
              </c:numCache>
            </c:numRef>
          </c:val>
          <c:extLst>
            <c:ext xmlns:c16="http://schemas.microsoft.com/office/drawing/2014/chart" uri="{C3380CC4-5D6E-409C-BE32-E72D297353CC}">
              <c16:uniqueId val="{00000000-72DF-4AAF-B273-0CD73148B88E}"/>
            </c:ext>
          </c:extLst>
        </c:ser>
        <c:ser>
          <c:idx val="1"/>
          <c:order val="1"/>
          <c:tx>
            <c:strRef>
              <c:f>'8.12'!$A$29</c:f>
              <c:strCache>
                <c:ptCount val="1"/>
                <c:pt idx="0">
                  <c:v>Energetika</c:v>
                </c:pt>
              </c:strCache>
            </c:strRef>
          </c:tx>
          <c:invertIfNegative val="0"/>
          <c:cat>
            <c:strRef>
              <c:f>'8.12'!$C$38:$E$38</c:f>
              <c:strCache>
                <c:ptCount val="3"/>
                <c:pt idx="0">
                  <c:v>Říjen</c:v>
                </c:pt>
                <c:pt idx="1">
                  <c:v>Listopad</c:v>
                </c:pt>
                <c:pt idx="2">
                  <c:v>Prosinec</c:v>
                </c:pt>
              </c:strCache>
            </c:strRef>
          </c:cat>
          <c:val>
            <c:numRef>
              <c:f>('8.12'!$B$29,'8.12'!$D$29,'8.12'!$F$29)</c:f>
              <c:numCache>
                <c:formatCode>#,##0.0</c:formatCode>
                <c:ptCount val="3"/>
                <c:pt idx="0">
                  <c:v>821.16899999999998</c:v>
                </c:pt>
                <c:pt idx="1">
                  <c:v>1512.9409999999998</c:v>
                </c:pt>
                <c:pt idx="2">
                  <c:v>2736.6770000000001</c:v>
                </c:pt>
              </c:numCache>
            </c:numRef>
          </c:val>
          <c:extLst>
            <c:ext xmlns:c16="http://schemas.microsoft.com/office/drawing/2014/chart" uri="{C3380CC4-5D6E-409C-BE32-E72D297353CC}">
              <c16:uniqueId val="{00000001-72DF-4AAF-B273-0CD73148B88E}"/>
            </c:ext>
          </c:extLst>
        </c:ser>
        <c:ser>
          <c:idx val="2"/>
          <c:order val="2"/>
          <c:tx>
            <c:strRef>
              <c:f>'8.12'!$A$30</c:f>
              <c:strCache>
                <c:ptCount val="1"/>
                <c:pt idx="0">
                  <c:v>Doprava</c:v>
                </c:pt>
              </c:strCache>
            </c:strRef>
          </c:tx>
          <c:invertIfNegative val="0"/>
          <c:cat>
            <c:strRef>
              <c:f>'8.12'!$C$38:$E$38</c:f>
              <c:strCache>
                <c:ptCount val="3"/>
                <c:pt idx="0">
                  <c:v>Říjen</c:v>
                </c:pt>
                <c:pt idx="1">
                  <c:v>Listopad</c:v>
                </c:pt>
                <c:pt idx="2">
                  <c:v>Prosinec</c:v>
                </c:pt>
              </c:strCache>
            </c:strRef>
          </c:cat>
          <c:val>
            <c:numRef>
              <c:f>('8.12'!$B$30,'8.12'!$D$30,'8.12'!$F$30)</c:f>
              <c:numCache>
                <c:formatCode>#,##0.0</c:formatCode>
                <c:ptCount val="3"/>
                <c:pt idx="0">
                  <c:v>1374.1280000000002</c:v>
                </c:pt>
                <c:pt idx="1">
                  <c:v>2414.1</c:v>
                </c:pt>
                <c:pt idx="2">
                  <c:v>3407.8690000000001</c:v>
                </c:pt>
              </c:numCache>
            </c:numRef>
          </c:val>
          <c:extLst>
            <c:ext xmlns:c16="http://schemas.microsoft.com/office/drawing/2014/chart" uri="{C3380CC4-5D6E-409C-BE32-E72D297353CC}">
              <c16:uniqueId val="{00000002-72DF-4AAF-B273-0CD73148B88E}"/>
            </c:ext>
          </c:extLst>
        </c:ser>
        <c:ser>
          <c:idx val="3"/>
          <c:order val="3"/>
          <c:tx>
            <c:strRef>
              <c:f>'8.12'!$A$31</c:f>
              <c:strCache>
                <c:ptCount val="1"/>
                <c:pt idx="0">
                  <c:v>Stavebnictví</c:v>
                </c:pt>
              </c:strCache>
            </c:strRef>
          </c:tx>
          <c:invertIfNegative val="0"/>
          <c:cat>
            <c:strRef>
              <c:f>'8.12'!$C$38:$E$38</c:f>
              <c:strCache>
                <c:ptCount val="3"/>
                <c:pt idx="0">
                  <c:v>Říjen</c:v>
                </c:pt>
                <c:pt idx="1">
                  <c:v>Listopad</c:v>
                </c:pt>
                <c:pt idx="2">
                  <c:v>Prosinec</c:v>
                </c:pt>
              </c:strCache>
            </c:strRef>
          </c:cat>
          <c:val>
            <c:numRef>
              <c:f>('8.12'!$B$31,'8.12'!$D$31,'8.12'!$F$31)</c:f>
              <c:numCache>
                <c:formatCode>#,##0.0</c:formatCode>
                <c:ptCount val="3"/>
                <c:pt idx="0">
                  <c:v>82</c:v>
                </c:pt>
                <c:pt idx="1">
                  <c:v>89</c:v>
                </c:pt>
                <c:pt idx="2">
                  <c:v>263.90999999999997</c:v>
                </c:pt>
              </c:numCache>
            </c:numRef>
          </c:val>
          <c:extLst>
            <c:ext xmlns:c16="http://schemas.microsoft.com/office/drawing/2014/chart" uri="{C3380CC4-5D6E-409C-BE32-E72D297353CC}">
              <c16:uniqueId val="{00000003-72DF-4AAF-B273-0CD73148B88E}"/>
            </c:ext>
          </c:extLst>
        </c:ser>
        <c:ser>
          <c:idx val="4"/>
          <c:order val="4"/>
          <c:tx>
            <c:strRef>
              <c:f>'8.12'!$A$32</c:f>
              <c:strCache>
                <c:ptCount val="1"/>
                <c:pt idx="0">
                  <c:v>Zemědělství a lesnictví</c:v>
                </c:pt>
              </c:strCache>
            </c:strRef>
          </c:tx>
          <c:invertIfNegative val="0"/>
          <c:cat>
            <c:strRef>
              <c:f>'8.12'!$C$38:$E$38</c:f>
              <c:strCache>
                <c:ptCount val="3"/>
                <c:pt idx="0">
                  <c:v>Říjen</c:v>
                </c:pt>
                <c:pt idx="1">
                  <c:v>Listopad</c:v>
                </c:pt>
                <c:pt idx="2">
                  <c:v>Prosinec</c:v>
                </c:pt>
              </c:strCache>
            </c:strRef>
          </c:cat>
          <c:val>
            <c:numRef>
              <c:f>('8.12'!$B$32,'8.12'!$D$32,'8.12'!$F$32)</c:f>
              <c:numCache>
                <c:formatCode>#,##0.0</c:formatCode>
                <c:ptCount val="3"/>
                <c:pt idx="0">
                  <c:v>1724.252</c:v>
                </c:pt>
                <c:pt idx="1">
                  <c:v>3665.136</c:v>
                </c:pt>
                <c:pt idx="2">
                  <c:v>2416.299</c:v>
                </c:pt>
              </c:numCache>
            </c:numRef>
          </c:val>
          <c:extLst>
            <c:ext xmlns:c16="http://schemas.microsoft.com/office/drawing/2014/chart" uri="{C3380CC4-5D6E-409C-BE32-E72D297353CC}">
              <c16:uniqueId val="{00000004-72DF-4AAF-B273-0CD73148B88E}"/>
            </c:ext>
          </c:extLst>
        </c:ser>
        <c:ser>
          <c:idx val="5"/>
          <c:order val="5"/>
          <c:tx>
            <c:strRef>
              <c:f>'8.12'!$A$33</c:f>
              <c:strCache>
                <c:ptCount val="1"/>
                <c:pt idx="0">
                  <c:v>Domácnosti</c:v>
                </c:pt>
              </c:strCache>
            </c:strRef>
          </c:tx>
          <c:spPr>
            <a:solidFill>
              <a:schemeClr val="accent6"/>
            </a:solidFill>
          </c:spPr>
          <c:invertIfNegative val="0"/>
          <c:cat>
            <c:strRef>
              <c:f>'8.12'!$C$38:$E$38</c:f>
              <c:strCache>
                <c:ptCount val="3"/>
                <c:pt idx="0">
                  <c:v>Říjen</c:v>
                </c:pt>
                <c:pt idx="1">
                  <c:v>Listopad</c:v>
                </c:pt>
                <c:pt idx="2">
                  <c:v>Prosinec</c:v>
                </c:pt>
              </c:strCache>
            </c:strRef>
          </c:cat>
          <c:val>
            <c:numRef>
              <c:f>('8.12'!$B$33,'8.12'!$D$33,'8.12'!$F$33)</c:f>
              <c:numCache>
                <c:formatCode>#,##0.0</c:formatCode>
                <c:ptCount val="3"/>
                <c:pt idx="0">
                  <c:v>167873.255</c:v>
                </c:pt>
                <c:pt idx="1">
                  <c:v>270663.47500000003</c:v>
                </c:pt>
                <c:pt idx="2">
                  <c:v>365216.52400000003</c:v>
                </c:pt>
              </c:numCache>
            </c:numRef>
          </c:val>
          <c:extLst>
            <c:ext xmlns:c16="http://schemas.microsoft.com/office/drawing/2014/chart" uri="{C3380CC4-5D6E-409C-BE32-E72D297353CC}">
              <c16:uniqueId val="{00000005-72DF-4AAF-B273-0CD73148B88E}"/>
            </c:ext>
          </c:extLst>
        </c:ser>
        <c:ser>
          <c:idx val="6"/>
          <c:order val="6"/>
          <c:tx>
            <c:strRef>
              <c:f>'8.12'!$A$34</c:f>
              <c:strCache>
                <c:ptCount val="1"/>
                <c:pt idx="0">
                  <c:v>Obchod, služby, školství, zdravotnictví</c:v>
                </c:pt>
              </c:strCache>
            </c:strRef>
          </c:tx>
          <c:spPr>
            <a:solidFill>
              <a:srgbClr val="F0948F"/>
            </a:solidFill>
          </c:spPr>
          <c:invertIfNegative val="0"/>
          <c:cat>
            <c:strRef>
              <c:f>'8.12'!$C$38:$E$38</c:f>
              <c:strCache>
                <c:ptCount val="3"/>
                <c:pt idx="0">
                  <c:v>Říjen</c:v>
                </c:pt>
                <c:pt idx="1">
                  <c:v>Listopad</c:v>
                </c:pt>
                <c:pt idx="2">
                  <c:v>Prosinec</c:v>
                </c:pt>
              </c:strCache>
            </c:strRef>
          </c:cat>
          <c:val>
            <c:numRef>
              <c:f>('8.12'!$B$34,'8.12'!$D$34,'8.12'!$F$34)</c:f>
              <c:numCache>
                <c:formatCode>#,##0.0</c:formatCode>
                <c:ptCount val="3"/>
                <c:pt idx="0">
                  <c:v>70618.111000000004</c:v>
                </c:pt>
                <c:pt idx="1">
                  <c:v>119393.57799999996</c:v>
                </c:pt>
                <c:pt idx="2">
                  <c:v>166394.91700000002</c:v>
                </c:pt>
              </c:numCache>
            </c:numRef>
          </c:val>
          <c:extLst>
            <c:ext xmlns:c16="http://schemas.microsoft.com/office/drawing/2014/chart" uri="{C3380CC4-5D6E-409C-BE32-E72D297353CC}">
              <c16:uniqueId val="{00000006-72DF-4AAF-B273-0CD73148B88E}"/>
            </c:ext>
          </c:extLst>
        </c:ser>
        <c:ser>
          <c:idx val="7"/>
          <c:order val="7"/>
          <c:tx>
            <c:strRef>
              <c:f>'8.12'!$A$35</c:f>
              <c:strCache>
                <c:ptCount val="1"/>
                <c:pt idx="0">
                  <c:v>Ostatní</c:v>
                </c:pt>
              </c:strCache>
            </c:strRef>
          </c:tx>
          <c:spPr>
            <a:solidFill>
              <a:srgbClr val="F7C9C7"/>
            </a:solidFill>
          </c:spPr>
          <c:invertIfNegative val="0"/>
          <c:cat>
            <c:strRef>
              <c:f>'8.12'!$C$38:$E$38</c:f>
              <c:strCache>
                <c:ptCount val="3"/>
                <c:pt idx="0">
                  <c:v>Říjen</c:v>
                </c:pt>
                <c:pt idx="1">
                  <c:v>Listopad</c:v>
                </c:pt>
                <c:pt idx="2">
                  <c:v>Prosinec</c:v>
                </c:pt>
              </c:strCache>
            </c:strRef>
          </c:cat>
          <c:val>
            <c:numRef>
              <c:f>('8.12'!$B$35,'8.12'!$D$35,'8.12'!$F$35)</c:f>
              <c:numCache>
                <c:formatCode>#,##0.0</c:formatCode>
                <c:ptCount val="3"/>
                <c:pt idx="0">
                  <c:v>985.99900000000002</c:v>
                </c:pt>
                <c:pt idx="1">
                  <c:v>1682.3620000000001</c:v>
                </c:pt>
                <c:pt idx="2">
                  <c:v>2868.4270000000001</c:v>
                </c:pt>
              </c:numCache>
            </c:numRef>
          </c:val>
          <c:extLst>
            <c:ext xmlns:c16="http://schemas.microsoft.com/office/drawing/2014/chart" uri="{C3380CC4-5D6E-409C-BE32-E72D297353CC}">
              <c16:uniqueId val="{00000007-72DF-4AAF-B273-0CD73148B88E}"/>
            </c:ext>
          </c:extLst>
        </c:ser>
        <c:dLbls>
          <c:showLegendKey val="0"/>
          <c:showVal val="0"/>
          <c:showCatName val="0"/>
          <c:showSerName val="0"/>
          <c:showPercent val="0"/>
          <c:showBubbleSize val="0"/>
        </c:dLbls>
        <c:gapWidth val="50"/>
        <c:overlap val="100"/>
        <c:axId val="290162944"/>
        <c:axId val="290172928"/>
      </c:barChart>
      <c:catAx>
        <c:axId val="29016294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172928"/>
        <c:crosses val="autoZero"/>
        <c:auto val="1"/>
        <c:lblAlgn val="ctr"/>
        <c:lblOffset val="100"/>
        <c:noMultiLvlLbl val="0"/>
      </c:catAx>
      <c:valAx>
        <c:axId val="290172928"/>
        <c:scaling>
          <c:orientation val="minMax"/>
          <c:max val="30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162944"/>
        <c:crosses val="autoZero"/>
        <c:crossBetween val="between"/>
        <c:majorUnit val="5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Podíl v ČR</a:t>
            </a:r>
          </a:p>
        </c:rich>
      </c:tx>
      <c:layout>
        <c:manualLayout>
          <c:xMode val="edge"/>
          <c:yMode val="edge"/>
          <c:x val="5.1553002128805394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'8.12'!$A$38</c:f>
              <c:strCache>
                <c:ptCount val="1"/>
                <c:pt idx="0">
                  <c:v>Instalovaný výkon</c:v>
                </c:pt>
              </c:strCache>
            </c:strRef>
          </c:tx>
          <c:invertIfNegative val="0"/>
          <c:val>
            <c:numRef>
              <c:f>'8.12'!$B$38</c:f>
              <c:numCache>
                <c:formatCode>0.0%</c:formatCode>
                <c:ptCount val="1"/>
                <c:pt idx="0">
                  <c:v>0.1156866114263007</c:v>
                </c:pt>
              </c:numCache>
            </c:numRef>
          </c:val>
          <c:extLst>
            <c:ext xmlns:c16="http://schemas.microsoft.com/office/drawing/2014/chart" uri="{C3380CC4-5D6E-409C-BE32-E72D297353CC}">
              <c16:uniqueId val="{00000000-4E36-46C0-A91E-7D3667508618}"/>
            </c:ext>
          </c:extLst>
        </c:ser>
        <c:ser>
          <c:idx val="1"/>
          <c:order val="1"/>
          <c:tx>
            <c:strRef>
              <c:f>'8.12'!$A$39</c:f>
              <c:strCache>
                <c:ptCount val="1"/>
                <c:pt idx="0">
                  <c:v>Výroba tepla brutto</c:v>
                </c:pt>
              </c:strCache>
            </c:strRef>
          </c:tx>
          <c:invertIfNegative val="0"/>
          <c:val>
            <c:numRef>
              <c:f>'8.12'!$B$39</c:f>
              <c:numCache>
                <c:formatCode>0.0%</c:formatCode>
                <c:ptCount val="1"/>
                <c:pt idx="0">
                  <c:v>0.18119998498382808</c:v>
                </c:pt>
              </c:numCache>
            </c:numRef>
          </c:val>
          <c:extLst>
            <c:ext xmlns:c16="http://schemas.microsoft.com/office/drawing/2014/chart" uri="{C3380CC4-5D6E-409C-BE32-E72D297353CC}">
              <c16:uniqueId val="{00000001-4E36-46C0-A91E-7D3667508618}"/>
            </c:ext>
          </c:extLst>
        </c:ser>
        <c:ser>
          <c:idx val="2"/>
          <c:order val="2"/>
          <c:tx>
            <c:strRef>
              <c:f>'8.12'!$A$40</c:f>
              <c:strCache>
                <c:ptCount val="1"/>
                <c:pt idx="0">
                  <c:v>Dodávky tepla</c:v>
                </c:pt>
              </c:strCache>
            </c:strRef>
          </c:tx>
          <c:invertIfNegative val="0"/>
          <c:val>
            <c:numRef>
              <c:f>'8.12'!$B$40</c:f>
              <c:numCache>
                <c:formatCode>0.0%</c:formatCode>
                <c:ptCount val="1"/>
                <c:pt idx="0">
                  <c:v>0.22325437903236744</c:v>
                </c:pt>
              </c:numCache>
            </c:numRef>
          </c:val>
          <c:extLst>
            <c:ext xmlns:c16="http://schemas.microsoft.com/office/drawing/2014/chart" uri="{C3380CC4-5D6E-409C-BE32-E72D297353CC}">
              <c16:uniqueId val="{00000002-4E36-46C0-A91E-7D3667508618}"/>
            </c:ext>
          </c:extLst>
        </c:ser>
        <c:dLbls>
          <c:showLegendKey val="0"/>
          <c:showVal val="0"/>
          <c:showCatName val="0"/>
          <c:showSerName val="0"/>
          <c:showPercent val="0"/>
          <c:showBubbleSize val="0"/>
        </c:dLbls>
        <c:gapWidth val="150"/>
        <c:axId val="290195712"/>
        <c:axId val="290209792"/>
      </c:barChart>
      <c:catAx>
        <c:axId val="290195712"/>
        <c:scaling>
          <c:orientation val="maxMin"/>
        </c:scaling>
        <c:delete val="0"/>
        <c:axPos val="l"/>
        <c:numFmt formatCode="General" sourceLinked="1"/>
        <c:majorTickMark val="none"/>
        <c:minorTickMark val="none"/>
        <c:tickLblPos val="none"/>
        <c:crossAx val="290209792"/>
        <c:crosses val="autoZero"/>
        <c:auto val="1"/>
        <c:lblAlgn val="ctr"/>
        <c:lblOffset val="100"/>
        <c:noMultiLvlLbl val="0"/>
      </c:catAx>
      <c:valAx>
        <c:axId val="29020979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90195712"/>
        <c:crosses val="max"/>
        <c:crossBetween val="between"/>
        <c:majorUnit val="0.1"/>
      </c:valAx>
    </c:plotArea>
    <c:legend>
      <c:legendPos val="b"/>
      <c:layout>
        <c:manualLayout>
          <c:xMode val="edge"/>
          <c:yMode val="edge"/>
          <c:x val="1.5162396231415507E-3"/>
          <c:y val="0.75512807259673831"/>
          <c:w val="0.64728171500523457"/>
          <c:h val="0.2448719274032616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2947773685037055E-3"/>
          <c:y val="0"/>
        </c:manualLayout>
      </c:layout>
      <c:overlay val="0"/>
    </c:title>
    <c:autoTitleDeleted val="0"/>
    <c:plotArea>
      <c:layout/>
      <c:barChart>
        <c:barDir val="col"/>
        <c:grouping val="stacked"/>
        <c:varyColors val="0"/>
        <c:ser>
          <c:idx val="0"/>
          <c:order val="0"/>
          <c:tx>
            <c:strRef>
              <c:f>'8.12'!$A$10</c:f>
              <c:strCache>
                <c:ptCount val="1"/>
                <c:pt idx="0">
                  <c:v>Biomasa</c:v>
                </c:pt>
              </c:strCache>
            </c:strRef>
          </c:tx>
          <c:spPr>
            <a:solidFill>
              <a:srgbClr val="23315F"/>
            </a:solidFill>
          </c:spPr>
          <c:invertIfNegative val="0"/>
          <c:cat>
            <c:strRef>
              <c:f>'8.12'!$C$38:$E$38</c:f>
              <c:strCache>
                <c:ptCount val="3"/>
                <c:pt idx="0">
                  <c:v>Říjen</c:v>
                </c:pt>
                <c:pt idx="1">
                  <c:v>Listopad</c:v>
                </c:pt>
                <c:pt idx="2">
                  <c:v>Prosinec</c:v>
                </c:pt>
              </c:strCache>
            </c:strRef>
          </c:cat>
          <c:val>
            <c:numRef>
              <c:f>('8.12'!$B$10,'8.12'!$D$10,'8.12'!$F$10)</c:f>
              <c:numCache>
                <c:formatCode>#,##0.0</c:formatCode>
                <c:ptCount val="3"/>
                <c:pt idx="0">
                  <c:v>62657.22</c:v>
                </c:pt>
                <c:pt idx="1">
                  <c:v>94818.339000000007</c:v>
                </c:pt>
                <c:pt idx="2">
                  <c:v>120095.46799999999</c:v>
                </c:pt>
              </c:numCache>
            </c:numRef>
          </c:val>
          <c:extLst>
            <c:ext xmlns:c16="http://schemas.microsoft.com/office/drawing/2014/chart" uri="{C3380CC4-5D6E-409C-BE32-E72D297353CC}">
              <c16:uniqueId val="{00000000-2D92-4281-A4C1-DC17004EBD29}"/>
            </c:ext>
          </c:extLst>
        </c:ser>
        <c:ser>
          <c:idx val="1"/>
          <c:order val="1"/>
          <c:tx>
            <c:strRef>
              <c:f>'8.12'!$A$11</c:f>
              <c:strCache>
                <c:ptCount val="1"/>
                <c:pt idx="0">
                  <c:v>Bioplyn</c:v>
                </c:pt>
              </c:strCache>
            </c:strRef>
          </c:tx>
          <c:spPr>
            <a:solidFill>
              <a:srgbClr val="5A6588"/>
            </a:solidFill>
          </c:spPr>
          <c:invertIfNegative val="0"/>
          <c:cat>
            <c:strRef>
              <c:f>'8.12'!$C$38:$E$38</c:f>
              <c:strCache>
                <c:ptCount val="3"/>
                <c:pt idx="0">
                  <c:v>Říjen</c:v>
                </c:pt>
                <c:pt idx="1">
                  <c:v>Listopad</c:v>
                </c:pt>
                <c:pt idx="2">
                  <c:v>Prosinec</c:v>
                </c:pt>
              </c:strCache>
            </c:strRef>
          </c:cat>
          <c:val>
            <c:numRef>
              <c:f>('8.12'!$B$11,'8.12'!$D$11,'8.12'!$F$11)</c:f>
              <c:numCache>
                <c:formatCode>#,##0.0</c:formatCode>
                <c:ptCount val="3"/>
                <c:pt idx="0">
                  <c:v>4156.9079999999994</c:v>
                </c:pt>
                <c:pt idx="1">
                  <c:v>6163.96</c:v>
                </c:pt>
                <c:pt idx="2">
                  <c:v>5197.5550000000003</c:v>
                </c:pt>
              </c:numCache>
            </c:numRef>
          </c:val>
          <c:extLst>
            <c:ext xmlns:c16="http://schemas.microsoft.com/office/drawing/2014/chart" uri="{C3380CC4-5D6E-409C-BE32-E72D297353CC}">
              <c16:uniqueId val="{00000001-2D92-4281-A4C1-DC17004EBD29}"/>
            </c:ext>
          </c:extLst>
        </c:ser>
        <c:ser>
          <c:idx val="2"/>
          <c:order val="2"/>
          <c:tx>
            <c:strRef>
              <c:f>'8.12'!$A$12</c:f>
              <c:strCache>
                <c:ptCount val="1"/>
                <c:pt idx="0">
                  <c:v>Černé uhlí</c:v>
                </c:pt>
              </c:strCache>
            </c:strRef>
          </c:tx>
          <c:spPr>
            <a:solidFill>
              <a:srgbClr val="9198B0"/>
            </a:solidFill>
          </c:spPr>
          <c:invertIfNegative val="0"/>
          <c:cat>
            <c:strRef>
              <c:f>'8.12'!$C$38:$E$38</c:f>
              <c:strCache>
                <c:ptCount val="3"/>
                <c:pt idx="0">
                  <c:v>Říjen</c:v>
                </c:pt>
                <c:pt idx="1">
                  <c:v>Listopad</c:v>
                </c:pt>
                <c:pt idx="2">
                  <c:v>Prosinec</c:v>
                </c:pt>
              </c:strCache>
            </c:strRef>
          </c:cat>
          <c:val>
            <c:numRef>
              <c:f>('8.12'!$B$12,'8.12'!$D$12,'8.12'!$F$12)</c:f>
              <c:numCache>
                <c:formatCode>#,##0.0</c:formatCode>
                <c:ptCount val="3"/>
                <c:pt idx="0">
                  <c:v>0</c:v>
                </c:pt>
                <c:pt idx="1">
                  <c:v>0</c:v>
                </c:pt>
                <c:pt idx="2">
                  <c:v>0</c:v>
                </c:pt>
              </c:numCache>
            </c:numRef>
          </c:val>
          <c:extLst>
            <c:ext xmlns:c16="http://schemas.microsoft.com/office/drawing/2014/chart" uri="{C3380CC4-5D6E-409C-BE32-E72D297353CC}">
              <c16:uniqueId val="{00000002-2D92-4281-A4C1-DC17004EBD29}"/>
            </c:ext>
          </c:extLst>
        </c:ser>
        <c:ser>
          <c:idx val="3"/>
          <c:order val="3"/>
          <c:tx>
            <c:strRef>
              <c:f>'8.12'!$A$13</c:f>
              <c:strCache>
                <c:ptCount val="1"/>
                <c:pt idx="0">
                  <c:v>Elektrická energie</c:v>
                </c:pt>
              </c:strCache>
            </c:strRef>
          </c:tx>
          <c:spPr>
            <a:solidFill>
              <a:srgbClr val="C8CBD7"/>
            </a:solidFill>
          </c:spPr>
          <c:invertIfNegative val="0"/>
          <c:cat>
            <c:strRef>
              <c:f>'8.12'!$C$38:$E$38</c:f>
              <c:strCache>
                <c:ptCount val="3"/>
                <c:pt idx="0">
                  <c:v>Říjen</c:v>
                </c:pt>
                <c:pt idx="1">
                  <c:v>Listopad</c:v>
                </c:pt>
                <c:pt idx="2">
                  <c:v>Prosinec</c:v>
                </c:pt>
              </c:strCache>
            </c:strRef>
          </c:cat>
          <c:val>
            <c:numRef>
              <c:f>('8.12'!$B$13,'8.12'!$D$13,'8.12'!$F$13)</c:f>
              <c:numCache>
                <c:formatCode>#,##0.0</c:formatCode>
                <c:ptCount val="3"/>
                <c:pt idx="0">
                  <c:v>5518.7510000000002</c:v>
                </c:pt>
                <c:pt idx="1">
                  <c:v>4897.4709999999995</c:v>
                </c:pt>
                <c:pt idx="2">
                  <c:v>1337.22</c:v>
                </c:pt>
              </c:numCache>
            </c:numRef>
          </c:val>
          <c:extLst>
            <c:ext xmlns:c16="http://schemas.microsoft.com/office/drawing/2014/chart" uri="{C3380CC4-5D6E-409C-BE32-E72D297353CC}">
              <c16:uniqueId val="{00000003-2D92-4281-A4C1-DC17004EBD29}"/>
            </c:ext>
          </c:extLst>
        </c:ser>
        <c:ser>
          <c:idx val="4"/>
          <c:order val="4"/>
          <c:tx>
            <c:strRef>
              <c:f>'8.12'!$A$14</c:f>
              <c:strCache>
                <c:ptCount val="1"/>
                <c:pt idx="0">
                  <c:v>Energie prostředí (tepelné čerpadlo)</c:v>
                </c:pt>
              </c:strCache>
            </c:strRef>
          </c:tx>
          <c:spPr>
            <a:solidFill>
              <a:srgbClr val="E02C1F"/>
            </a:solidFill>
          </c:spPr>
          <c:invertIfNegative val="0"/>
          <c:cat>
            <c:strRef>
              <c:f>'8.12'!$C$38:$E$38</c:f>
              <c:strCache>
                <c:ptCount val="3"/>
                <c:pt idx="0">
                  <c:v>Říjen</c:v>
                </c:pt>
                <c:pt idx="1">
                  <c:v>Listopad</c:v>
                </c:pt>
                <c:pt idx="2">
                  <c:v>Prosinec</c:v>
                </c:pt>
              </c:strCache>
            </c:strRef>
          </c:cat>
          <c:val>
            <c:numRef>
              <c:f>('8.12'!$B$14,'8.12'!$D$14,'8.12'!$F$14)</c:f>
              <c:numCache>
                <c:formatCode>#,##0.0</c:formatCode>
                <c:ptCount val="3"/>
                <c:pt idx="0">
                  <c:v>0</c:v>
                </c:pt>
                <c:pt idx="1">
                  <c:v>0</c:v>
                </c:pt>
                <c:pt idx="2">
                  <c:v>0</c:v>
                </c:pt>
              </c:numCache>
            </c:numRef>
          </c:val>
          <c:extLst>
            <c:ext xmlns:c16="http://schemas.microsoft.com/office/drawing/2014/chart" uri="{C3380CC4-5D6E-409C-BE32-E72D297353CC}">
              <c16:uniqueId val="{00000004-2D92-4281-A4C1-DC17004EBD29}"/>
            </c:ext>
          </c:extLst>
        </c:ser>
        <c:ser>
          <c:idx val="5"/>
          <c:order val="5"/>
          <c:tx>
            <c:strRef>
              <c:f>'8.12'!$A$15</c:f>
              <c:strCache>
                <c:ptCount val="1"/>
                <c:pt idx="0">
                  <c:v>Energie Slunce (solární kolektor)</c:v>
                </c:pt>
              </c:strCache>
            </c:strRef>
          </c:tx>
          <c:spPr>
            <a:solidFill>
              <a:srgbClr val="E86158"/>
            </a:solidFill>
          </c:spPr>
          <c:invertIfNegative val="0"/>
          <c:cat>
            <c:strRef>
              <c:f>'8.12'!$C$38:$E$38</c:f>
              <c:strCache>
                <c:ptCount val="3"/>
                <c:pt idx="0">
                  <c:v>Říjen</c:v>
                </c:pt>
                <c:pt idx="1">
                  <c:v>Listopad</c:v>
                </c:pt>
                <c:pt idx="2">
                  <c:v>Prosinec</c:v>
                </c:pt>
              </c:strCache>
            </c:strRef>
          </c:cat>
          <c:val>
            <c:numRef>
              <c:f>('8.12'!$B$15,'8.12'!$D$15,'8.12'!$F$15)</c:f>
              <c:numCache>
                <c:formatCode>#,##0.0</c:formatCode>
                <c:ptCount val="3"/>
                <c:pt idx="0">
                  <c:v>0</c:v>
                </c:pt>
                <c:pt idx="1">
                  <c:v>0</c:v>
                </c:pt>
                <c:pt idx="2">
                  <c:v>0</c:v>
                </c:pt>
              </c:numCache>
            </c:numRef>
          </c:val>
          <c:extLst>
            <c:ext xmlns:c16="http://schemas.microsoft.com/office/drawing/2014/chart" uri="{C3380CC4-5D6E-409C-BE32-E72D297353CC}">
              <c16:uniqueId val="{00000005-2D92-4281-A4C1-DC17004EBD29}"/>
            </c:ext>
          </c:extLst>
        </c:ser>
        <c:ser>
          <c:idx val="6"/>
          <c:order val="6"/>
          <c:tx>
            <c:strRef>
              <c:f>'8.12'!$A$16</c:f>
              <c:strCache>
                <c:ptCount val="1"/>
                <c:pt idx="0">
                  <c:v>Hnědé uhlí</c:v>
                </c:pt>
              </c:strCache>
            </c:strRef>
          </c:tx>
          <c:spPr>
            <a:solidFill>
              <a:srgbClr val="F0948F"/>
            </a:solidFill>
          </c:spPr>
          <c:invertIfNegative val="0"/>
          <c:cat>
            <c:strRef>
              <c:f>'8.12'!$C$38:$E$38</c:f>
              <c:strCache>
                <c:ptCount val="3"/>
                <c:pt idx="0">
                  <c:v>Říjen</c:v>
                </c:pt>
                <c:pt idx="1">
                  <c:v>Listopad</c:v>
                </c:pt>
                <c:pt idx="2">
                  <c:v>Prosinec</c:v>
                </c:pt>
              </c:strCache>
            </c:strRef>
          </c:cat>
          <c:val>
            <c:numRef>
              <c:f>('8.12'!$B$16,'8.12'!$D$16,'8.12'!$F$16)</c:f>
              <c:numCache>
                <c:formatCode>#,##0.0</c:formatCode>
                <c:ptCount val="3"/>
                <c:pt idx="0">
                  <c:v>770927.60600000003</c:v>
                </c:pt>
                <c:pt idx="1">
                  <c:v>1291367.2220000001</c:v>
                </c:pt>
                <c:pt idx="2">
                  <c:v>1748256.2029999997</c:v>
                </c:pt>
              </c:numCache>
            </c:numRef>
          </c:val>
          <c:extLst>
            <c:ext xmlns:c16="http://schemas.microsoft.com/office/drawing/2014/chart" uri="{C3380CC4-5D6E-409C-BE32-E72D297353CC}">
              <c16:uniqueId val="{00000006-2D92-4281-A4C1-DC17004EBD29}"/>
            </c:ext>
          </c:extLst>
        </c:ser>
        <c:ser>
          <c:idx val="7"/>
          <c:order val="7"/>
          <c:tx>
            <c:strRef>
              <c:f>'8.12'!$A$17</c:f>
              <c:strCache>
                <c:ptCount val="1"/>
                <c:pt idx="0">
                  <c:v>Jaderné palivo</c:v>
                </c:pt>
              </c:strCache>
            </c:strRef>
          </c:tx>
          <c:spPr>
            <a:solidFill>
              <a:srgbClr val="F7C9C7"/>
            </a:solidFill>
          </c:spPr>
          <c:invertIfNegative val="0"/>
          <c:cat>
            <c:strRef>
              <c:f>'8.12'!$C$38:$E$38</c:f>
              <c:strCache>
                <c:ptCount val="3"/>
                <c:pt idx="0">
                  <c:v>Říjen</c:v>
                </c:pt>
                <c:pt idx="1">
                  <c:v>Listopad</c:v>
                </c:pt>
                <c:pt idx="2">
                  <c:v>Prosinec</c:v>
                </c:pt>
              </c:strCache>
            </c:strRef>
          </c:cat>
          <c:val>
            <c:numRef>
              <c:f>('8.12'!$B$17,'8.12'!$D$17,'8.12'!$F$17)</c:f>
              <c:numCache>
                <c:formatCode>#,##0.0</c:formatCode>
                <c:ptCount val="3"/>
                <c:pt idx="0">
                  <c:v>0</c:v>
                </c:pt>
                <c:pt idx="1">
                  <c:v>0</c:v>
                </c:pt>
                <c:pt idx="2">
                  <c:v>0</c:v>
                </c:pt>
              </c:numCache>
            </c:numRef>
          </c:val>
          <c:extLst>
            <c:ext xmlns:c16="http://schemas.microsoft.com/office/drawing/2014/chart" uri="{C3380CC4-5D6E-409C-BE32-E72D297353CC}">
              <c16:uniqueId val="{00000007-2D92-4281-A4C1-DC17004EBD29}"/>
            </c:ext>
          </c:extLst>
        </c:ser>
        <c:ser>
          <c:idx val="8"/>
          <c:order val="8"/>
          <c:tx>
            <c:strRef>
              <c:f>'8.12'!$A$18</c:f>
              <c:strCache>
                <c:ptCount val="1"/>
                <c:pt idx="0">
                  <c:v>Koks</c:v>
                </c:pt>
              </c:strCache>
            </c:strRef>
          </c:tx>
          <c:spPr>
            <a:solidFill>
              <a:srgbClr val="262626"/>
            </a:solidFill>
          </c:spPr>
          <c:invertIfNegative val="0"/>
          <c:cat>
            <c:strRef>
              <c:f>'8.12'!$C$38:$E$38</c:f>
              <c:strCache>
                <c:ptCount val="3"/>
                <c:pt idx="0">
                  <c:v>Říjen</c:v>
                </c:pt>
                <c:pt idx="1">
                  <c:v>Listopad</c:v>
                </c:pt>
                <c:pt idx="2">
                  <c:v>Prosinec</c:v>
                </c:pt>
              </c:strCache>
            </c:strRef>
          </c:cat>
          <c:val>
            <c:numRef>
              <c:f>('8.12'!$B$18,'8.12'!$D$18,'8.12'!$F$18)</c:f>
              <c:numCache>
                <c:formatCode>#,##0.0</c:formatCode>
                <c:ptCount val="3"/>
                <c:pt idx="0">
                  <c:v>0</c:v>
                </c:pt>
                <c:pt idx="1">
                  <c:v>0</c:v>
                </c:pt>
                <c:pt idx="2">
                  <c:v>0</c:v>
                </c:pt>
              </c:numCache>
            </c:numRef>
          </c:val>
          <c:extLst>
            <c:ext xmlns:c16="http://schemas.microsoft.com/office/drawing/2014/chart" uri="{C3380CC4-5D6E-409C-BE32-E72D297353CC}">
              <c16:uniqueId val="{00000008-2D92-4281-A4C1-DC17004EBD29}"/>
            </c:ext>
          </c:extLst>
        </c:ser>
        <c:ser>
          <c:idx val="9"/>
          <c:order val="9"/>
          <c:tx>
            <c:strRef>
              <c:f>'8.12'!$A$19</c:f>
              <c:strCache>
                <c:ptCount val="1"/>
                <c:pt idx="0">
                  <c:v>Odpadní teplo</c:v>
                </c:pt>
              </c:strCache>
            </c:strRef>
          </c:tx>
          <c:spPr>
            <a:solidFill>
              <a:srgbClr val="646363"/>
            </a:solidFill>
          </c:spPr>
          <c:invertIfNegative val="0"/>
          <c:cat>
            <c:strRef>
              <c:f>'8.12'!$C$38:$E$38</c:f>
              <c:strCache>
                <c:ptCount val="3"/>
                <c:pt idx="0">
                  <c:v>Říjen</c:v>
                </c:pt>
                <c:pt idx="1">
                  <c:v>Listopad</c:v>
                </c:pt>
                <c:pt idx="2">
                  <c:v>Prosinec</c:v>
                </c:pt>
              </c:strCache>
            </c:strRef>
          </c:cat>
          <c:val>
            <c:numRef>
              <c:f>('8.12'!$B$19,'8.12'!$D$19,'8.12'!$F$19)</c:f>
              <c:numCache>
                <c:formatCode>#,##0.0</c:formatCode>
                <c:ptCount val="3"/>
                <c:pt idx="0">
                  <c:v>4085.8879999999999</c:v>
                </c:pt>
                <c:pt idx="1">
                  <c:v>2578.6959999999999</c:v>
                </c:pt>
                <c:pt idx="2">
                  <c:v>292.04599999999999</c:v>
                </c:pt>
              </c:numCache>
            </c:numRef>
          </c:val>
          <c:extLst>
            <c:ext xmlns:c16="http://schemas.microsoft.com/office/drawing/2014/chart" uri="{C3380CC4-5D6E-409C-BE32-E72D297353CC}">
              <c16:uniqueId val="{00000009-2D92-4281-A4C1-DC17004EBD29}"/>
            </c:ext>
          </c:extLst>
        </c:ser>
        <c:ser>
          <c:idx val="10"/>
          <c:order val="10"/>
          <c:tx>
            <c:strRef>
              <c:f>'8.12'!$A$20</c:f>
              <c:strCache>
                <c:ptCount val="1"/>
                <c:pt idx="0">
                  <c:v>Ostatní kapalná paliva</c:v>
                </c:pt>
              </c:strCache>
            </c:strRef>
          </c:tx>
          <c:spPr>
            <a:solidFill>
              <a:srgbClr val="9D9D9C"/>
            </a:solidFill>
          </c:spPr>
          <c:invertIfNegative val="0"/>
          <c:cat>
            <c:strRef>
              <c:f>'8.12'!$C$38:$E$38</c:f>
              <c:strCache>
                <c:ptCount val="3"/>
                <c:pt idx="0">
                  <c:v>Říjen</c:v>
                </c:pt>
                <c:pt idx="1">
                  <c:v>Listopad</c:v>
                </c:pt>
                <c:pt idx="2">
                  <c:v>Prosinec</c:v>
                </c:pt>
              </c:strCache>
            </c:strRef>
          </c:cat>
          <c:val>
            <c:numRef>
              <c:f>('8.12'!$B$20,'8.12'!$D$20,'8.12'!$F$20)</c:f>
              <c:numCache>
                <c:formatCode>#,##0.0</c:formatCode>
                <c:ptCount val="3"/>
                <c:pt idx="0">
                  <c:v>2114.5509999999999</c:v>
                </c:pt>
                <c:pt idx="1">
                  <c:v>1143.0990000000002</c:v>
                </c:pt>
                <c:pt idx="2">
                  <c:v>2269.5190000000002</c:v>
                </c:pt>
              </c:numCache>
            </c:numRef>
          </c:val>
          <c:extLst>
            <c:ext xmlns:c16="http://schemas.microsoft.com/office/drawing/2014/chart" uri="{C3380CC4-5D6E-409C-BE32-E72D297353CC}">
              <c16:uniqueId val="{0000000A-2D92-4281-A4C1-DC17004EBD29}"/>
            </c:ext>
          </c:extLst>
        </c:ser>
        <c:ser>
          <c:idx val="11"/>
          <c:order val="11"/>
          <c:tx>
            <c:strRef>
              <c:f>'8.12'!$A$21</c:f>
              <c:strCache>
                <c:ptCount val="1"/>
                <c:pt idx="0">
                  <c:v>Ostatní pevná paliva</c:v>
                </c:pt>
              </c:strCache>
            </c:strRef>
          </c:tx>
          <c:spPr>
            <a:solidFill>
              <a:srgbClr val="D0D0D0"/>
            </a:solidFill>
          </c:spPr>
          <c:invertIfNegative val="0"/>
          <c:cat>
            <c:strRef>
              <c:f>'8.12'!$C$38:$E$38</c:f>
              <c:strCache>
                <c:ptCount val="3"/>
                <c:pt idx="0">
                  <c:v>Říjen</c:v>
                </c:pt>
                <c:pt idx="1">
                  <c:v>Listopad</c:v>
                </c:pt>
                <c:pt idx="2">
                  <c:v>Prosinec</c:v>
                </c:pt>
              </c:strCache>
            </c:strRef>
          </c:cat>
          <c:val>
            <c:numRef>
              <c:f>('8.12'!$B$21,'8.12'!$D$21,'8.12'!$F$21)</c:f>
              <c:numCache>
                <c:formatCode>#,##0.0</c:formatCode>
                <c:ptCount val="3"/>
                <c:pt idx="0">
                  <c:v>5058.0823479091678</c:v>
                </c:pt>
                <c:pt idx="1">
                  <c:v>7267.1567214393881</c:v>
                </c:pt>
                <c:pt idx="2">
                  <c:v>5682.2582612390379</c:v>
                </c:pt>
              </c:numCache>
            </c:numRef>
          </c:val>
          <c:extLst>
            <c:ext xmlns:c16="http://schemas.microsoft.com/office/drawing/2014/chart" uri="{C3380CC4-5D6E-409C-BE32-E72D297353CC}">
              <c16:uniqueId val="{0000000B-2D92-4281-A4C1-DC17004EBD29}"/>
            </c:ext>
          </c:extLst>
        </c:ser>
        <c:ser>
          <c:idx val="12"/>
          <c:order val="12"/>
          <c:tx>
            <c:strRef>
              <c:f>'8.12'!$A$22</c:f>
              <c:strCache>
                <c:ptCount val="1"/>
                <c:pt idx="0">
                  <c:v>Ostatní plyny</c:v>
                </c:pt>
              </c:strCache>
            </c:strRef>
          </c:tx>
          <c:spPr>
            <a:pattFill prst="ltUpDiag">
              <a:fgClr>
                <a:srgbClr val="23315F"/>
              </a:fgClr>
              <a:bgClr>
                <a:sysClr val="window" lastClr="FFFFFF"/>
              </a:bgClr>
            </a:pattFill>
          </c:spPr>
          <c:invertIfNegative val="0"/>
          <c:cat>
            <c:strRef>
              <c:f>'8.12'!$C$38:$E$38</c:f>
              <c:strCache>
                <c:ptCount val="3"/>
                <c:pt idx="0">
                  <c:v>Říjen</c:v>
                </c:pt>
                <c:pt idx="1">
                  <c:v>Listopad</c:v>
                </c:pt>
                <c:pt idx="2">
                  <c:v>Prosinec</c:v>
                </c:pt>
              </c:strCache>
            </c:strRef>
          </c:cat>
          <c:val>
            <c:numRef>
              <c:f>('8.12'!$B$22,'8.12'!$D$22,'8.12'!$F$22)</c:f>
              <c:numCache>
                <c:formatCode>#,##0.0</c:formatCode>
                <c:ptCount val="3"/>
                <c:pt idx="0">
                  <c:v>59139.532999999996</c:v>
                </c:pt>
                <c:pt idx="1">
                  <c:v>45023.671000000002</c:v>
                </c:pt>
                <c:pt idx="2">
                  <c:v>59541.491000000002</c:v>
                </c:pt>
              </c:numCache>
            </c:numRef>
          </c:val>
          <c:extLst>
            <c:ext xmlns:c16="http://schemas.microsoft.com/office/drawing/2014/chart" uri="{C3380CC4-5D6E-409C-BE32-E72D297353CC}">
              <c16:uniqueId val="{0000000C-2D92-4281-A4C1-DC17004EBD29}"/>
            </c:ext>
          </c:extLst>
        </c:ser>
        <c:ser>
          <c:idx val="13"/>
          <c:order val="13"/>
          <c:tx>
            <c:strRef>
              <c:f>'8.12'!$A$23</c:f>
              <c:strCache>
                <c:ptCount val="1"/>
                <c:pt idx="0">
                  <c:v>Ostatní</c:v>
                </c:pt>
              </c:strCache>
            </c:strRef>
          </c:tx>
          <c:spPr>
            <a:pattFill prst="ltUpDiag">
              <a:fgClr>
                <a:srgbClr val="E02C1F"/>
              </a:fgClr>
              <a:bgClr>
                <a:sysClr val="window" lastClr="FFFFFF"/>
              </a:bgClr>
            </a:pattFill>
          </c:spPr>
          <c:invertIfNegative val="0"/>
          <c:cat>
            <c:strRef>
              <c:f>'8.12'!$C$38:$E$38</c:f>
              <c:strCache>
                <c:ptCount val="3"/>
                <c:pt idx="0">
                  <c:v>Říjen</c:v>
                </c:pt>
                <c:pt idx="1">
                  <c:v>Listopad</c:v>
                </c:pt>
                <c:pt idx="2">
                  <c:v>Prosinec</c:v>
                </c:pt>
              </c:strCache>
            </c:strRef>
          </c:cat>
          <c:val>
            <c:numRef>
              <c:f>('8.12'!$B$23,'8.12'!$D$23,'8.12'!$F$23)</c:f>
              <c:numCache>
                <c:formatCode>#,##0.0</c:formatCode>
                <c:ptCount val="3"/>
                <c:pt idx="0">
                  <c:v>0</c:v>
                </c:pt>
                <c:pt idx="1">
                  <c:v>0</c:v>
                </c:pt>
                <c:pt idx="2">
                  <c:v>0</c:v>
                </c:pt>
              </c:numCache>
            </c:numRef>
          </c:val>
          <c:extLst>
            <c:ext xmlns:c16="http://schemas.microsoft.com/office/drawing/2014/chart" uri="{C3380CC4-5D6E-409C-BE32-E72D297353CC}">
              <c16:uniqueId val="{0000000D-2D92-4281-A4C1-DC17004EBD29}"/>
            </c:ext>
          </c:extLst>
        </c:ser>
        <c:ser>
          <c:idx val="14"/>
          <c:order val="14"/>
          <c:tx>
            <c:strRef>
              <c:f>'8.12'!$A$24</c:f>
              <c:strCache>
                <c:ptCount val="1"/>
                <c:pt idx="0">
                  <c:v>Topné oleje</c:v>
                </c:pt>
              </c:strCache>
            </c:strRef>
          </c:tx>
          <c:spPr>
            <a:pattFill prst="ltUpDiag">
              <a:fgClr>
                <a:srgbClr val="5A6588"/>
              </a:fgClr>
              <a:bgClr>
                <a:sysClr val="window" lastClr="FFFFFF"/>
              </a:bgClr>
            </a:pattFill>
          </c:spPr>
          <c:invertIfNegative val="0"/>
          <c:cat>
            <c:strRef>
              <c:f>'8.12'!$C$38:$E$38</c:f>
              <c:strCache>
                <c:ptCount val="3"/>
                <c:pt idx="0">
                  <c:v>Říjen</c:v>
                </c:pt>
                <c:pt idx="1">
                  <c:v>Listopad</c:v>
                </c:pt>
                <c:pt idx="2">
                  <c:v>Prosinec</c:v>
                </c:pt>
              </c:strCache>
            </c:strRef>
          </c:cat>
          <c:val>
            <c:numRef>
              <c:f>('8.12'!$B$24,'8.12'!$D$24,'8.12'!$F$24)</c:f>
              <c:numCache>
                <c:formatCode>#,##0.0</c:formatCode>
                <c:ptCount val="3"/>
                <c:pt idx="0">
                  <c:v>2181.1190000000001</c:v>
                </c:pt>
                <c:pt idx="1">
                  <c:v>3535.7130000000002</c:v>
                </c:pt>
                <c:pt idx="2">
                  <c:v>4374.7720000000008</c:v>
                </c:pt>
              </c:numCache>
            </c:numRef>
          </c:val>
          <c:extLst>
            <c:ext xmlns:c16="http://schemas.microsoft.com/office/drawing/2014/chart" uri="{C3380CC4-5D6E-409C-BE32-E72D297353CC}">
              <c16:uniqueId val="{0000000E-2D92-4281-A4C1-DC17004EBD29}"/>
            </c:ext>
          </c:extLst>
        </c:ser>
        <c:ser>
          <c:idx val="15"/>
          <c:order val="15"/>
          <c:tx>
            <c:strRef>
              <c:f>'8.12'!$A$25</c:f>
              <c:strCache>
                <c:ptCount val="1"/>
                <c:pt idx="0">
                  <c:v>Zemní plyn</c:v>
                </c:pt>
              </c:strCache>
            </c:strRef>
          </c:tx>
          <c:spPr>
            <a:pattFill prst="ltUpDiag">
              <a:fgClr>
                <a:srgbClr val="E86158"/>
              </a:fgClr>
              <a:bgClr>
                <a:sysClr val="window" lastClr="FFFFFF"/>
              </a:bgClr>
            </a:pattFill>
          </c:spPr>
          <c:invertIfNegative val="0"/>
          <c:cat>
            <c:strRef>
              <c:f>'8.12'!$C$38:$E$38</c:f>
              <c:strCache>
                <c:ptCount val="3"/>
                <c:pt idx="0">
                  <c:v>Říjen</c:v>
                </c:pt>
                <c:pt idx="1">
                  <c:v>Listopad</c:v>
                </c:pt>
                <c:pt idx="2">
                  <c:v>Prosinec</c:v>
                </c:pt>
              </c:strCache>
            </c:strRef>
          </c:cat>
          <c:val>
            <c:numRef>
              <c:f>('8.12'!$B$25,'8.12'!$D$25,'8.12'!$F$25)</c:f>
              <c:numCache>
                <c:formatCode>#,##0.0</c:formatCode>
                <c:ptCount val="3"/>
                <c:pt idx="0">
                  <c:v>375126.52165209089</c:v>
                </c:pt>
                <c:pt idx="1">
                  <c:v>432457.42027856054</c:v>
                </c:pt>
                <c:pt idx="2">
                  <c:v>545241.51673876087</c:v>
                </c:pt>
              </c:numCache>
            </c:numRef>
          </c:val>
          <c:extLst>
            <c:ext xmlns:c16="http://schemas.microsoft.com/office/drawing/2014/chart" uri="{C3380CC4-5D6E-409C-BE32-E72D297353CC}">
              <c16:uniqueId val="{0000000F-2D92-4281-A4C1-DC17004EBD29}"/>
            </c:ext>
          </c:extLst>
        </c:ser>
        <c:dLbls>
          <c:showLegendKey val="0"/>
          <c:showVal val="0"/>
          <c:showCatName val="0"/>
          <c:showSerName val="0"/>
          <c:showPercent val="0"/>
          <c:showBubbleSize val="0"/>
        </c:dLbls>
        <c:gapWidth val="50"/>
        <c:overlap val="100"/>
        <c:axId val="289913088"/>
        <c:axId val="289914880"/>
      </c:barChart>
      <c:catAx>
        <c:axId val="289913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914880"/>
        <c:crosses val="autoZero"/>
        <c:auto val="1"/>
        <c:lblAlgn val="ctr"/>
        <c:lblOffset val="100"/>
        <c:noMultiLvlLbl val="0"/>
      </c:catAx>
      <c:valAx>
        <c:axId val="289914880"/>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913088"/>
        <c:crosses val="autoZero"/>
        <c:crossBetween val="between"/>
        <c:majorUnit val="5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383C-448A-A657-8685270857EA}"/>
              </c:ext>
            </c:extLst>
          </c:dPt>
          <c:dPt>
            <c:idx val="1"/>
            <c:bubble3D val="0"/>
            <c:spPr>
              <a:solidFill>
                <a:schemeClr val="accent2"/>
              </a:solidFill>
            </c:spPr>
            <c:extLst>
              <c:ext xmlns:c16="http://schemas.microsoft.com/office/drawing/2014/chart" uri="{C3380CC4-5D6E-409C-BE32-E72D297353CC}">
                <c16:uniqueId val="{00000003-383C-448A-A657-8685270857EA}"/>
              </c:ext>
            </c:extLst>
          </c:dPt>
          <c:dPt>
            <c:idx val="2"/>
            <c:bubble3D val="0"/>
            <c:spPr>
              <a:solidFill>
                <a:schemeClr val="accent3"/>
              </a:solidFill>
            </c:spPr>
            <c:extLst>
              <c:ext xmlns:c16="http://schemas.microsoft.com/office/drawing/2014/chart" uri="{C3380CC4-5D6E-409C-BE32-E72D297353CC}">
                <c16:uniqueId val="{00000005-383C-448A-A657-8685270857EA}"/>
              </c:ext>
            </c:extLst>
          </c:dPt>
          <c:dPt>
            <c:idx val="3"/>
            <c:bubble3D val="0"/>
            <c:spPr>
              <a:solidFill>
                <a:schemeClr val="accent4"/>
              </a:solidFill>
            </c:spPr>
            <c:extLst>
              <c:ext xmlns:c16="http://schemas.microsoft.com/office/drawing/2014/chart" uri="{C3380CC4-5D6E-409C-BE32-E72D297353CC}">
                <c16:uniqueId val="{00000007-383C-448A-A657-8685270857EA}"/>
              </c:ext>
            </c:extLst>
          </c:dPt>
          <c:dPt>
            <c:idx val="4"/>
            <c:bubble3D val="0"/>
            <c:spPr>
              <a:solidFill>
                <a:schemeClr val="accent5"/>
              </a:solidFill>
            </c:spPr>
            <c:extLst>
              <c:ext xmlns:c16="http://schemas.microsoft.com/office/drawing/2014/chart" uri="{C3380CC4-5D6E-409C-BE32-E72D297353CC}">
                <c16:uniqueId val="{00000009-383C-448A-A657-8685270857EA}"/>
              </c:ext>
            </c:extLst>
          </c:dPt>
          <c:dPt>
            <c:idx val="5"/>
            <c:bubble3D val="0"/>
            <c:spPr>
              <a:solidFill>
                <a:schemeClr val="accent6"/>
              </a:solidFill>
            </c:spPr>
            <c:extLst>
              <c:ext xmlns:c16="http://schemas.microsoft.com/office/drawing/2014/chart" uri="{C3380CC4-5D6E-409C-BE32-E72D297353CC}">
                <c16:uniqueId val="{0000000B-383C-448A-A657-8685270857EA}"/>
              </c:ext>
            </c:extLst>
          </c:dPt>
          <c:dPt>
            <c:idx val="6"/>
            <c:bubble3D val="0"/>
            <c:spPr>
              <a:solidFill>
                <a:srgbClr val="F0948F"/>
              </a:solidFill>
            </c:spPr>
            <c:extLst>
              <c:ext xmlns:c16="http://schemas.microsoft.com/office/drawing/2014/chart" uri="{C3380CC4-5D6E-409C-BE32-E72D297353CC}">
                <c16:uniqueId val="{0000000D-383C-448A-A657-8685270857EA}"/>
              </c:ext>
            </c:extLst>
          </c:dPt>
          <c:dPt>
            <c:idx val="7"/>
            <c:bubble3D val="0"/>
            <c:spPr>
              <a:solidFill>
                <a:srgbClr val="F7C9C7"/>
              </a:solidFill>
            </c:spPr>
            <c:extLst>
              <c:ext xmlns:c16="http://schemas.microsoft.com/office/drawing/2014/chart" uri="{C3380CC4-5D6E-409C-BE32-E72D297353CC}">
                <c16:uniqueId val="{0000000F-383C-448A-A657-8685270857EA}"/>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383C-448A-A657-8685270857EA}"/>
            </c:ext>
          </c:extLst>
        </c:ser>
        <c:ser>
          <c:idx val="2"/>
          <c:order val="1"/>
          <c:dPt>
            <c:idx val="0"/>
            <c:bubble3D val="0"/>
            <c:spPr>
              <a:solidFill>
                <a:schemeClr val="accent1"/>
              </a:solidFill>
            </c:spPr>
            <c:extLst>
              <c:ext xmlns:c16="http://schemas.microsoft.com/office/drawing/2014/chart" uri="{C3380CC4-5D6E-409C-BE32-E72D297353CC}">
                <c16:uniqueId val="{00000012-383C-448A-A657-8685270857EA}"/>
              </c:ext>
            </c:extLst>
          </c:dPt>
          <c:dPt>
            <c:idx val="1"/>
            <c:bubble3D val="0"/>
            <c:spPr>
              <a:solidFill>
                <a:schemeClr val="accent2"/>
              </a:solidFill>
            </c:spPr>
            <c:extLst>
              <c:ext xmlns:c16="http://schemas.microsoft.com/office/drawing/2014/chart" uri="{C3380CC4-5D6E-409C-BE32-E72D297353CC}">
                <c16:uniqueId val="{00000014-383C-448A-A657-8685270857EA}"/>
              </c:ext>
            </c:extLst>
          </c:dPt>
          <c:dPt>
            <c:idx val="2"/>
            <c:bubble3D val="0"/>
            <c:spPr>
              <a:solidFill>
                <a:schemeClr val="accent3"/>
              </a:solidFill>
            </c:spPr>
            <c:extLst>
              <c:ext xmlns:c16="http://schemas.microsoft.com/office/drawing/2014/chart" uri="{C3380CC4-5D6E-409C-BE32-E72D297353CC}">
                <c16:uniqueId val="{00000016-383C-448A-A657-8685270857EA}"/>
              </c:ext>
            </c:extLst>
          </c:dPt>
          <c:dPt>
            <c:idx val="3"/>
            <c:bubble3D val="0"/>
            <c:spPr>
              <a:solidFill>
                <a:schemeClr val="accent4"/>
              </a:solidFill>
            </c:spPr>
            <c:extLst>
              <c:ext xmlns:c16="http://schemas.microsoft.com/office/drawing/2014/chart" uri="{C3380CC4-5D6E-409C-BE32-E72D297353CC}">
                <c16:uniqueId val="{00000018-383C-448A-A657-8685270857EA}"/>
              </c:ext>
            </c:extLst>
          </c:dPt>
          <c:dPt>
            <c:idx val="4"/>
            <c:bubble3D val="0"/>
            <c:spPr>
              <a:solidFill>
                <a:schemeClr val="accent5"/>
              </a:solidFill>
            </c:spPr>
            <c:extLst>
              <c:ext xmlns:c16="http://schemas.microsoft.com/office/drawing/2014/chart" uri="{C3380CC4-5D6E-409C-BE32-E72D297353CC}">
                <c16:uniqueId val="{0000001A-383C-448A-A657-8685270857EA}"/>
              </c:ext>
            </c:extLst>
          </c:dPt>
          <c:dPt>
            <c:idx val="5"/>
            <c:bubble3D val="0"/>
            <c:spPr>
              <a:solidFill>
                <a:schemeClr val="accent6"/>
              </a:solidFill>
            </c:spPr>
            <c:extLst>
              <c:ext xmlns:c16="http://schemas.microsoft.com/office/drawing/2014/chart" uri="{C3380CC4-5D6E-409C-BE32-E72D297353CC}">
                <c16:uniqueId val="{0000001C-383C-448A-A657-8685270857EA}"/>
              </c:ext>
            </c:extLst>
          </c:dPt>
          <c:dPt>
            <c:idx val="6"/>
            <c:bubble3D val="0"/>
            <c:spPr>
              <a:solidFill>
                <a:srgbClr val="F0948F"/>
              </a:solidFill>
            </c:spPr>
            <c:extLst>
              <c:ext xmlns:c16="http://schemas.microsoft.com/office/drawing/2014/chart" uri="{C3380CC4-5D6E-409C-BE32-E72D297353CC}">
                <c16:uniqueId val="{0000001E-383C-448A-A657-8685270857EA}"/>
              </c:ext>
            </c:extLst>
          </c:dPt>
          <c:dPt>
            <c:idx val="7"/>
            <c:bubble3D val="0"/>
            <c:spPr>
              <a:solidFill>
                <a:srgbClr val="F7C9C7"/>
              </a:solidFill>
            </c:spPr>
            <c:extLst>
              <c:ext xmlns:c16="http://schemas.microsoft.com/office/drawing/2014/chart" uri="{C3380CC4-5D6E-409C-BE32-E72D297353CC}">
                <c16:uniqueId val="{00000020-383C-448A-A657-8685270857EA}"/>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383C-448A-A657-8685270857E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spPr>
            <a:solidFill>
              <a:schemeClr val="tx2"/>
            </a:solidFill>
          </c:spPr>
          <c:invertIfNegative val="0"/>
          <c:cat>
            <c:numRef>
              <c:f>'5.2'!$P$6</c:f>
              <c:numCache>
                <c:formatCode>General</c:formatCode>
                <c:ptCount val="1"/>
              </c:numCache>
            </c:numRef>
          </c:cat>
          <c:val>
            <c:numRef>
              <c:f>'5.2'!$P$7</c:f>
              <c:numCache>
                <c:formatCode>#,##0.0</c:formatCode>
                <c:ptCount val="1"/>
              </c:numCache>
            </c:numRef>
          </c:val>
          <c:extLst>
            <c:ext xmlns:c16="http://schemas.microsoft.com/office/drawing/2014/chart" uri="{C3380CC4-5D6E-409C-BE32-E72D297353CC}">
              <c16:uniqueId val="{00000000-C881-4992-8822-015BC78A9487}"/>
            </c:ext>
          </c:extLst>
        </c:ser>
        <c:ser>
          <c:idx val="1"/>
          <c:order val="1"/>
          <c:tx>
            <c:strRef>
              <c:f>'5.2'!$O$8</c:f>
              <c:strCache>
                <c:ptCount val="1"/>
              </c:strCache>
            </c:strRef>
          </c:tx>
          <c:spPr>
            <a:solidFill>
              <a:schemeClr val="accent2"/>
            </a:solidFill>
          </c:spPr>
          <c:invertIfNegative val="0"/>
          <c:cat>
            <c:numRef>
              <c:f>'5.2'!$P$6</c:f>
              <c:numCache>
                <c:formatCode>General</c:formatCode>
                <c:ptCount val="1"/>
              </c:numCache>
            </c:numRef>
          </c:cat>
          <c:val>
            <c:numRef>
              <c:f>'5.2'!$P$8</c:f>
              <c:numCache>
                <c:formatCode>#,##0.0</c:formatCode>
                <c:ptCount val="1"/>
              </c:numCache>
            </c:numRef>
          </c:val>
          <c:extLst>
            <c:ext xmlns:c16="http://schemas.microsoft.com/office/drawing/2014/chart" uri="{C3380CC4-5D6E-409C-BE32-E72D297353CC}">
              <c16:uniqueId val="{00000001-C881-4992-8822-015BC78A9487}"/>
            </c:ext>
          </c:extLst>
        </c:ser>
        <c:ser>
          <c:idx val="2"/>
          <c:order val="2"/>
          <c:tx>
            <c:strRef>
              <c:f>'5.2'!$O$9</c:f>
              <c:strCache>
                <c:ptCount val="1"/>
              </c:strCache>
            </c:strRef>
          </c:tx>
          <c:spPr>
            <a:solidFill>
              <a:schemeClr val="accent3"/>
            </a:solidFill>
          </c:spPr>
          <c:invertIfNegative val="0"/>
          <c:cat>
            <c:numRef>
              <c:f>'5.2'!$P$6</c:f>
              <c:numCache>
                <c:formatCode>General</c:formatCode>
                <c:ptCount val="1"/>
              </c:numCache>
            </c:numRef>
          </c:cat>
          <c:val>
            <c:numRef>
              <c:f>'5.2'!$P$9</c:f>
              <c:numCache>
                <c:formatCode>#,##0.0</c:formatCode>
                <c:ptCount val="1"/>
              </c:numCache>
            </c:numRef>
          </c:val>
          <c:extLst>
            <c:ext xmlns:c16="http://schemas.microsoft.com/office/drawing/2014/chart" uri="{C3380CC4-5D6E-409C-BE32-E72D297353CC}">
              <c16:uniqueId val="{00000002-C881-4992-8822-015BC78A9487}"/>
            </c:ext>
          </c:extLst>
        </c:ser>
        <c:ser>
          <c:idx val="3"/>
          <c:order val="3"/>
          <c:tx>
            <c:strRef>
              <c:f>'5.2'!$O$10</c:f>
              <c:strCache>
                <c:ptCount val="1"/>
              </c:strCache>
            </c:strRef>
          </c:tx>
          <c:spPr>
            <a:solidFill>
              <a:schemeClr val="accent4"/>
            </a:solidFill>
          </c:spPr>
          <c:invertIfNegative val="0"/>
          <c:cat>
            <c:numRef>
              <c:f>'5.2'!$P$6</c:f>
              <c:numCache>
                <c:formatCode>General</c:formatCode>
                <c:ptCount val="1"/>
              </c:numCache>
            </c:numRef>
          </c:cat>
          <c:val>
            <c:numRef>
              <c:f>'5.2'!$P$10</c:f>
              <c:numCache>
                <c:formatCode>#,##0.0</c:formatCode>
                <c:ptCount val="1"/>
              </c:numCache>
            </c:numRef>
          </c:val>
          <c:extLst>
            <c:ext xmlns:c16="http://schemas.microsoft.com/office/drawing/2014/chart" uri="{C3380CC4-5D6E-409C-BE32-E72D297353CC}">
              <c16:uniqueId val="{00000003-C881-4992-8822-015BC78A9487}"/>
            </c:ext>
          </c:extLst>
        </c:ser>
        <c:ser>
          <c:idx val="4"/>
          <c:order val="4"/>
          <c:tx>
            <c:strRef>
              <c:f>'5.2'!$O$11</c:f>
              <c:strCache>
                <c:ptCount val="1"/>
              </c:strCache>
            </c:strRef>
          </c:tx>
          <c:spPr>
            <a:solidFill>
              <a:schemeClr val="accent5"/>
            </a:solidFill>
          </c:spPr>
          <c:invertIfNegative val="0"/>
          <c:cat>
            <c:numRef>
              <c:f>'5.2'!$P$6</c:f>
              <c:numCache>
                <c:formatCode>General</c:formatCode>
                <c:ptCount val="1"/>
              </c:numCache>
            </c:numRef>
          </c:cat>
          <c:val>
            <c:numRef>
              <c:f>'5.2'!$P$11</c:f>
              <c:numCache>
                <c:formatCode>#,##0.0</c:formatCode>
                <c:ptCount val="1"/>
              </c:numCache>
            </c:numRef>
          </c:val>
          <c:extLst>
            <c:ext xmlns:c16="http://schemas.microsoft.com/office/drawing/2014/chart" uri="{C3380CC4-5D6E-409C-BE32-E72D297353CC}">
              <c16:uniqueId val="{00000004-C881-4992-8822-015BC78A9487}"/>
            </c:ext>
          </c:extLst>
        </c:ser>
        <c:ser>
          <c:idx val="5"/>
          <c:order val="5"/>
          <c:tx>
            <c:strRef>
              <c:f>'5.2'!$O$12</c:f>
              <c:strCache>
                <c:ptCount val="1"/>
              </c:strCache>
            </c:strRef>
          </c:tx>
          <c:spPr>
            <a:solidFill>
              <a:schemeClr val="accent6"/>
            </a:solidFill>
          </c:spPr>
          <c:invertIfNegative val="0"/>
          <c:cat>
            <c:numRef>
              <c:f>'5.2'!$P$6</c:f>
              <c:numCache>
                <c:formatCode>General</c:formatCode>
                <c:ptCount val="1"/>
              </c:numCache>
            </c:numRef>
          </c:cat>
          <c:val>
            <c:numRef>
              <c:f>'5.2'!$P$12</c:f>
              <c:numCache>
                <c:formatCode>#,##0.0</c:formatCode>
                <c:ptCount val="1"/>
              </c:numCache>
            </c:numRef>
          </c:val>
          <c:extLst>
            <c:ext xmlns:c16="http://schemas.microsoft.com/office/drawing/2014/chart" uri="{C3380CC4-5D6E-409C-BE32-E72D297353CC}">
              <c16:uniqueId val="{00000005-C881-4992-8822-015BC78A9487}"/>
            </c:ext>
          </c:extLst>
        </c:ser>
        <c:ser>
          <c:idx val="6"/>
          <c:order val="6"/>
          <c:tx>
            <c:strRef>
              <c:f>'5.2'!$O$13</c:f>
              <c:strCache>
                <c:ptCount val="1"/>
              </c:strCache>
            </c:strRef>
          </c:tx>
          <c:spPr>
            <a:solidFill>
              <a:srgbClr val="F0948F"/>
            </a:solidFill>
          </c:spPr>
          <c:invertIfNegative val="0"/>
          <c:cat>
            <c:numRef>
              <c:f>'5.2'!$P$6</c:f>
              <c:numCache>
                <c:formatCode>General</c:formatCode>
                <c:ptCount val="1"/>
              </c:numCache>
            </c:numRef>
          </c:cat>
          <c:val>
            <c:numRef>
              <c:f>'5.2'!$P$13</c:f>
              <c:numCache>
                <c:formatCode>#,##0.0</c:formatCode>
                <c:ptCount val="1"/>
              </c:numCache>
            </c:numRef>
          </c:val>
          <c:extLst>
            <c:ext xmlns:c16="http://schemas.microsoft.com/office/drawing/2014/chart" uri="{C3380CC4-5D6E-409C-BE32-E72D297353CC}">
              <c16:uniqueId val="{00000006-C881-4992-8822-015BC78A9487}"/>
            </c:ext>
          </c:extLst>
        </c:ser>
        <c:ser>
          <c:idx val="7"/>
          <c:order val="7"/>
          <c:tx>
            <c:strRef>
              <c:f>'5.2'!$O$14</c:f>
              <c:strCache>
                <c:ptCount val="1"/>
              </c:strCache>
            </c:strRef>
          </c:tx>
          <c:spPr>
            <a:solidFill>
              <a:srgbClr val="F7C9C7"/>
            </a:solidFill>
          </c:spPr>
          <c:invertIfNegative val="0"/>
          <c:cat>
            <c:numRef>
              <c:f>'5.2'!$P$6</c:f>
              <c:numCache>
                <c:formatCode>General</c:formatCode>
                <c:ptCount val="1"/>
              </c:numCache>
            </c:numRef>
          </c:cat>
          <c:val>
            <c:numRef>
              <c:f>'5.2'!$P$14</c:f>
              <c:numCache>
                <c:formatCode>#,##0.0</c:formatCode>
                <c:ptCount val="1"/>
              </c:numCache>
            </c:numRef>
          </c:val>
          <c:extLst>
            <c:ext xmlns:c16="http://schemas.microsoft.com/office/drawing/2014/chart" uri="{C3380CC4-5D6E-409C-BE32-E72D297353CC}">
              <c16:uniqueId val="{00000007-C881-4992-8822-015BC78A9487}"/>
            </c:ext>
          </c:extLst>
        </c:ser>
        <c:ser>
          <c:idx val="8"/>
          <c:order val="8"/>
          <c:tx>
            <c:strRef>
              <c:f>'5.2'!$O$15</c:f>
              <c:strCache>
                <c:ptCount val="1"/>
              </c:strCache>
            </c:strRef>
          </c:tx>
          <c:spPr>
            <a:solidFill>
              <a:schemeClr val="tx1"/>
            </a:solidFill>
          </c:spPr>
          <c:invertIfNegative val="0"/>
          <c:cat>
            <c:numRef>
              <c:f>'5.2'!$P$6</c:f>
              <c:numCache>
                <c:formatCode>General</c:formatCode>
                <c:ptCount val="1"/>
              </c:numCache>
            </c:numRef>
          </c:cat>
          <c:val>
            <c:numRef>
              <c:f>'5.2'!$P$15</c:f>
              <c:numCache>
                <c:formatCode>#,##0.0</c:formatCode>
                <c:ptCount val="1"/>
              </c:numCache>
            </c:numRef>
          </c:val>
          <c:extLst>
            <c:ext xmlns:c16="http://schemas.microsoft.com/office/drawing/2014/chart" uri="{C3380CC4-5D6E-409C-BE32-E72D297353CC}">
              <c16:uniqueId val="{00000008-C881-4992-8822-015BC78A9487}"/>
            </c:ext>
          </c:extLst>
        </c:ser>
        <c:ser>
          <c:idx val="9"/>
          <c:order val="9"/>
          <c:tx>
            <c:strRef>
              <c:f>'5.2'!$O$16</c:f>
              <c:strCache>
                <c:ptCount val="1"/>
              </c:strCache>
            </c:strRef>
          </c:tx>
          <c:spPr>
            <a:solidFill>
              <a:srgbClr val="646363"/>
            </a:solidFill>
          </c:spPr>
          <c:invertIfNegative val="0"/>
          <c:cat>
            <c:numRef>
              <c:f>'5.2'!$P$6</c:f>
              <c:numCache>
                <c:formatCode>General</c:formatCode>
                <c:ptCount val="1"/>
              </c:numCache>
            </c:numRef>
          </c:cat>
          <c:val>
            <c:numRef>
              <c:f>'5.2'!$P$16</c:f>
              <c:numCache>
                <c:formatCode>#,##0.0</c:formatCode>
                <c:ptCount val="1"/>
              </c:numCache>
            </c:numRef>
          </c:val>
          <c:extLst>
            <c:ext xmlns:c16="http://schemas.microsoft.com/office/drawing/2014/chart" uri="{C3380CC4-5D6E-409C-BE32-E72D297353CC}">
              <c16:uniqueId val="{00000009-C881-4992-8822-015BC78A9487}"/>
            </c:ext>
          </c:extLst>
        </c:ser>
        <c:ser>
          <c:idx val="10"/>
          <c:order val="10"/>
          <c:tx>
            <c:strRef>
              <c:f>'5.2'!$O$17</c:f>
              <c:strCache>
                <c:ptCount val="1"/>
              </c:strCache>
            </c:strRef>
          </c:tx>
          <c:spPr>
            <a:solidFill>
              <a:srgbClr val="9D9D9C"/>
            </a:solidFill>
          </c:spPr>
          <c:invertIfNegative val="0"/>
          <c:cat>
            <c:numRef>
              <c:f>'5.2'!$P$6</c:f>
              <c:numCache>
                <c:formatCode>General</c:formatCode>
                <c:ptCount val="1"/>
              </c:numCache>
            </c:numRef>
          </c:cat>
          <c:val>
            <c:numRef>
              <c:f>'5.2'!$P$17</c:f>
              <c:numCache>
                <c:formatCode>#,##0.0</c:formatCode>
                <c:ptCount val="1"/>
              </c:numCache>
            </c:numRef>
          </c:val>
          <c:extLst>
            <c:ext xmlns:c16="http://schemas.microsoft.com/office/drawing/2014/chart" uri="{C3380CC4-5D6E-409C-BE32-E72D297353CC}">
              <c16:uniqueId val="{0000000A-C881-4992-8822-015BC78A9487}"/>
            </c:ext>
          </c:extLst>
        </c:ser>
        <c:ser>
          <c:idx val="11"/>
          <c:order val="11"/>
          <c:tx>
            <c:strRef>
              <c:f>'5.2'!$O$18</c:f>
              <c:strCache>
                <c:ptCount val="1"/>
              </c:strCache>
            </c:strRef>
          </c:tx>
          <c:spPr>
            <a:solidFill>
              <a:srgbClr val="D0D0D0"/>
            </a:solidFill>
          </c:spPr>
          <c:invertIfNegative val="0"/>
          <c:cat>
            <c:numRef>
              <c:f>'5.2'!$P$6</c:f>
              <c:numCache>
                <c:formatCode>General</c:formatCode>
                <c:ptCount val="1"/>
              </c:numCache>
            </c:numRef>
          </c:cat>
          <c:val>
            <c:numRef>
              <c:f>'5.2'!$P$18</c:f>
              <c:numCache>
                <c:formatCode>#,##0.0</c:formatCode>
                <c:ptCount val="1"/>
              </c:numCache>
            </c:numRef>
          </c:val>
          <c:extLst>
            <c:ext xmlns:c16="http://schemas.microsoft.com/office/drawing/2014/chart" uri="{C3380CC4-5D6E-409C-BE32-E72D297353CC}">
              <c16:uniqueId val="{0000000B-C881-4992-8822-015BC78A9487}"/>
            </c:ext>
          </c:extLst>
        </c:ser>
        <c:ser>
          <c:idx val="12"/>
          <c:order val="12"/>
          <c:tx>
            <c:strRef>
              <c:f>'5.2'!$O$19</c:f>
              <c:strCache>
                <c:ptCount val="1"/>
              </c:strCache>
            </c:strRef>
          </c:tx>
          <c:spPr>
            <a:pattFill prst="ltUpDiag">
              <a:fgClr>
                <a:schemeClr val="tx2"/>
              </a:fgClr>
              <a:bgClr>
                <a:schemeClr val="bg1"/>
              </a:bgClr>
            </a:pattFill>
          </c:spPr>
          <c:invertIfNegative val="0"/>
          <c:cat>
            <c:numRef>
              <c:f>'5.2'!$P$6</c:f>
              <c:numCache>
                <c:formatCode>General</c:formatCode>
                <c:ptCount val="1"/>
              </c:numCache>
            </c:numRef>
          </c:cat>
          <c:val>
            <c:numRef>
              <c:f>'5.2'!$P$19</c:f>
              <c:numCache>
                <c:formatCode>#,##0.0</c:formatCode>
                <c:ptCount val="1"/>
              </c:numCache>
            </c:numRef>
          </c:val>
          <c:extLst>
            <c:ext xmlns:c16="http://schemas.microsoft.com/office/drawing/2014/chart" uri="{C3380CC4-5D6E-409C-BE32-E72D297353CC}">
              <c16:uniqueId val="{0000000C-C881-4992-8822-015BC78A9487}"/>
            </c:ext>
          </c:extLst>
        </c:ser>
        <c:ser>
          <c:idx val="13"/>
          <c:order val="13"/>
          <c:tx>
            <c:strRef>
              <c:f>'5.2'!$O$20</c:f>
              <c:strCache>
                <c:ptCount val="1"/>
              </c:strCache>
            </c:strRef>
          </c:tx>
          <c:spPr>
            <a:pattFill prst="ltUpDiag">
              <a:fgClr>
                <a:schemeClr val="accent5"/>
              </a:fgClr>
              <a:bgClr>
                <a:schemeClr val="bg1"/>
              </a:bgClr>
            </a:pattFill>
          </c:spPr>
          <c:invertIfNegative val="0"/>
          <c:cat>
            <c:numRef>
              <c:f>'5.2'!$P$6</c:f>
              <c:numCache>
                <c:formatCode>General</c:formatCode>
                <c:ptCount val="1"/>
              </c:numCache>
            </c:numRef>
          </c:cat>
          <c:val>
            <c:numRef>
              <c:f>'5.2'!$P$20</c:f>
              <c:numCache>
                <c:formatCode>#,##0.0</c:formatCode>
                <c:ptCount val="1"/>
              </c:numCache>
            </c:numRef>
          </c:val>
          <c:extLst>
            <c:ext xmlns:c16="http://schemas.microsoft.com/office/drawing/2014/chart" uri="{C3380CC4-5D6E-409C-BE32-E72D297353CC}">
              <c16:uniqueId val="{0000000D-C881-4992-8822-015BC78A9487}"/>
            </c:ext>
          </c:extLst>
        </c:ser>
        <c:dLbls>
          <c:showLegendKey val="0"/>
          <c:showVal val="0"/>
          <c:showCatName val="0"/>
          <c:showSerName val="0"/>
          <c:showPercent val="0"/>
          <c:showBubbleSize val="0"/>
        </c:dLbls>
        <c:gapWidth val="150"/>
        <c:axId val="226242560"/>
        <c:axId val="226244096"/>
      </c:barChart>
      <c:catAx>
        <c:axId val="226242560"/>
        <c:scaling>
          <c:orientation val="minMax"/>
        </c:scaling>
        <c:delete val="1"/>
        <c:axPos val="b"/>
        <c:numFmt formatCode="General" sourceLinked="1"/>
        <c:majorTickMark val="out"/>
        <c:minorTickMark val="none"/>
        <c:tickLblPos val="nextTo"/>
        <c:crossAx val="226244096"/>
        <c:crosses val="autoZero"/>
        <c:auto val="1"/>
        <c:lblAlgn val="ctr"/>
        <c:lblOffset val="100"/>
        <c:noMultiLvlLbl val="0"/>
      </c:catAx>
      <c:valAx>
        <c:axId val="226244096"/>
        <c:scaling>
          <c:orientation val="minMax"/>
        </c:scaling>
        <c:delete val="1"/>
        <c:axPos val="l"/>
        <c:numFmt formatCode="#,##0.0" sourceLinked="1"/>
        <c:majorTickMark val="out"/>
        <c:minorTickMark val="none"/>
        <c:tickLblPos val="nextTo"/>
        <c:crossAx val="226242560"/>
        <c:crosses val="autoZero"/>
        <c:crossBetween val="between"/>
      </c:valAx>
      <c:spPr>
        <a:noFill/>
      </c:spPr>
    </c:plotArea>
    <c:legend>
      <c:legendPos val="r"/>
      <c:layout>
        <c:manualLayout>
          <c:xMode val="edge"/>
          <c:yMode val="edge"/>
          <c:x val="0"/>
          <c:y val="0"/>
          <c:w val="1"/>
          <c:h val="0.97142857142857142"/>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2D71-470A-BD04-2EF80EA2F797}"/>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2D71-470A-BD04-2EF80EA2F797}"/>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2D71-470A-BD04-2EF80EA2F797}"/>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2D71-470A-BD04-2EF80EA2F797}"/>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2D71-470A-BD04-2EF80EA2F797}"/>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2D71-470A-BD04-2EF80EA2F797}"/>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2D71-470A-BD04-2EF80EA2F797}"/>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2D71-470A-BD04-2EF80EA2F797}"/>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2D71-470A-BD04-2EF80EA2F797}"/>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2D71-470A-BD04-2EF80EA2F797}"/>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2D71-470A-BD04-2EF80EA2F797}"/>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2D71-470A-BD04-2EF80EA2F797}"/>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2D71-470A-BD04-2EF80EA2F797}"/>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2D71-470A-BD04-2EF80EA2F797}"/>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2D71-470A-BD04-2EF80EA2F797}"/>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2D71-470A-BD04-2EF80EA2F797}"/>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9457994814478474E-4"/>
          <c:y val="1.52075774448875E-2"/>
        </c:manualLayout>
      </c:layout>
      <c:overlay val="0"/>
    </c:title>
    <c:autoTitleDeleted val="0"/>
    <c:plotArea>
      <c:layout>
        <c:manualLayout>
          <c:layoutTarget val="inner"/>
          <c:xMode val="edge"/>
          <c:yMode val="edge"/>
          <c:x val="8.5881076928623928E-2"/>
          <c:y val="0.24384722882835361"/>
          <c:w val="0.56601702853467917"/>
          <c:h val="0.58769951494813721"/>
        </c:manualLayout>
      </c:layout>
      <c:barChart>
        <c:barDir val="col"/>
        <c:grouping val="stacked"/>
        <c:varyColors val="0"/>
        <c:ser>
          <c:idx val="0"/>
          <c:order val="0"/>
          <c:tx>
            <c:strRef>
              <c:f>'8.13'!$A$27</c:f>
              <c:strCache>
                <c:ptCount val="1"/>
                <c:pt idx="0">
                  <c:v>Průmysl</c:v>
                </c:pt>
              </c:strCache>
            </c:strRef>
          </c:tx>
          <c:invertIfNegative val="0"/>
          <c:cat>
            <c:strRef>
              <c:f>'8.13'!$C$38:$E$38</c:f>
              <c:strCache>
                <c:ptCount val="3"/>
                <c:pt idx="0">
                  <c:v>Říjen</c:v>
                </c:pt>
                <c:pt idx="1">
                  <c:v>Listopad</c:v>
                </c:pt>
                <c:pt idx="2">
                  <c:v>Prosinec</c:v>
                </c:pt>
              </c:strCache>
            </c:strRef>
          </c:cat>
          <c:val>
            <c:numRef>
              <c:f>('8.13'!$B$27,'8.13'!$D$27,'8.13'!$F$27)</c:f>
              <c:numCache>
                <c:formatCode>#,##0.0</c:formatCode>
                <c:ptCount val="3"/>
                <c:pt idx="0">
                  <c:v>267119.587</c:v>
                </c:pt>
                <c:pt idx="1">
                  <c:v>325541.43900000001</c:v>
                </c:pt>
                <c:pt idx="2">
                  <c:v>327249.46000000008</c:v>
                </c:pt>
              </c:numCache>
            </c:numRef>
          </c:val>
          <c:extLst>
            <c:ext xmlns:c16="http://schemas.microsoft.com/office/drawing/2014/chart" uri="{C3380CC4-5D6E-409C-BE32-E72D297353CC}">
              <c16:uniqueId val="{00000000-1CD6-4B2A-9094-E970C7D48315}"/>
            </c:ext>
          </c:extLst>
        </c:ser>
        <c:ser>
          <c:idx val="1"/>
          <c:order val="1"/>
          <c:tx>
            <c:strRef>
              <c:f>'8.13'!$A$28</c:f>
              <c:strCache>
                <c:ptCount val="1"/>
                <c:pt idx="0">
                  <c:v>Energetika</c:v>
                </c:pt>
              </c:strCache>
            </c:strRef>
          </c:tx>
          <c:invertIfNegative val="0"/>
          <c:cat>
            <c:strRef>
              <c:f>'8.13'!$C$38:$E$38</c:f>
              <c:strCache>
                <c:ptCount val="3"/>
                <c:pt idx="0">
                  <c:v>Říjen</c:v>
                </c:pt>
                <c:pt idx="1">
                  <c:v>Listopad</c:v>
                </c:pt>
                <c:pt idx="2">
                  <c:v>Prosinec</c:v>
                </c:pt>
              </c:strCache>
            </c:strRef>
          </c:cat>
          <c:val>
            <c:numRef>
              <c:f>('8.13'!$B$28,'8.13'!$D$28,'8.13'!$F$28)</c:f>
              <c:numCache>
                <c:formatCode>#,##0.0</c:formatCode>
                <c:ptCount val="3"/>
                <c:pt idx="0">
                  <c:v>37468.035000000003</c:v>
                </c:pt>
                <c:pt idx="1">
                  <c:v>52398.886999999995</c:v>
                </c:pt>
                <c:pt idx="2">
                  <c:v>65980.670000000013</c:v>
                </c:pt>
              </c:numCache>
            </c:numRef>
          </c:val>
          <c:extLst>
            <c:ext xmlns:c16="http://schemas.microsoft.com/office/drawing/2014/chart" uri="{C3380CC4-5D6E-409C-BE32-E72D297353CC}">
              <c16:uniqueId val="{00000001-1CD6-4B2A-9094-E970C7D48315}"/>
            </c:ext>
          </c:extLst>
        </c:ser>
        <c:ser>
          <c:idx val="2"/>
          <c:order val="2"/>
          <c:tx>
            <c:strRef>
              <c:f>'8.13'!$A$29</c:f>
              <c:strCache>
                <c:ptCount val="1"/>
                <c:pt idx="0">
                  <c:v>Doprava</c:v>
                </c:pt>
              </c:strCache>
            </c:strRef>
          </c:tx>
          <c:invertIfNegative val="0"/>
          <c:cat>
            <c:strRef>
              <c:f>'8.13'!$C$38:$E$38</c:f>
              <c:strCache>
                <c:ptCount val="3"/>
                <c:pt idx="0">
                  <c:v>Říjen</c:v>
                </c:pt>
                <c:pt idx="1">
                  <c:v>Listopad</c:v>
                </c:pt>
                <c:pt idx="2">
                  <c:v>Prosinec</c:v>
                </c:pt>
              </c:strCache>
            </c:strRef>
          </c:cat>
          <c:val>
            <c:numRef>
              <c:f>('8.13'!$B$29,'8.13'!$D$29,'8.13'!$F$29)</c:f>
              <c:numCache>
                <c:formatCode>#,##0.0</c:formatCode>
                <c:ptCount val="3"/>
                <c:pt idx="0">
                  <c:v>11153.89</c:v>
                </c:pt>
                <c:pt idx="1">
                  <c:v>15999.779999999999</c:v>
                </c:pt>
                <c:pt idx="2">
                  <c:v>21140.17</c:v>
                </c:pt>
              </c:numCache>
            </c:numRef>
          </c:val>
          <c:extLst>
            <c:ext xmlns:c16="http://schemas.microsoft.com/office/drawing/2014/chart" uri="{C3380CC4-5D6E-409C-BE32-E72D297353CC}">
              <c16:uniqueId val="{00000002-1CD6-4B2A-9094-E970C7D48315}"/>
            </c:ext>
          </c:extLst>
        </c:ser>
        <c:ser>
          <c:idx val="3"/>
          <c:order val="3"/>
          <c:tx>
            <c:strRef>
              <c:f>'8.13'!$A$30</c:f>
              <c:strCache>
                <c:ptCount val="1"/>
                <c:pt idx="0">
                  <c:v>Stavebnictví</c:v>
                </c:pt>
              </c:strCache>
            </c:strRef>
          </c:tx>
          <c:invertIfNegative val="0"/>
          <c:cat>
            <c:strRef>
              <c:f>'8.13'!$C$38:$E$38</c:f>
              <c:strCache>
                <c:ptCount val="3"/>
                <c:pt idx="0">
                  <c:v>Říjen</c:v>
                </c:pt>
                <c:pt idx="1">
                  <c:v>Listopad</c:v>
                </c:pt>
                <c:pt idx="2">
                  <c:v>Prosinec</c:v>
                </c:pt>
              </c:strCache>
            </c:strRef>
          </c:cat>
          <c:val>
            <c:numRef>
              <c:f>('8.13'!$B$30,'8.13'!$D$30,'8.13'!$F$30)</c:f>
              <c:numCache>
                <c:formatCode>#,##0.0</c:formatCode>
                <c:ptCount val="3"/>
                <c:pt idx="0">
                  <c:v>997.19799999999998</c:v>
                </c:pt>
                <c:pt idx="1">
                  <c:v>726.245</c:v>
                </c:pt>
                <c:pt idx="2">
                  <c:v>1585.242</c:v>
                </c:pt>
              </c:numCache>
            </c:numRef>
          </c:val>
          <c:extLst>
            <c:ext xmlns:c16="http://schemas.microsoft.com/office/drawing/2014/chart" uri="{C3380CC4-5D6E-409C-BE32-E72D297353CC}">
              <c16:uniqueId val="{00000003-1CD6-4B2A-9094-E970C7D48315}"/>
            </c:ext>
          </c:extLst>
        </c:ser>
        <c:ser>
          <c:idx val="4"/>
          <c:order val="4"/>
          <c:tx>
            <c:strRef>
              <c:f>'8.13'!$A$31</c:f>
              <c:strCache>
                <c:ptCount val="1"/>
                <c:pt idx="0">
                  <c:v>Zemědělství a lesnictví</c:v>
                </c:pt>
              </c:strCache>
            </c:strRef>
          </c:tx>
          <c:invertIfNegative val="0"/>
          <c:cat>
            <c:strRef>
              <c:f>'8.13'!$C$38:$E$38</c:f>
              <c:strCache>
                <c:ptCount val="3"/>
                <c:pt idx="0">
                  <c:v>Říjen</c:v>
                </c:pt>
                <c:pt idx="1">
                  <c:v>Listopad</c:v>
                </c:pt>
                <c:pt idx="2">
                  <c:v>Prosinec</c:v>
                </c:pt>
              </c:strCache>
            </c:strRef>
          </c:cat>
          <c:val>
            <c:numRef>
              <c:f>('8.13'!$B$31,'8.13'!$D$31,'8.13'!$F$31)</c:f>
              <c:numCache>
                <c:formatCode>#,##0.0</c:formatCode>
                <c:ptCount val="3"/>
                <c:pt idx="0">
                  <c:v>6439.4299999999994</c:v>
                </c:pt>
                <c:pt idx="1">
                  <c:v>11321.689999999999</c:v>
                </c:pt>
                <c:pt idx="2">
                  <c:v>9467.91</c:v>
                </c:pt>
              </c:numCache>
            </c:numRef>
          </c:val>
          <c:extLst>
            <c:ext xmlns:c16="http://schemas.microsoft.com/office/drawing/2014/chart" uri="{C3380CC4-5D6E-409C-BE32-E72D297353CC}">
              <c16:uniqueId val="{00000004-1CD6-4B2A-9094-E970C7D48315}"/>
            </c:ext>
          </c:extLst>
        </c:ser>
        <c:ser>
          <c:idx val="5"/>
          <c:order val="5"/>
          <c:tx>
            <c:strRef>
              <c:f>'8.13'!$A$32</c:f>
              <c:strCache>
                <c:ptCount val="1"/>
                <c:pt idx="0">
                  <c:v>Domácnosti</c:v>
                </c:pt>
              </c:strCache>
            </c:strRef>
          </c:tx>
          <c:spPr>
            <a:solidFill>
              <a:schemeClr val="accent6"/>
            </a:solidFill>
          </c:spPr>
          <c:invertIfNegative val="0"/>
          <c:cat>
            <c:strRef>
              <c:f>'8.13'!$C$38:$E$38</c:f>
              <c:strCache>
                <c:ptCount val="3"/>
                <c:pt idx="0">
                  <c:v>Říjen</c:v>
                </c:pt>
                <c:pt idx="1">
                  <c:v>Listopad</c:v>
                </c:pt>
                <c:pt idx="2">
                  <c:v>Prosinec</c:v>
                </c:pt>
              </c:strCache>
            </c:strRef>
          </c:cat>
          <c:val>
            <c:numRef>
              <c:f>('8.13'!$B$32,'8.13'!$D$32,'8.13'!$F$32)</c:f>
              <c:numCache>
                <c:formatCode>#,##0.0</c:formatCode>
                <c:ptCount val="3"/>
                <c:pt idx="0">
                  <c:v>286907.54299999995</c:v>
                </c:pt>
                <c:pt idx="1">
                  <c:v>441786.81300000008</c:v>
                </c:pt>
                <c:pt idx="2">
                  <c:v>577512.62199999997</c:v>
                </c:pt>
              </c:numCache>
            </c:numRef>
          </c:val>
          <c:extLst>
            <c:ext xmlns:c16="http://schemas.microsoft.com/office/drawing/2014/chart" uri="{C3380CC4-5D6E-409C-BE32-E72D297353CC}">
              <c16:uniqueId val="{00000005-1CD6-4B2A-9094-E970C7D48315}"/>
            </c:ext>
          </c:extLst>
        </c:ser>
        <c:ser>
          <c:idx val="6"/>
          <c:order val="6"/>
          <c:tx>
            <c:strRef>
              <c:f>'8.13'!$A$33</c:f>
              <c:strCache>
                <c:ptCount val="1"/>
                <c:pt idx="0">
                  <c:v>Obchod, služby, školství, zdravotnictví</c:v>
                </c:pt>
              </c:strCache>
            </c:strRef>
          </c:tx>
          <c:spPr>
            <a:solidFill>
              <a:srgbClr val="F0948F"/>
            </a:solidFill>
          </c:spPr>
          <c:invertIfNegative val="0"/>
          <c:cat>
            <c:strRef>
              <c:f>'8.13'!$C$38:$E$38</c:f>
              <c:strCache>
                <c:ptCount val="3"/>
                <c:pt idx="0">
                  <c:v>Říjen</c:v>
                </c:pt>
                <c:pt idx="1">
                  <c:v>Listopad</c:v>
                </c:pt>
                <c:pt idx="2">
                  <c:v>Prosinec</c:v>
                </c:pt>
              </c:strCache>
            </c:strRef>
          </c:cat>
          <c:val>
            <c:numRef>
              <c:f>('8.13'!$B$33,'8.13'!$D$33,'8.13'!$F$33)</c:f>
              <c:numCache>
                <c:formatCode>#,##0.0</c:formatCode>
                <c:ptCount val="3"/>
                <c:pt idx="0">
                  <c:v>113005.25299999998</c:v>
                </c:pt>
                <c:pt idx="1">
                  <c:v>189606.03400000001</c:v>
                </c:pt>
                <c:pt idx="2">
                  <c:v>252095.60600000003</c:v>
                </c:pt>
              </c:numCache>
            </c:numRef>
          </c:val>
          <c:extLst>
            <c:ext xmlns:c16="http://schemas.microsoft.com/office/drawing/2014/chart" uri="{C3380CC4-5D6E-409C-BE32-E72D297353CC}">
              <c16:uniqueId val="{00000006-1CD6-4B2A-9094-E970C7D48315}"/>
            </c:ext>
          </c:extLst>
        </c:ser>
        <c:ser>
          <c:idx val="7"/>
          <c:order val="7"/>
          <c:tx>
            <c:strRef>
              <c:f>'8.13'!$A$34</c:f>
              <c:strCache>
                <c:ptCount val="1"/>
                <c:pt idx="0">
                  <c:v>Ostatní</c:v>
                </c:pt>
              </c:strCache>
            </c:strRef>
          </c:tx>
          <c:spPr>
            <a:solidFill>
              <a:srgbClr val="F7C9C7"/>
            </a:solidFill>
          </c:spPr>
          <c:invertIfNegative val="0"/>
          <c:cat>
            <c:strRef>
              <c:f>'8.13'!$C$38:$E$38</c:f>
              <c:strCache>
                <c:ptCount val="3"/>
                <c:pt idx="0">
                  <c:v>Říjen</c:v>
                </c:pt>
                <c:pt idx="1">
                  <c:v>Listopad</c:v>
                </c:pt>
                <c:pt idx="2">
                  <c:v>Prosinec</c:v>
                </c:pt>
              </c:strCache>
            </c:strRef>
          </c:cat>
          <c:val>
            <c:numRef>
              <c:f>('8.13'!$B$34,'8.13'!$D$34,'8.13'!$F$34)</c:f>
              <c:numCache>
                <c:formatCode>#,##0.0</c:formatCode>
                <c:ptCount val="3"/>
                <c:pt idx="0">
                  <c:v>11757.49</c:v>
                </c:pt>
                <c:pt idx="1">
                  <c:v>18981.697</c:v>
                </c:pt>
                <c:pt idx="2">
                  <c:v>25103.811999999998</c:v>
                </c:pt>
              </c:numCache>
            </c:numRef>
          </c:val>
          <c:extLst>
            <c:ext xmlns:c16="http://schemas.microsoft.com/office/drawing/2014/chart" uri="{C3380CC4-5D6E-409C-BE32-E72D297353CC}">
              <c16:uniqueId val="{00000007-1CD6-4B2A-9094-E970C7D48315}"/>
            </c:ext>
          </c:extLst>
        </c:ser>
        <c:dLbls>
          <c:showLegendKey val="0"/>
          <c:showVal val="0"/>
          <c:showCatName val="0"/>
          <c:showSerName val="0"/>
          <c:showPercent val="0"/>
          <c:showBubbleSize val="0"/>
        </c:dLbls>
        <c:gapWidth val="50"/>
        <c:overlap val="100"/>
        <c:axId val="289430528"/>
        <c:axId val="289436416"/>
      </c:barChart>
      <c:catAx>
        <c:axId val="289430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436416"/>
        <c:crosses val="autoZero"/>
        <c:auto val="1"/>
        <c:lblAlgn val="ctr"/>
        <c:lblOffset val="100"/>
        <c:noMultiLvlLbl val="0"/>
      </c:catAx>
      <c:valAx>
        <c:axId val="289436416"/>
        <c:scaling>
          <c:orientation val="minMax"/>
          <c:max val="15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430528"/>
        <c:crosses val="autoZero"/>
        <c:crossBetween val="between"/>
        <c:majorUnit val="3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'8.13'!$A$38</c:f>
              <c:strCache>
                <c:ptCount val="1"/>
                <c:pt idx="0">
                  <c:v>Instalovaný výkon</c:v>
                </c:pt>
              </c:strCache>
            </c:strRef>
          </c:tx>
          <c:invertIfNegative val="0"/>
          <c:val>
            <c:numRef>
              <c:f>'8.13'!$B$38</c:f>
              <c:numCache>
                <c:formatCode>0.0%</c:formatCode>
                <c:ptCount val="1"/>
                <c:pt idx="0">
                  <c:v>0.26182960281817241</c:v>
                </c:pt>
              </c:numCache>
            </c:numRef>
          </c:val>
          <c:extLst>
            <c:ext xmlns:c16="http://schemas.microsoft.com/office/drawing/2014/chart" uri="{C3380CC4-5D6E-409C-BE32-E72D297353CC}">
              <c16:uniqueId val="{00000000-46E4-4F37-874A-FF5326A516FF}"/>
            </c:ext>
          </c:extLst>
        </c:ser>
        <c:ser>
          <c:idx val="1"/>
          <c:order val="1"/>
          <c:tx>
            <c:strRef>
              <c:f>'8.13'!$A$39</c:f>
              <c:strCache>
                <c:ptCount val="1"/>
                <c:pt idx="0">
                  <c:v>Výroba tepla brutto</c:v>
                </c:pt>
              </c:strCache>
            </c:strRef>
          </c:tx>
          <c:invertIfNegative val="0"/>
          <c:val>
            <c:numRef>
              <c:f>'8.13'!$B$39</c:f>
              <c:numCache>
                <c:formatCode>0.0%</c:formatCode>
                <c:ptCount val="1"/>
                <c:pt idx="0">
                  <c:v>0.1877972175461714</c:v>
                </c:pt>
              </c:numCache>
            </c:numRef>
          </c:val>
          <c:extLst>
            <c:ext xmlns:c16="http://schemas.microsoft.com/office/drawing/2014/chart" uri="{C3380CC4-5D6E-409C-BE32-E72D297353CC}">
              <c16:uniqueId val="{00000001-46E4-4F37-874A-FF5326A516FF}"/>
            </c:ext>
          </c:extLst>
        </c:ser>
        <c:ser>
          <c:idx val="2"/>
          <c:order val="2"/>
          <c:tx>
            <c:strRef>
              <c:f>'8.13'!$A$40</c:f>
              <c:strCache>
                <c:ptCount val="1"/>
                <c:pt idx="0">
                  <c:v>Dodávky tepla</c:v>
                </c:pt>
              </c:strCache>
            </c:strRef>
          </c:tx>
          <c:invertIfNegative val="0"/>
          <c:val>
            <c:numRef>
              <c:f>'8.13'!$B$40</c:f>
              <c:numCache>
                <c:formatCode>0.0%</c:formatCode>
                <c:ptCount val="1"/>
                <c:pt idx="0">
                  <c:v>0.14033120423389425</c:v>
                </c:pt>
              </c:numCache>
            </c:numRef>
          </c:val>
          <c:extLst>
            <c:ext xmlns:c16="http://schemas.microsoft.com/office/drawing/2014/chart" uri="{C3380CC4-5D6E-409C-BE32-E72D297353CC}">
              <c16:uniqueId val="{00000002-46E4-4F37-874A-FF5326A516FF}"/>
            </c:ext>
          </c:extLst>
        </c:ser>
        <c:dLbls>
          <c:showLegendKey val="0"/>
          <c:showVal val="0"/>
          <c:showCatName val="0"/>
          <c:showSerName val="0"/>
          <c:showPercent val="0"/>
          <c:showBubbleSize val="0"/>
        </c:dLbls>
        <c:gapWidth val="150"/>
        <c:axId val="289471488"/>
        <c:axId val="294978304"/>
      </c:barChart>
      <c:catAx>
        <c:axId val="289471488"/>
        <c:scaling>
          <c:orientation val="maxMin"/>
        </c:scaling>
        <c:delete val="0"/>
        <c:axPos val="l"/>
        <c:numFmt formatCode="General" sourceLinked="1"/>
        <c:majorTickMark val="none"/>
        <c:minorTickMark val="none"/>
        <c:tickLblPos val="none"/>
        <c:crossAx val="294978304"/>
        <c:crosses val="autoZero"/>
        <c:auto val="1"/>
        <c:lblAlgn val="ctr"/>
        <c:lblOffset val="100"/>
        <c:noMultiLvlLbl val="0"/>
      </c:catAx>
      <c:valAx>
        <c:axId val="29497830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471488"/>
        <c:crosses val="max"/>
        <c:crossBetween val="between"/>
      </c:valAx>
    </c:plotArea>
    <c:legend>
      <c:legendPos val="b"/>
      <c:layout>
        <c:manualLayout>
          <c:xMode val="edge"/>
          <c:yMode val="edge"/>
          <c:x val="3.5170029179910689E-2"/>
          <c:y val="0.68656067189358461"/>
          <c:w val="0.67681072653033092"/>
          <c:h val="0.257107340344028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8962443294197343E-4"/>
          <c:y val="2.7113986074206831E-2"/>
        </c:manualLayout>
      </c:layout>
      <c:overlay val="0"/>
    </c:title>
    <c:autoTitleDeleted val="0"/>
    <c:plotArea>
      <c:layout/>
      <c:barChart>
        <c:barDir val="col"/>
        <c:grouping val="stacked"/>
        <c:varyColors val="0"/>
        <c:ser>
          <c:idx val="0"/>
          <c:order val="0"/>
          <c:tx>
            <c:strRef>
              <c:f>'8.13'!$A$10</c:f>
              <c:strCache>
                <c:ptCount val="1"/>
                <c:pt idx="0">
                  <c:v>Biomasa</c:v>
                </c:pt>
              </c:strCache>
            </c:strRef>
          </c:tx>
          <c:spPr>
            <a:solidFill>
              <a:srgbClr val="23315F"/>
            </a:solidFill>
          </c:spPr>
          <c:invertIfNegative val="0"/>
          <c:cat>
            <c:strRef>
              <c:f>'8.13'!$C$38:$E$38</c:f>
              <c:strCache>
                <c:ptCount val="3"/>
                <c:pt idx="0">
                  <c:v>Říjen</c:v>
                </c:pt>
                <c:pt idx="1">
                  <c:v>Listopad</c:v>
                </c:pt>
                <c:pt idx="2">
                  <c:v>Prosinec</c:v>
                </c:pt>
              </c:strCache>
            </c:strRef>
          </c:cat>
          <c:val>
            <c:numRef>
              <c:f>('8.13'!$B$10,'8.13'!$D$10,'8.13'!$F$10)</c:f>
              <c:numCache>
                <c:formatCode>#,##0.0</c:formatCode>
                <c:ptCount val="3"/>
                <c:pt idx="0">
                  <c:v>110655.32000000002</c:v>
                </c:pt>
                <c:pt idx="1">
                  <c:v>133066.88700000002</c:v>
                </c:pt>
                <c:pt idx="2">
                  <c:v>171318.02</c:v>
                </c:pt>
              </c:numCache>
            </c:numRef>
          </c:val>
          <c:extLst>
            <c:ext xmlns:c16="http://schemas.microsoft.com/office/drawing/2014/chart" uri="{C3380CC4-5D6E-409C-BE32-E72D297353CC}">
              <c16:uniqueId val="{00000000-FB1D-4903-B777-01BAE80F00BB}"/>
            </c:ext>
          </c:extLst>
        </c:ser>
        <c:ser>
          <c:idx val="1"/>
          <c:order val="1"/>
          <c:tx>
            <c:strRef>
              <c:f>'8.13'!$A$11</c:f>
              <c:strCache>
                <c:ptCount val="1"/>
                <c:pt idx="0">
                  <c:v>Bioplyn</c:v>
                </c:pt>
              </c:strCache>
            </c:strRef>
          </c:tx>
          <c:spPr>
            <a:solidFill>
              <a:srgbClr val="5A6588"/>
            </a:solidFill>
          </c:spPr>
          <c:invertIfNegative val="0"/>
          <c:cat>
            <c:strRef>
              <c:f>'8.13'!$C$38:$E$38</c:f>
              <c:strCache>
                <c:ptCount val="3"/>
                <c:pt idx="0">
                  <c:v>Říjen</c:v>
                </c:pt>
                <c:pt idx="1">
                  <c:v>Listopad</c:v>
                </c:pt>
                <c:pt idx="2">
                  <c:v>Prosinec</c:v>
                </c:pt>
              </c:strCache>
            </c:strRef>
          </c:cat>
          <c:val>
            <c:numRef>
              <c:f>('8.13'!$B$11,'8.13'!$D$11,'8.13'!$F$11)</c:f>
              <c:numCache>
                <c:formatCode>#,##0.0</c:formatCode>
                <c:ptCount val="3"/>
                <c:pt idx="0">
                  <c:v>1884.308</c:v>
                </c:pt>
                <c:pt idx="1">
                  <c:v>2003.7540000000001</c:v>
                </c:pt>
                <c:pt idx="2">
                  <c:v>2519.3009999999999</c:v>
                </c:pt>
              </c:numCache>
            </c:numRef>
          </c:val>
          <c:extLst>
            <c:ext xmlns:c16="http://schemas.microsoft.com/office/drawing/2014/chart" uri="{C3380CC4-5D6E-409C-BE32-E72D297353CC}">
              <c16:uniqueId val="{00000001-FB1D-4903-B777-01BAE80F00BB}"/>
            </c:ext>
          </c:extLst>
        </c:ser>
        <c:ser>
          <c:idx val="2"/>
          <c:order val="2"/>
          <c:tx>
            <c:strRef>
              <c:f>'8.13'!$A$12</c:f>
              <c:strCache>
                <c:ptCount val="1"/>
                <c:pt idx="0">
                  <c:v>Černé uhlí</c:v>
                </c:pt>
              </c:strCache>
            </c:strRef>
          </c:tx>
          <c:spPr>
            <a:solidFill>
              <a:srgbClr val="9198B0"/>
            </a:solidFill>
          </c:spPr>
          <c:invertIfNegative val="0"/>
          <c:cat>
            <c:strRef>
              <c:f>'8.13'!$C$38:$E$38</c:f>
              <c:strCache>
                <c:ptCount val="3"/>
                <c:pt idx="0">
                  <c:v>Říjen</c:v>
                </c:pt>
                <c:pt idx="1">
                  <c:v>Listopad</c:v>
                </c:pt>
                <c:pt idx="2">
                  <c:v>Prosinec</c:v>
                </c:pt>
              </c:strCache>
            </c:strRef>
          </c:cat>
          <c:val>
            <c:numRef>
              <c:f>('8.13'!$B$12,'8.13'!$D$12,'8.13'!$F$12)</c:f>
              <c:numCache>
                <c:formatCode>#,##0.0</c:formatCode>
                <c:ptCount val="3"/>
                <c:pt idx="0">
                  <c:v>466.13</c:v>
                </c:pt>
                <c:pt idx="1">
                  <c:v>540.97</c:v>
                </c:pt>
                <c:pt idx="2">
                  <c:v>407.78</c:v>
                </c:pt>
              </c:numCache>
            </c:numRef>
          </c:val>
          <c:extLst>
            <c:ext xmlns:c16="http://schemas.microsoft.com/office/drawing/2014/chart" uri="{C3380CC4-5D6E-409C-BE32-E72D297353CC}">
              <c16:uniqueId val="{00000002-FB1D-4903-B777-01BAE80F00BB}"/>
            </c:ext>
          </c:extLst>
        </c:ser>
        <c:ser>
          <c:idx val="3"/>
          <c:order val="3"/>
          <c:tx>
            <c:strRef>
              <c:f>'8.13'!$A$13</c:f>
              <c:strCache>
                <c:ptCount val="1"/>
                <c:pt idx="0">
                  <c:v>Elektrická energie</c:v>
                </c:pt>
              </c:strCache>
            </c:strRef>
          </c:tx>
          <c:spPr>
            <a:solidFill>
              <a:srgbClr val="C8CBD7"/>
            </a:solidFill>
          </c:spPr>
          <c:invertIfNegative val="0"/>
          <c:cat>
            <c:strRef>
              <c:f>'8.13'!$C$38:$E$38</c:f>
              <c:strCache>
                <c:ptCount val="3"/>
                <c:pt idx="0">
                  <c:v>Říjen</c:v>
                </c:pt>
                <c:pt idx="1">
                  <c:v>Listopad</c:v>
                </c:pt>
                <c:pt idx="2">
                  <c:v>Prosinec</c:v>
                </c:pt>
              </c:strCache>
            </c:strRef>
          </c:cat>
          <c:val>
            <c:numRef>
              <c:f>('8.13'!$B$13,'8.13'!$D$13,'8.13'!$F$13)</c:f>
              <c:numCache>
                <c:formatCode>#,##0.0</c:formatCode>
                <c:ptCount val="3"/>
                <c:pt idx="0">
                  <c:v>0</c:v>
                </c:pt>
                <c:pt idx="1">
                  <c:v>0</c:v>
                </c:pt>
                <c:pt idx="2">
                  <c:v>0</c:v>
                </c:pt>
              </c:numCache>
            </c:numRef>
          </c:val>
          <c:extLst>
            <c:ext xmlns:c16="http://schemas.microsoft.com/office/drawing/2014/chart" uri="{C3380CC4-5D6E-409C-BE32-E72D297353CC}">
              <c16:uniqueId val="{00000003-FB1D-4903-B777-01BAE80F00BB}"/>
            </c:ext>
          </c:extLst>
        </c:ser>
        <c:ser>
          <c:idx val="4"/>
          <c:order val="4"/>
          <c:tx>
            <c:strRef>
              <c:f>'8.13'!$A$14</c:f>
              <c:strCache>
                <c:ptCount val="1"/>
                <c:pt idx="0">
                  <c:v>Energie prostředí (tepelné čerpadlo)</c:v>
                </c:pt>
              </c:strCache>
            </c:strRef>
          </c:tx>
          <c:spPr>
            <a:solidFill>
              <a:srgbClr val="E02C1F"/>
            </a:solidFill>
          </c:spPr>
          <c:invertIfNegative val="0"/>
          <c:cat>
            <c:strRef>
              <c:f>'8.13'!$C$38:$E$38</c:f>
              <c:strCache>
                <c:ptCount val="3"/>
                <c:pt idx="0">
                  <c:v>Říjen</c:v>
                </c:pt>
                <c:pt idx="1">
                  <c:v>Listopad</c:v>
                </c:pt>
                <c:pt idx="2">
                  <c:v>Prosinec</c:v>
                </c:pt>
              </c:strCache>
            </c:strRef>
          </c:cat>
          <c:val>
            <c:numRef>
              <c:f>('8.13'!$B$14,'8.13'!$D$14,'8.13'!$F$14)</c:f>
              <c:numCache>
                <c:formatCode>#,##0.0</c:formatCode>
                <c:ptCount val="3"/>
                <c:pt idx="0">
                  <c:v>117</c:v>
                </c:pt>
                <c:pt idx="1">
                  <c:v>97</c:v>
                </c:pt>
                <c:pt idx="2">
                  <c:v>75</c:v>
                </c:pt>
              </c:numCache>
            </c:numRef>
          </c:val>
          <c:extLst>
            <c:ext xmlns:c16="http://schemas.microsoft.com/office/drawing/2014/chart" uri="{C3380CC4-5D6E-409C-BE32-E72D297353CC}">
              <c16:uniqueId val="{00000004-FB1D-4903-B777-01BAE80F00BB}"/>
            </c:ext>
          </c:extLst>
        </c:ser>
        <c:ser>
          <c:idx val="5"/>
          <c:order val="5"/>
          <c:tx>
            <c:strRef>
              <c:f>'8.13'!$A$15</c:f>
              <c:strCache>
                <c:ptCount val="1"/>
                <c:pt idx="0">
                  <c:v>Energie Slunce (solární kolektor)</c:v>
                </c:pt>
              </c:strCache>
            </c:strRef>
          </c:tx>
          <c:spPr>
            <a:solidFill>
              <a:srgbClr val="E86158"/>
            </a:solidFill>
          </c:spPr>
          <c:invertIfNegative val="0"/>
          <c:cat>
            <c:strRef>
              <c:f>'8.13'!$C$38:$E$38</c:f>
              <c:strCache>
                <c:ptCount val="3"/>
                <c:pt idx="0">
                  <c:v>Říjen</c:v>
                </c:pt>
                <c:pt idx="1">
                  <c:v>Listopad</c:v>
                </c:pt>
                <c:pt idx="2">
                  <c:v>Prosinec</c:v>
                </c:pt>
              </c:strCache>
            </c:strRef>
          </c:cat>
          <c:val>
            <c:numRef>
              <c:f>('8.13'!$B$15,'8.13'!$D$15,'8.13'!$F$15)</c:f>
              <c:numCache>
                <c:formatCode>#,##0.0</c:formatCode>
                <c:ptCount val="3"/>
                <c:pt idx="0">
                  <c:v>4</c:v>
                </c:pt>
                <c:pt idx="1">
                  <c:v>1</c:v>
                </c:pt>
                <c:pt idx="2">
                  <c:v>1</c:v>
                </c:pt>
              </c:numCache>
            </c:numRef>
          </c:val>
          <c:extLst>
            <c:ext xmlns:c16="http://schemas.microsoft.com/office/drawing/2014/chart" uri="{C3380CC4-5D6E-409C-BE32-E72D297353CC}">
              <c16:uniqueId val="{00000005-FB1D-4903-B777-01BAE80F00BB}"/>
            </c:ext>
          </c:extLst>
        </c:ser>
        <c:ser>
          <c:idx val="6"/>
          <c:order val="6"/>
          <c:tx>
            <c:strRef>
              <c:f>'8.13'!$A$16</c:f>
              <c:strCache>
                <c:ptCount val="1"/>
                <c:pt idx="0">
                  <c:v>Hnědé uhlí</c:v>
                </c:pt>
              </c:strCache>
            </c:strRef>
          </c:tx>
          <c:spPr>
            <a:solidFill>
              <a:srgbClr val="F0948F"/>
            </a:solidFill>
          </c:spPr>
          <c:invertIfNegative val="0"/>
          <c:cat>
            <c:strRef>
              <c:f>'8.13'!$C$38:$E$38</c:f>
              <c:strCache>
                <c:ptCount val="3"/>
                <c:pt idx="0">
                  <c:v>Říjen</c:v>
                </c:pt>
                <c:pt idx="1">
                  <c:v>Listopad</c:v>
                </c:pt>
                <c:pt idx="2">
                  <c:v>Prosinec</c:v>
                </c:pt>
              </c:strCache>
            </c:strRef>
          </c:cat>
          <c:val>
            <c:numRef>
              <c:f>('8.13'!$B$16,'8.13'!$D$16,'8.13'!$F$16)</c:f>
              <c:numCache>
                <c:formatCode>#,##0.0</c:formatCode>
                <c:ptCount val="3"/>
                <c:pt idx="0">
                  <c:v>697342.27700000012</c:v>
                </c:pt>
                <c:pt idx="1">
                  <c:v>969670.96799999988</c:v>
                </c:pt>
                <c:pt idx="2">
                  <c:v>1153603.8849999998</c:v>
                </c:pt>
              </c:numCache>
            </c:numRef>
          </c:val>
          <c:extLst>
            <c:ext xmlns:c16="http://schemas.microsoft.com/office/drawing/2014/chart" uri="{C3380CC4-5D6E-409C-BE32-E72D297353CC}">
              <c16:uniqueId val="{00000006-FB1D-4903-B777-01BAE80F00BB}"/>
            </c:ext>
          </c:extLst>
        </c:ser>
        <c:ser>
          <c:idx val="7"/>
          <c:order val="7"/>
          <c:tx>
            <c:strRef>
              <c:f>'8.13'!$A$17</c:f>
              <c:strCache>
                <c:ptCount val="1"/>
                <c:pt idx="0">
                  <c:v>Jaderné palivo</c:v>
                </c:pt>
              </c:strCache>
            </c:strRef>
          </c:tx>
          <c:spPr>
            <a:solidFill>
              <a:srgbClr val="F7C9C7"/>
            </a:solidFill>
          </c:spPr>
          <c:invertIfNegative val="0"/>
          <c:cat>
            <c:strRef>
              <c:f>'8.13'!$C$38:$E$38</c:f>
              <c:strCache>
                <c:ptCount val="3"/>
                <c:pt idx="0">
                  <c:v>Říjen</c:v>
                </c:pt>
                <c:pt idx="1">
                  <c:v>Listopad</c:v>
                </c:pt>
                <c:pt idx="2">
                  <c:v>Prosinec</c:v>
                </c:pt>
              </c:strCache>
            </c:strRef>
          </c:cat>
          <c:val>
            <c:numRef>
              <c:f>('8.13'!$B$17,'8.13'!$D$17,'8.13'!$F$17)</c:f>
              <c:numCache>
                <c:formatCode>#,##0.0</c:formatCode>
                <c:ptCount val="3"/>
                <c:pt idx="0">
                  <c:v>0</c:v>
                </c:pt>
                <c:pt idx="1">
                  <c:v>0</c:v>
                </c:pt>
                <c:pt idx="2">
                  <c:v>0</c:v>
                </c:pt>
              </c:numCache>
            </c:numRef>
          </c:val>
          <c:extLst>
            <c:ext xmlns:c16="http://schemas.microsoft.com/office/drawing/2014/chart" uri="{C3380CC4-5D6E-409C-BE32-E72D297353CC}">
              <c16:uniqueId val="{00000007-FB1D-4903-B777-01BAE80F00BB}"/>
            </c:ext>
          </c:extLst>
        </c:ser>
        <c:ser>
          <c:idx val="8"/>
          <c:order val="8"/>
          <c:tx>
            <c:strRef>
              <c:f>'8.13'!$A$18</c:f>
              <c:strCache>
                <c:ptCount val="1"/>
                <c:pt idx="0">
                  <c:v>Koks</c:v>
                </c:pt>
              </c:strCache>
            </c:strRef>
          </c:tx>
          <c:spPr>
            <a:solidFill>
              <a:srgbClr val="262626"/>
            </a:solidFill>
          </c:spPr>
          <c:invertIfNegative val="0"/>
          <c:cat>
            <c:strRef>
              <c:f>'8.13'!$C$38:$E$38</c:f>
              <c:strCache>
                <c:ptCount val="3"/>
                <c:pt idx="0">
                  <c:v>Říjen</c:v>
                </c:pt>
                <c:pt idx="1">
                  <c:v>Listopad</c:v>
                </c:pt>
                <c:pt idx="2">
                  <c:v>Prosinec</c:v>
                </c:pt>
              </c:strCache>
            </c:strRef>
          </c:cat>
          <c:val>
            <c:numRef>
              <c:f>('8.13'!$B$18,'8.13'!$D$18,'8.13'!$F$18)</c:f>
              <c:numCache>
                <c:formatCode>#,##0.0</c:formatCode>
                <c:ptCount val="3"/>
                <c:pt idx="0">
                  <c:v>0</c:v>
                </c:pt>
                <c:pt idx="1">
                  <c:v>0</c:v>
                </c:pt>
                <c:pt idx="2">
                  <c:v>0</c:v>
                </c:pt>
              </c:numCache>
            </c:numRef>
          </c:val>
          <c:extLst>
            <c:ext xmlns:c16="http://schemas.microsoft.com/office/drawing/2014/chart" uri="{C3380CC4-5D6E-409C-BE32-E72D297353CC}">
              <c16:uniqueId val="{00000008-FB1D-4903-B777-01BAE80F00BB}"/>
            </c:ext>
          </c:extLst>
        </c:ser>
        <c:ser>
          <c:idx val="9"/>
          <c:order val="9"/>
          <c:tx>
            <c:strRef>
              <c:f>'8.13'!$A$19</c:f>
              <c:strCache>
                <c:ptCount val="1"/>
                <c:pt idx="0">
                  <c:v>Odpadní teplo</c:v>
                </c:pt>
              </c:strCache>
            </c:strRef>
          </c:tx>
          <c:spPr>
            <a:solidFill>
              <a:srgbClr val="646363"/>
            </a:solidFill>
          </c:spPr>
          <c:invertIfNegative val="0"/>
          <c:cat>
            <c:strRef>
              <c:f>'8.13'!$C$38:$E$38</c:f>
              <c:strCache>
                <c:ptCount val="3"/>
                <c:pt idx="0">
                  <c:v>Říjen</c:v>
                </c:pt>
                <c:pt idx="1">
                  <c:v>Listopad</c:v>
                </c:pt>
                <c:pt idx="2">
                  <c:v>Prosinec</c:v>
                </c:pt>
              </c:strCache>
            </c:strRef>
          </c:cat>
          <c:val>
            <c:numRef>
              <c:f>('8.13'!$B$19,'8.13'!$D$19,'8.13'!$F$19)</c:f>
              <c:numCache>
                <c:formatCode>#,##0.0</c:formatCode>
                <c:ptCount val="3"/>
                <c:pt idx="0">
                  <c:v>134</c:v>
                </c:pt>
                <c:pt idx="1">
                  <c:v>297</c:v>
                </c:pt>
                <c:pt idx="2">
                  <c:v>805</c:v>
                </c:pt>
              </c:numCache>
            </c:numRef>
          </c:val>
          <c:extLst>
            <c:ext xmlns:c16="http://schemas.microsoft.com/office/drawing/2014/chart" uri="{C3380CC4-5D6E-409C-BE32-E72D297353CC}">
              <c16:uniqueId val="{00000009-FB1D-4903-B777-01BAE80F00BB}"/>
            </c:ext>
          </c:extLst>
        </c:ser>
        <c:ser>
          <c:idx val="10"/>
          <c:order val="10"/>
          <c:tx>
            <c:strRef>
              <c:f>'8.13'!$A$20</c:f>
              <c:strCache>
                <c:ptCount val="1"/>
                <c:pt idx="0">
                  <c:v>Ostatní kapalná paliva</c:v>
                </c:pt>
              </c:strCache>
            </c:strRef>
          </c:tx>
          <c:spPr>
            <a:solidFill>
              <a:srgbClr val="9D9D9C"/>
            </a:solidFill>
          </c:spPr>
          <c:invertIfNegative val="0"/>
          <c:cat>
            <c:strRef>
              <c:f>'8.13'!$C$38:$E$38</c:f>
              <c:strCache>
                <c:ptCount val="3"/>
                <c:pt idx="0">
                  <c:v>Říjen</c:v>
                </c:pt>
                <c:pt idx="1">
                  <c:v>Listopad</c:v>
                </c:pt>
                <c:pt idx="2">
                  <c:v>Prosinec</c:v>
                </c:pt>
              </c:strCache>
            </c:strRef>
          </c:cat>
          <c:val>
            <c:numRef>
              <c:f>('8.13'!$B$20,'8.13'!$D$20,'8.13'!$F$20)</c:f>
              <c:numCache>
                <c:formatCode>#,##0.0</c:formatCode>
                <c:ptCount val="3"/>
                <c:pt idx="0">
                  <c:v>0</c:v>
                </c:pt>
                <c:pt idx="1">
                  <c:v>0</c:v>
                </c:pt>
                <c:pt idx="2">
                  <c:v>0</c:v>
                </c:pt>
              </c:numCache>
            </c:numRef>
          </c:val>
          <c:extLst>
            <c:ext xmlns:c16="http://schemas.microsoft.com/office/drawing/2014/chart" uri="{C3380CC4-5D6E-409C-BE32-E72D297353CC}">
              <c16:uniqueId val="{0000000A-FB1D-4903-B777-01BAE80F00BB}"/>
            </c:ext>
          </c:extLst>
        </c:ser>
        <c:ser>
          <c:idx val="11"/>
          <c:order val="11"/>
          <c:tx>
            <c:strRef>
              <c:f>'8.13'!$A$21</c:f>
              <c:strCache>
                <c:ptCount val="1"/>
                <c:pt idx="0">
                  <c:v>Ostatní pevná paliva</c:v>
                </c:pt>
              </c:strCache>
            </c:strRef>
          </c:tx>
          <c:spPr>
            <a:solidFill>
              <a:srgbClr val="D0D0D0"/>
            </a:solidFill>
          </c:spPr>
          <c:invertIfNegative val="0"/>
          <c:cat>
            <c:strRef>
              <c:f>'8.13'!$C$38:$E$38</c:f>
              <c:strCache>
                <c:ptCount val="3"/>
                <c:pt idx="0">
                  <c:v>Říjen</c:v>
                </c:pt>
                <c:pt idx="1">
                  <c:v>Listopad</c:v>
                </c:pt>
                <c:pt idx="2">
                  <c:v>Prosinec</c:v>
                </c:pt>
              </c:strCache>
            </c:strRef>
          </c:cat>
          <c:val>
            <c:numRef>
              <c:f>('8.13'!$B$21,'8.13'!$D$21,'8.13'!$F$21)</c:f>
              <c:numCache>
                <c:formatCode>#,##0.0</c:formatCode>
                <c:ptCount val="3"/>
                <c:pt idx="0">
                  <c:v>1841.65</c:v>
                </c:pt>
                <c:pt idx="1">
                  <c:v>2138.88</c:v>
                </c:pt>
                <c:pt idx="2">
                  <c:v>880.8</c:v>
                </c:pt>
              </c:numCache>
            </c:numRef>
          </c:val>
          <c:extLst>
            <c:ext xmlns:c16="http://schemas.microsoft.com/office/drawing/2014/chart" uri="{C3380CC4-5D6E-409C-BE32-E72D297353CC}">
              <c16:uniqueId val="{0000000B-FB1D-4903-B777-01BAE80F00BB}"/>
            </c:ext>
          </c:extLst>
        </c:ser>
        <c:ser>
          <c:idx val="12"/>
          <c:order val="12"/>
          <c:tx>
            <c:strRef>
              <c:f>'8.13'!$A$22</c:f>
              <c:strCache>
                <c:ptCount val="1"/>
                <c:pt idx="0">
                  <c:v>Ostatní plyny</c:v>
                </c:pt>
              </c:strCache>
            </c:strRef>
          </c:tx>
          <c:spPr>
            <a:pattFill prst="ltUpDiag">
              <a:fgClr>
                <a:srgbClr val="23315F"/>
              </a:fgClr>
              <a:bgClr>
                <a:sysClr val="window" lastClr="FFFFFF"/>
              </a:bgClr>
            </a:pattFill>
          </c:spPr>
          <c:invertIfNegative val="0"/>
          <c:cat>
            <c:strRef>
              <c:f>'8.13'!$C$38:$E$38</c:f>
              <c:strCache>
                <c:ptCount val="3"/>
                <c:pt idx="0">
                  <c:v>Říjen</c:v>
                </c:pt>
                <c:pt idx="1">
                  <c:v>Listopad</c:v>
                </c:pt>
                <c:pt idx="2">
                  <c:v>Prosinec</c:v>
                </c:pt>
              </c:strCache>
            </c:strRef>
          </c:cat>
          <c:val>
            <c:numRef>
              <c:f>('8.13'!$B$22,'8.13'!$D$22,'8.13'!$F$22)</c:f>
              <c:numCache>
                <c:formatCode>#,##0.0</c:formatCode>
                <c:ptCount val="3"/>
                <c:pt idx="0">
                  <c:v>0</c:v>
                </c:pt>
                <c:pt idx="1">
                  <c:v>0</c:v>
                </c:pt>
                <c:pt idx="2">
                  <c:v>0</c:v>
                </c:pt>
              </c:numCache>
            </c:numRef>
          </c:val>
          <c:extLst>
            <c:ext xmlns:c16="http://schemas.microsoft.com/office/drawing/2014/chart" uri="{C3380CC4-5D6E-409C-BE32-E72D297353CC}">
              <c16:uniqueId val="{0000000C-FB1D-4903-B777-01BAE80F00BB}"/>
            </c:ext>
          </c:extLst>
        </c:ser>
        <c:ser>
          <c:idx val="13"/>
          <c:order val="13"/>
          <c:tx>
            <c:strRef>
              <c:f>'8.13'!$A$23</c:f>
              <c:strCache>
                <c:ptCount val="1"/>
                <c:pt idx="0">
                  <c:v>Ostatní</c:v>
                </c:pt>
              </c:strCache>
            </c:strRef>
          </c:tx>
          <c:spPr>
            <a:pattFill prst="ltUpDiag">
              <a:fgClr>
                <a:srgbClr val="E02C1F"/>
              </a:fgClr>
              <a:bgClr>
                <a:sysClr val="window" lastClr="FFFFFF"/>
              </a:bgClr>
            </a:pattFill>
          </c:spPr>
          <c:invertIfNegative val="0"/>
          <c:cat>
            <c:strRef>
              <c:f>'8.13'!$C$38:$E$38</c:f>
              <c:strCache>
                <c:ptCount val="3"/>
                <c:pt idx="0">
                  <c:v>Říjen</c:v>
                </c:pt>
                <c:pt idx="1">
                  <c:v>Listopad</c:v>
                </c:pt>
                <c:pt idx="2">
                  <c:v>Prosinec</c:v>
                </c:pt>
              </c:strCache>
            </c:strRef>
          </c:cat>
          <c:val>
            <c:numRef>
              <c:f>('8.13'!$B$23,'8.13'!$D$23,'8.13'!$F$23)</c:f>
              <c:numCache>
                <c:formatCode>#,##0.0</c:formatCode>
                <c:ptCount val="3"/>
                <c:pt idx="0">
                  <c:v>0</c:v>
                </c:pt>
                <c:pt idx="1">
                  <c:v>0</c:v>
                </c:pt>
                <c:pt idx="2">
                  <c:v>0</c:v>
                </c:pt>
              </c:numCache>
            </c:numRef>
          </c:val>
          <c:extLst>
            <c:ext xmlns:c16="http://schemas.microsoft.com/office/drawing/2014/chart" uri="{C3380CC4-5D6E-409C-BE32-E72D297353CC}">
              <c16:uniqueId val="{0000000D-FB1D-4903-B777-01BAE80F00BB}"/>
            </c:ext>
          </c:extLst>
        </c:ser>
        <c:ser>
          <c:idx val="14"/>
          <c:order val="14"/>
          <c:tx>
            <c:strRef>
              <c:f>'8.13'!$A$24</c:f>
              <c:strCache>
                <c:ptCount val="1"/>
                <c:pt idx="0">
                  <c:v>Topné oleje</c:v>
                </c:pt>
              </c:strCache>
            </c:strRef>
          </c:tx>
          <c:spPr>
            <a:pattFill prst="ltUpDiag">
              <a:fgClr>
                <a:srgbClr val="5A6588"/>
              </a:fgClr>
              <a:bgClr>
                <a:sysClr val="window" lastClr="FFFFFF"/>
              </a:bgClr>
            </a:pattFill>
          </c:spPr>
          <c:invertIfNegative val="0"/>
          <c:cat>
            <c:strRef>
              <c:f>'8.13'!$C$38:$E$38</c:f>
              <c:strCache>
                <c:ptCount val="3"/>
                <c:pt idx="0">
                  <c:v>Říjen</c:v>
                </c:pt>
                <c:pt idx="1">
                  <c:v>Listopad</c:v>
                </c:pt>
                <c:pt idx="2">
                  <c:v>Prosinec</c:v>
                </c:pt>
              </c:strCache>
            </c:strRef>
          </c:cat>
          <c:val>
            <c:numRef>
              <c:f>('8.13'!$B$24,'8.13'!$D$24,'8.13'!$F$24)</c:f>
              <c:numCache>
                <c:formatCode>#,##0.0</c:formatCode>
                <c:ptCount val="3"/>
                <c:pt idx="0">
                  <c:v>4618.679000000001</c:v>
                </c:pt>
                <c:pt idx="1">
                  <c:v>1661.7629999999999</c:v>
                </c:pt>
                <c:pt idx="2">
                  <c:v>2680.2699999999995</c:v>
                </c:pt>
              </c:numCache>
            </c:numRef>
          </c:val>
          <c:extLst>
            <c:ext xmlns:c16="http://schemas.microsoft.com/office/drawing/2014/chart" uri="{C3380CC4-5D6E-409C-BE32-E72D297353CC}">
              <c16:uniqueId val="{0000000E-FB1D-4903-B777-01BAE80F00BB}"/>
            </c:ext>
          </c:extLst>
        </c:ser>
        <c:ser>
          <c:idx val="15"/>
          <c:order val="15"/>
          <c:tx>
            <c:strRef>
              <c:f>'8.13'!$A$25</c:f>
              <c:strCache>
                <c:ptCount val="1"/>
                <c:pt idx="0">
                  <c:v>Zemní plyn</c:v>
                </c:pt>
              </c:strCache>
            </c:strRef>
          </c:tx>
          <c:spPr>
            <a:pattFill prst="ltUpDiag">
              <a:fgClr>
                <a:srgbClr val="E86158"/>
              </a:fgClr>
              <a:bgClr>
                <a:sysClr val="window" lastClr="FFFFFF"/>
              </a:bgClr>
            </a:pattFill>
          </c:spPr>
          <c:invertIfNegative val="0"/>
          <c:cat>
            <c:strRef>
              <c:f>'8.13'!$C$38:$E$38</c:f>
              <c:strCache>
                <c:ptCount val="3"/>
                <c:pt idx="0">
                  <c:v>Říjen</c:v>
                </c:pt>
                <c:pt idx="1">
                  <c:v>Listopad</c:v>
                </c:pt>
                <c:pt idx="2">
                  <c:v>Prosinec</c:v>
                </c:pt>
              </c:strCache>
            </c:strRef>
          </c:cat>
          <c:val>
            <c:numRef>
              <c:f>('8.13'!$B$25,'8.13'!$D$25,'8.13'!$F$25)</c:f>
              <c:numCache>
                <c:formatCode>#,##0.0</c:formatCode>
                <c:ptCount val="3"/>
                <c:pt idx="0">
                  <c:v>66403.421000000002</c:v>
                </c:pt>
                <c:pt idx="1">
                  <c:v>107295.62600000002</c:v>
                </c:pt>
                <c:pt idx="2">
                  <c:v>133041.08299999998</c:v>
                </c:pt>
              </c:numCache>
            </c:numRef>
          </c:val>
          <c:extLst>
            <c:ext xmlns:c16="http://schemas.microsoft.com/office/drawing/2014/chart" uri="{C3380CC4-5D6E-409C-BE32-E72D297353CC}">
              <c16:uniqueId val="{0000000F-FB1D-4903-B777-01BAE80F00BB}"/>
            </c:ext>
          </c:extLst>
        </c:ser>
        <c:dLbls>
          <c:showLegendKey val="0"/>
          <c:showVal val="0"/>
          <c:showCatName val="0"/>
          <c:showSerName val="0"/>
          <c:showPercent val="0"/>
          <c:showBubbleSize val="0"/>
        </c:dLbls>
        <c:gapWidth val="50"/>
        <c:overlap val="100"/>
        <c:axId val="290626560"/>
        <c:axId val="290640640"/>
      </c:barChart>
      <c:catAx>
        <c:axId val="29062656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640640"/>
        <c:crosses val="autoZero"/>
        <c:auto val="1"/>
        <c:lblAlgn val="ctr"/>
        <c:lblOffset val="100"/>
        <c:noMultiLvlLbl val="0"/>
      </c:catAx>
      <c:valAx>
        <c:axId val="290640640"/>
        <c:scaling>
          <c:orientation val="minMax"/>
          <c:max val="1500000"/>
        </c:scaling>
        <c:delete val="0"/>
        <c:axPos val="l"/>
        <c:majorGridlines/>
        <c:numFmt formatCode="#,##0" sourceLinked="0"/>
        <c:majorTickMark val="none"/>
        <c:minorTickMark val="none"/>
        <c:tickLblPos val="nextTo"/>
        <c:spPr>
          <a:ln>
            <a:noFill/>
          </a:ln>
        </c:spPr>
        <c:txPr>
          <a:bodyPr/>
          <a:lstStyle/>
          <a:p>
            <a:pPr>
              <a:defRPr sz="900" b="0">
                <a:latin typeface="Arial" panose="020B0604020202020204" pitchFamily="34" charset="0"/>
                <a:cs typeface="Arial" panose="020B0604020202020204" pitchFamily="34" charset="0"/>
              </a:defRPr>
            </a:pPr>
            <a:endParaRPr lang="cs-CZ"/>
          </a:p>
        </c:txPr>
        <c:crossAx val="290626560"/>
        <c:crosses val="autoZero"/>
        <c:crossBetween val="between"/>
        <c:majorUnit val="3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A53F-43EA-A72D-3385B610C0F9}"/>
              </c:ext>
            </c:extLst>
          </c:dPt>
          <c:dPt>
            <c:idx val="1"/>
            <c:bubble3D val="0"/>
            <c:spPr>
              <a:solidFill>
                <a:schemeClr val="accent2"/>
              </a:solidFill>
            </c:spPr>
            <c:extLst>
              <c:ext xmlns:c16="http://schemas.microsoft.com/office/drawing/2014/chart" uri="{C3380CC4-5D6E-409C-BE32-E72D297353CC}">
                <c16:uniqueId val="{00000003-A53F-43EA-A72D-3385B610C0F9}"/>
              </c:ext>
            </c:extLst>
          </c:dPt>
          <c:dPt>
            <c:idx val="2"/>
            <c:bubble3D val="0"/>
            <c:spPr>
              <a:solidFill>
                <a:schemeClr val="accent3"/>
              </a:solidFill>
            </c:spPr>
            <c:extLst>
              <c:ext xmlns:c16="http://schemas.microsoft.com/office/drawing/2014/chart" uri="{C3380CC4-5D6E-409C-BE32-E72D297353CC}">
                <c16:uniqueId val="{00000005-A53F-43EA-A72D-3385B610C0F9}"/>
              </c:ext>
            </c:extLst>
          </c:dPt>
          <c:dPt>
            <c:idx val="3"/>
            <c:bubble3D val="0"/>
            <c:spPr>
              <a:solidFill>
                <a:schemeClr val="accent4"/>
              </a:solidFill>
            </c:spPr>
            <c:extLst>
              <c:ext xmlns:c16="http://schemas.microsoft.com/office/drawing/2014/chart" uri="{C3380CC4-5D6E-409C-BE32-E72D297353CC}">
                <c16:uniqueId val="{00000007-A53F-43EA-A72D-3385B610C0F9}"/>
              </c:ext>
            </c:extLst>
          </c:dPt>
          <c:dPt>
            <c:idx val="4"/>
            <c:bubble3D val="0"/>
            <c:spPr>
              <a:solidFill>
                <a:schemeClr val="accent5"/>
              </a:solidFill>
            </c:spPr>
            <c:extLst>
              <c:ext xmlns:c16="http://schemas.microsoft.com/office/drawing/2014/chart" uri="{C3380CC4-5D6E-409C-BE32-E72D297353CC}">
                <c16:uniqueId val="{00000009-A53F-43EA-A72D-3385B610C0F9}"/>
              </c:ext>
            </c:extLst>
          </c:dPt>
          <c:dPt>
            <c:idx val="5"/>
            <c:bubble3D val="0"/>
            <c:spPr>
              <a:solidFill>
                <a:schemeClr val="accent6"/>
              </a:solidFill>
            </c:spPr>
            <c:extLst>
              <c:ext xmlns:c16="http://schemas.microsoft.com/office/drawing/2014/chart" uri="{C3380CC4-5D6E-409C-BE32-E72D297353CC}">
                <c16:uniqueId val="{0000000B-A53F-43EA-A72D-3385B610C0F9}"/>
              </c:ext>
            </c:extLst>
          </c:dPt>
          <c:dPt>
            <c:idx val="6"/>
            <c:bubble3D val="0"/>
            <c:spPr>
              <a:solidFill>
                <a:srgbClr val="F0948F"/>
              </a:solidFill>
            </c:spPr>
            <c:extLst>
              <c:ext xmlns:c16="http://schemas.microsoft.com/office/drawing/2014/chart" uri="{C3380CC4-5D6E-409C-BE32-E72D297353CC}">
                <c16:uniqueId val="{0000000D-A53F-43EA-A72D-3385B610C0F9}"/>
              </c:ext>
            </c:extLst>
          </c:dPt>
          <c:dPt>
            <c:idx val="7"/>
            <c:bubble3D val="0"/>
            <c:spPr>
              <a:solidFill>
                <a:srgbClr val="F7C9C7"/>
              </a:solidFill>
            </c:spPr>
            <c:extLst>
              <c:ext xmlns:c16="http://schemas.microsoft.com/office/drawing/2014/chart" uri="{C3380CC4-5D6E-409C-BE32-E72D297353CC}">
                <c16:uniqueId val="{0000000F-A53F-43EA-A72D-3385B610C0F9}"/>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A53F-43EA-A72D-3385B610C0F9}"/>
            </c:ext>
          </c:extLst>
        </c:ser>
        <c:ser>
          <c:idx val="2"/>
          <c:order val="1"/>
          <c:dPt>
            <c:idx val="0"/>
            <c:bubble3D val="0"/>
            <c:spPr>
              <a:solidFill>
                <a:schemeClr val="accent1"/>
              </a:solidFill>
            </c:spPr>
            <c:extLst>
              <c:ext xmlns:c16="http://schemas.microsoft.com/office/drawing/2014/chart" uri="{C3380CC4-5D6E-409C-BE32-E72D297353CC}">
                <c16:uniqueId val="{00000012-A53F-43EA-A72D-3385B610C0F9}"/>
              </c:ext>
            </c:extLst>
          </c:dPt>
          <c:dPt>
            <c:idx val="1"/>
            <c:bubble3D val="0"/>
            <c:spPr>
              <a:solidFill>
                <a:schemeClr val="accent2"/>
              </a:solidFill>
            </c:spPr>
            <c:extLst>
              <c:ext xmlns:c16="http://schemas.microsoft.com/office/drawing/2014/chart" uri="{C3380CC4-5D6E-409C-BE32-E72D297353CC}">
                <c16:uniqueId val="{00000014-A53F-43EA-A72D-3385B610C0F9}"/>
              </c:ext>
            </c:extLst>
          </c:dPt>
          <c:dPt>
            <c:idx val="2"/>
            <c:bubble3D val="0"/>
            <c:spPr>
              <a:solidFill>
                <a:schemeClr val="accent3"/>
              </a:solidFill>
            </c:spPr>
            <c:extLst>
              <c:ext xmlns:c16="http://schemas.microsoft.com/office/drawing/2014/chart" uri="{C3380CC4-5D6E-409C-BE32-E72D297353CC}">
                <c16:uniqueId val="{00000016-A53F-43EA-A72D-3385B610C0F9}"/>
              </c:ext>
            </c:extLst>
          </c:dPt>
          <c:dPt>
            <c:idx val="3"/>
            <c:bubble3D val="0"/>
            <c:spPr>
              <a:solidFill>
                <a:schemeClr val="accent4"/>
              </a:solidFill>
            </c:spPr>
            <c:extLst>
              <c:ext xmlns:c16="http://schemas.microsoft.com/office/drawing/2014/chart" uri="{C3380CC4-5D6E-409C-BE32-E72D297353CC}">
                <c16:uniqueId val="{00000018-A53F-43EA-A72D-3385B610C0F9}"/>
              </c:ext>
            </c:extLst>
          </c:dPt>
          <c:dPt>
            <c:idx val="4"/>
            <c:bubble3D val="0"/>
            <c:spPr>
              <a:solidFill>
                <a:schemeClr val="accent5"/>
              </a:solidFill>
            </c:spPr>
            <c:extLst>
              <c:ext xmlns:c16="http://schemas.microsoft.com/office/drawing/2014/chart" uri="{C3380CC4-5D6E-409C-BE32-E72D297353CC}">
                <c16:uniqueId val="{0000001A-A53F-43EA-A72D-3385B610C0F9}"/>
              </c:ext>
            </c:extLst>
          </c:dPt>
          <c:dPt>
            <c:idx val="5"/>
            <c:bubble3D val="0"/>
            <c:spPr>
              <a:solidFill>
                <a:schemeClr val="accent6"/>
              </a:solidFill>
            </c:spPr>
            <c:extLst>
              <c:ext xmlns:c16="http://schemas.microsoft.com/office/drawing/2014/chart" uri="{C3380CC4-5D6E-409C-BE32-E72D297353CC}">
                <c16:uniqueId val="{0000001C-A53F-43EA-A72D-3385B610C0F9}"/>
              </c:ext>
            </c:extLst>
          </c:dPt>
          <c:dPt>
            <c:idx val="6"/>
            <c:bubble3D val="0"/>
            <c:spPr>
              <a:solidFill>
                <a:srgbClr val="F0948F"/>
              </a:solidFill>
            </c:spPr>
            <c:extLst>
              <c:ext xmlns:c16="http://schemas.microsoft.com/office/drawing/2014/chart" uri="{C3380CC4-5D6E-409C-BE32-E72D297353CC}">
                <c16:uniqueId val="{0000001E-A53F-43EA-A72D-3385B610C0F9}"/>
              </c:ext>
            </c:extLst>
          </c:dPt>
          <c:dPt>
            <c:idx val="7"/>
            <c:bubble3D val="0"/>
            <c:spPr>
              <a:solidFill>
                <a:srgbClr val="F7C9C7"/>
              </a:solidFill>
            </c:spPr>
            <c:extLst>
              <c:ext xmlns:c16="http://schemas.microsoft.com/office/drawing/2014/chart" uri="{C3380CC4-5D6E-409C-BE32-E72D297353CC}">
                <c16:uniqueId val="{00000020-A53F-43EA-A72D-3385B610C0F9}"/>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A53F-43EA-A72D-3385B610C0F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BE9-4063-BACE-DA2BF54FD16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BE9-4063-BACE-DA2BF54FD16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BE9-4063-BACE-DA2BF54FD16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BE9-4063-BACE-DA2BF54FD16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BE9-4063-BACE-DA2BF54FD16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BE9-4063-BACE-DA2BF54FD16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BE9-4063-BACE-DA2BF54FD16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BE9-4063-BACE-DA2BF54FD16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BE9-4063-BACE-DA2BF54FD16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BE9-4063-BACE-DA2BF54FD16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BE9-4063-BACE-DA2BF54FD16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BE9-4063-BACE-DA2BF54FD16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BE9-4063-BACE-DA2BF54FD16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BE9-4063-BACE-DA2BF54FD16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BE9-4063-BACE-DA2BF54FD16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BE9-4063-BACE-DA2BF54FD16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8292374816874613E-3"/>
          <c:y val="0"/>
        </c:manualLayout>
      </c:layout>
      <c:overlay val="0"/>
    </c:title>
    <c:autoTitleDeleted val="0"/>
    <c:plotArea>
      <c:layout>
        <c:manualLayout>
          <c:layoutTarget val="inner"/>
          <c:xMode val="edge"/>
          <c:yMode val="edge"/>
          <c:x val="7.2909980291895035E-2"/>
          <c:y val="0.27287888761182372"/>
          <c:w val="0.62054784332341095"/>
          <c:h val="0.53671228858792597"/>
        </c:manualLayout>
      </c:layout>
      <c:barChart>
        <c:barDir val="col"/>
        <c:grouping val="stacked"/>
        <c:varyColors val="0"/>
        <c:ser>
          <c:idx val="0"/>
          <c:order val="0"/>
          <c:tx>
            <c:strRef>
              <c:f>'8.14'!$A$27</c:f>
              <c:strCache>
                <c:ptCount val="1"/>
                <c:pt idx="0">
                  <c:v>Průmysl</c:v>
                </c:pt>
              </c:strCache>
            </c:strRef>
          </c:tx>
          <c:invertIfNegative val="0"/>
          <c:cat>
            <c:strRef>
              <c:f>'8.14'!$C$38:$E$38</c:f>
              <c:strCache>
                <c:ptCount val="3"/>
                <c:pt idx="0">
                  <c:v>Říjen</c:v>
                </c:pt>
                <c:pt idx="1">
                  <c:v>Listopad</c:v>
                </c:pt>
                <c:pt idx="2">
                  <c:v>Prosinec</c:v>
                </c:pt>
              </c:strCache>
            </c:strRef>
          </c:cat>
          <c:val>
            <c:numRef>
              <c:f>('8.14'!$B$27,'8.14'!$D$27,'8.14'!$F$27)</c:f>
              <c:numCache>
                <c:formatCode>#,##0.0</c:formatCode>
                <c:ptCount val="3"/>
                <c:pt idx="0">
                  <c:v>120675.30500000001</c:v>
                </c:pt>
                <c:pt idx="1">
                  <c:v>159640.54</c:v>
                </c:pt>
                <c:pt idx="2">
                  <c:v>169221.63200000001</c:v>
                </c:pt>
              </c:numCache>
            </c:numRef>
          </c:val>
          <c:extLst>
            <c:ext xmlns:c16="http://schemas.microsoft.com/office/drawing/2014/chart" uri="{C3380CC4-5D6E-409C-BE32-E72D297353CC}">
              <c16:uniqueId val="{00000000-FA99-4B1B-BCC9-AFDE24F83B76}"/>
            </c:ext>
          </c:extLst>
        </c:ser>
        <c:ser>
          <c:idx val="1"/>
          <c:order val="1"/>
          <c:tx>
            <c:strRef>
              <c:f>'8.14'!$A$28</c:f>
              <c:strCache>
                <c:ptCount val="1"/>
                <c:pt idx="0">
                  <c:v>Energetika</c:v>
                </c:pt>
              </c:strCache>
            </c:strRef>
          </c:tx>
          <c:invertIfNegative val="0"/>
          <c:cat>
            <c:strRef>
              <c:f>'8.14'!$C$38:$E$38</c:f>
              <c:strCache>
                <c:ptCount val="3"/>
                <c:pt idx="0">
                  <c:v>Říjen</c:v>
                </c:pt>
                <c:pt idx="1">
                  <c:v>Listopad</c:v>
                </c:pt>
                <c:pt idx="2">
                  <c:v>Prosinec</c:v>
                </c:pt>
              </c:strCache>
            </c:strRef>
          </c:cat>
          <c:val>
            <c:numRef>
              <c:f>('8.14'!$B$28,'8.14'!$D$28,'8.14'!$F$28)</c:f>
              <c:numCache>
                <c:formatCode>#,##0.0</c:formatCode>
                <c:ptCount val="3"/>
                <c:pt idx="0">
                  <c:v>44.64</c:v>
                </c:pt>
                <c:pt idx="1">
                  <c:v>81.739999999999995</c:v>
                </c:pt>
                <c:pt idx="2">
                  <c:v>117.15</c:v>
                </c:pt>
              </c:numCache>
            </c:numRef>
          </c:val>
          <c:extLst>
            <c:ext xmlns:c16="http://schemas.microsoft.com/office/drawing/2014/chart" uri="{C3380CC4-5D6E-409C-BE32-E72D297353CC}">
              <c16:uniqueId val="{00000001-FA99-4B1B-BCC9-AFDE24F83B76}"/>
            </c:ext>
          </c:extLst>
        </c:ser>
        <c:ser>
          <c:idx val="2"/>
          <c:order val="2"/>
          <c:tx>
            <c:strRef>
              <c:f>'8.14'!$A$29</c:f>
              <c:strCache>
                <c:ptCount val="1"/>
                <c:pt idx="0">
                  <c:v>Doprava</c:v>
                </c:pt>
              </c:strCache>
            </c:strRef>
          </c:tx>
          <c:invertIfNegative val="0"/>
          <c:cat>
            <c:strRef>
              <c:f>'8.14'!$C$38:$E$38</c:f>
              <c:strCache>
                <c:ptCount val="3"/>
                <c:pt idx="0">
                  <c:v>Říjen</c:v>
                </c:pt>
                <c:pt idx="1">
                  <c:v>Listopad</c:v>
                </c:pt>
                <c:pt idx="2">
                  <c:v>Prosinec</c:v>
                </c:pt>
              </c:strCache>
            </c:strRef>
          </c:cat>
          <c:val>
            <c:numRef>
              <c:f>('8.14'!$B$29,'8.14'!$D$29,'8.14'!$F$29)</c:f>
              <c:numCache>
                <c:formatCode>#,##0.0</c:formatCode>
                <c:ptCount val="3"/>
                <c:pt idx="0">
                  <c:v>681.86</c:v>
                </c:pt>
                <c:pt idx="1">
                  <c:v>1239.5999999999999</c:v>
                </c:pt>
                <c:pt idx="2">
                  <c:v>2708.68</c:v>
                </c:pt>
              </c:numCache>
            </c:numRef>
          </c:val>
          <c:extLst>
            <c:ext xmlns:c16="http://schemas.microsoft.com/office/drawing/2014/chart" uri="{C3380CC4-5D6E-409C-BE32-E72D297353CC}">
              <c16:uniqueId val="{00000002-FA99-4B1B-BCC9-AFDE24F83B76}"/>
            </c:ext>
          </c:extLst>
        </c:ser>
        <c:ser>
          <c:idx val="3"/>
          <c:order val="3"/>
          <c:tx>
            <c:strRef>
              <c:f>'8.14'!$A$30</c:f>
              <c:strCache>
                <c:ptCount val="1"/>
                <c:pt idx="0">
                  <c:v>Stavebnictví</c:v>
                </c:pt>
              </c:strCache>
            </c:strRef>
          </c:tx>
          <c:invertIfNegative val="0"/>
          <c:cat>
            <c:strRef>
              <c:f>'8.14'!$C$38:$E$38</c:f>
              <c:strCache>
                <c:ptCount val="3"/>
                <c:pt idx="0">
                  <c:v>Říjen</c:v>
                </c:pt>
                <c:pt idx="1">
                  <c:v>Listopad</c:v>
                </c:pt>
                <c:pt idx="2">
                  <c:v>Prosinec</c:v>
                </c:pt>
              </c:strCache>
            </c:strRef>
          </c:cat>
          <c:val>
            <c:numRef>
              <c:f>('8.14'!$B$30,'8.14'!$D$30,'8.14'!$F$30)</c:f>
              <c:numCache>
                <c:formatCode>#,##0.0</c:formatCode>
                <c:ptCount val="3"/>
                <c:pt idx="0">
                  <c:v>703.54200000000003</c:v>
                </c:pt>
                <c:pt idx="1">
                  <c:v>1462.114</c:v>
                </c:pt>
                <c:pt idx="2">
                  <c:v>2360.4189999999999</c:v>
                </c:pt>
              </c:numCache>
            </c:numRef>
          </c:val>
          <c:extLst>
            <c:ext xmlns:c16="http://schemas.microsoft.com/office/drawing/2014/chart" uri="{C3380CC4-5D6E-409C-BE32-E72D297353CC}">
              <c16:uniqueId val="{00000003-FA99-4B1B-BCC9-AFDE24F83B76}"/>
            </c:ext>
          </c:extLst>
        </c:ser>
        <c:ser>
          <c:idx val="4"/>
          <c:order val="4"/>
          <c:tx>
            <c:strRef>
              <c:f>'8.14'!$A$31</c:f>
              <c:strCache>
                <c:ptCount val="1"/>
                <c:pt idx="0">
                  <c:v>Zemědělství a lesnictví</c:v>
                </c:pt>
              </c:strCache>
            </c:strRef>
          </c:tx>
          <c:invertIfNegative val="0"/>
          <c:cat>
            <c:strRef>
              <c:f>'8.14'!$C$38:$E$38</c:f>
              <c:strCache>
                <c:ptCount val="3"/>
                <c:pt idx="0">
                  <c:v>Říjen</c:v>
                </c:pt>
                <c:pt idx="1">
                  <c:v>Listopad</c:v>
                </c:pt>
                <c:pt idx="2">
                  <c:v>Prosinec</c:v>
                </c:pt>
              </c:strCache>
            </c:strRef>
          </c:cat>
          <c:val>
            <c:numRef>
              <c:f>('8.14'!$B$31,'8.14'!$D$31,'8.14'!$F$31)</c:f>
              <c:numCache>
                <c:formatCode>#,##0.0</c:formatCode>
                <c:ptCount val="3"/>
                <c:pt idx="0">
                  <c:v>833.53</c:v>
                </c:pt>
                <c:pt idx="1">
                  <c:v>1035.93</c:v>
                </c:pt>
                <c:pt idx="2">
                  <c:v>1385.42</c:v>
                </c:pt>
              </c:numCache>
            </c:numRef>
          </c:val>
          <c:extLst>
            <c:ext xmlns:c16="http://schemas.microsoft.com/office/drawing/2014/chart" uri="{C3380CC4-5D6E-409C-BE32-E72D297353CC}">
              <c16:uniqueId val="{00000004-FA99-4B1B-BCC9-AFDE24F83B76}"/>
            </c:ext>
          </c:extLst>
        </c:ser>
        <c:ser>
          <c:idx val="5"/>
          <c:order val="5"/>
          <c:tx>
            <c:strRef>
              <c:f>'8.14'!$A$32</c:f>
              <c:strCache>
                <c:ptCount val="1"/>
                <c:pt idx="0">
                  <c:v>Domácnosti</c:v>
                </c:pt>
              </c:strCache>
            </c:strRef>
          </c:tx>
          <c:spPr>
            <a:solidFill>
              <a:schemeClr val="accent6"/>
            </a:solidFill>
          </c:spPr>
          <c:invertIfNegative val="0"/>
          <c:cat>
            <c:strRef>
              <c:f>'8.14'!$C$38:$E$38</c:f>
              <c:strCache>
                <c:ptCount val="3"/>
                <c:pt idx="0">
                  <c:v>Říjen</c:v>
                </c:pt>
                <c:pt idx="1">
                  <c:v>Listopad</c:v>
                </c:pt>
                <c:pt idx="2">
                  <c:v>Prosinec</c:v>
                </c:pt>
              </c:strCache>
            </c:strRef>
          </c:cat>
          <c:val>
            <c:numRef>
              <c:f>('8.14'!$B$32,'8.14'!$D$32,'8.14'!$F$32)</c:f>
              <c:numCache>
                <c:formatCode>#,##0.0</c:formatCode>
                <c:ptCount val="3"/>
                <c:pt idx="0">
                  <c:v>75778.582999999999</c:v>
                </c:pt>
                <c:pt idx="1">
                  <c:v>127825.923</c:v>
                </c:pt>
                <c:pt idx="2">
                  <c:v>183025.18800000002</c:v>
                </c:pt>
              </c:numCache>
            </c:numRef>
          </c:val>
          <c:extLst>
            <c:ext xmlns:c16="http://schemas.microsoft.com/office/drawing/2014/chart" uri="{C3380CC4-5D6E-409C-BE32-E72D297353CC}">
              <c16:uniqueId val="{00000005-FA99-4B1B-BCC9-AFDE24F83B76}"/>
            </c:ext>
          </c:extLst>
        </c:ser>
        <c:ser>
          <c:idx val="6"/>
          <c:order val="6"/>
          <c:tx>
            <c:strRef>
              <c:f>'8.14'!$A$33</c:f>
              <c:strCache>
                <c:ptCount val="1"/>
                <c:pt idx="0">
                  <c:v>Obchod, služby, školství, zdravotnictví</c:v>
                </c:pt>
              </c:strCache>
            </c:strRef>
          </c:tx>
          <c:spPr>
            <a:solidFill>
              <a:srgbClr val="F0948F"/>
            </a:solidFill>
          </c:spPr>
          <c:invertIfNegative val="0"/>
          <c:cat>
            <c:strRef>
              <c:f>'8.14'!$C$38:$E$38</c:f>
              <c:strCache>
                <c:ptCount val="3"/>
                <c:pt idx="0">
                  <c:v>Říjen</c:v>
                </c:pt>
                <c:pt idx="1">
                  <c:v>Listopad</c:v>
                </c:pt>
                <c:pt idx="2">
                  <c:v>Prosinec</c:v>
                </c:pt>
              </c:strCache>
            </c:strRef>
          </c:cat>
          <c:val>
            <c:numRef>
              <c:f>('8.14'!$B$33,'8.14'!$D$33,'8.14'!$F$33)</c:f>
              <c:numCache>
                <c:formatCode>#,##0.0</c:formatCode>
                <c:ptCount val="3"/>
                <c:pt idx="0">
                  <c:v>28209.037</c:v>
                </c:pt>
                <c:pt idx="1">
                  <c:v>52550.485000000008</c:v>
                </c:pt>
                <c:pt idx="2">
                  <c:v>85458.226999999999</c:v>
                </c:pt>
              </c:numCache>
            </c:numRef>
          </c:val>
          <c:extLst>
            <c:ext xmlns:c16="http://schemas.microsoft.com/office/drawing/2014/chart" uri="{C3380CC4-5D6E-409C-BE32-E72D297353CC}">
              <c16:uniqueId val="{00000006-FA99-4B1B-BCC9-AFDE24F83B76}"/>
            </c:ext>
          </c:extLst>
        </c:ser>
        <c:ser>
          <c:idx val="7"/>
          <c:order val="7"/>
          <c:tx>
            <c:strRef>
              <c:f>'8.14'!$A$34</c:f>
              <c:strCache>
                <c:ptCount val="1"/>
                <c:pt idx="0">
                  <c:v>Ostatní</c:v>
                </c:pt>
              </c:strCache>
            </c:strRef>
          </c:tx>
          <c:spPr>
            <a:solidFill>
              <a:srgbClr val="F7C9C7"/>
            </a:solidFill>
          </c:spPr>
          <c:invertIfNegative val="0"/>
          <c:cat>
            <c:strRef>
              <c:f>'8.14'!$C$38:$E$38</c:f>
              <c:strCache>
                <c:ptCount val="3"/>
                <c:pt idx="0">
                  <c:v>Říjen</c:v>
                </c:pt>
                <c:pt idx="1">
                  <c:v>Listopad</c:v>
                </c:pt>
                <c:pt idx="2">
                  <c:v>Prosinec</c:v>
                </c:pt>
              </c:strCache>
            </c:strRef>
          </c:cat>
          <c:val>
            <c:numRef>
              <c:f>('8.14'!$B$34,'8.14'!$D$34,'8.14'!$F$34)</c:f>
              <c:numCache>
                <c:formatCode>#,##0.0</c:formatCode>
                <c:ptCount val="3"/>
                <c:pt idx="0">
                  <c:v>156.934</c:v>
                </c:pt>
                <c:pt idx="1">
                  <c:v>313.37200000000001</c:v>
                </c:pt>
                <c:pt idx="2">
                  <c:v>496.96300000000002</c:v>
                </c:pt>
              </c:numCache>
            </c:numRef>
          </c:val>
          <c:extLst>
            <c:ext xmlns:c16="http://schemas.microsoft.com/office/drawing/2014/chart" uri="{C3380CC4-5D6E-409C-BE32-E72D297353CC}">
              <c16:uniqueId val="{00000007-FA99-4B1B-BCC9-AFDE24F83B76}"/>
            </c:ext>
          </c:extLst>
        </c:ser>
        <c:dLbls>
          <c:showLegendKey val="0"/>
          <c:showVal val="0"/>
          <c:showCatName val="0"/>
          <c:showSerName val="0"/>
          <c:showPercent val="0"/>
          <c:showBubbleSize val="0"/>
        </c:dLbls>
        <c:gapWidth val="50"/>
        <c:overlap val="100"/>
        <c:axId val="284426240"/>
        <c:axId val="284427776"/>
      </c:barChart>
      <c:catAx>
        <c:axId val="2844262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427776"/>
        <c:crosses val="autoZero"/>
        <c:auto val="1"/>
        <c:lblAlgn val="ctr"/>
        <c:lblOffset val="100"/>
        <c:noMultiLvlLbl val="0"/>
      </c:catAx>
      <c:valAx>
        <c:axId val="2844277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4262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solidFill>
                  <a:schemeClr val="tx2"/>
                </a:solidFill>
              </a:defRPr>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'8.14'!$A$38</c:f>
              <c:strCache>
                <c:ptCount val="1"/>
                <c:pt idx="0">
                  <c:v>Instalovaný výkon</c:v>
                </c:pt>
              </c:strCache>
            </c:strRef>
          </c:tx>
          <c:invertIfNegative val="0"/>
          <c:val>
            <c:numRef>
              <c:f>'8.14'!$B$38</c:f>
              <c:numCache>
                <c:formatCode>0.0%</c:formatCode>
                <c:ptCount val="1"/>
                <c:pt idx="0">
                  <c:v>3.2692890010803111E-2</c:v>
                </c:pt>
              </c:numCache>
            </c:numRef>
          </c:val>
          <c:extLst>
            <c:ext xmlns:c16="http://schemas.microsoft.com/office/drawing/2014/chart" uri="{C3380CC4-5D6E-409C-BE32-E72D297353CC}">
              <c16:uniqueId val="{00000000-0A0C-4FB2-83B0-E06802AF94F6}"/>
            </c:ext>
          </c:extLst>
        </c:ser>
        <c:ser>
          <c:idx val="1"/>
          <c:order val="1"/>
          <c:tx>
            <c:strRef>
              <c:f>'8.14'!$A$39</c:f>
              <c:strCache>
                <c:ptCount val="1"/>
                <c:pt idx="0">
                  <c:v>Výroba tepla brutto</c:v>
                </c:pt>
              </c:strCache>
            </c:strRef>
          </c:tx>
          <c:invertIfNegative val="0"/>
          <c:val>
            <c:numRef>
              <c:f>'8.14'!$B$39</c:f>
              <c:numCache>
                <c:formatCode>0.0%</c:formatCode>
                <c:ptCount val="1"/>
                <c:pt idx="0">
                  <c:v>4.0779274747907518E-2</c:v>
                </c:pt>
              </c:numCache>
            </c:numRef>
          </c:val>
          <c:extLst>
            <c:ext xmlns:c16="http://schemas.microsoft.com/office/drawing/2014/chart" uri="{C3380CC4-5D6E-409C-BE32-E72D297353CC}">
              <c16:uniqueId val="{00000001-0A0C-4FB2-83B0-E06802AF94F6}"/>
            </c:ext>
          </c:extLst>
        </c:ser>
        <c:ser>
          <c:idx val="2"/>
          <c:order val="2"/>
          <c:tx>
            <c:strRef>
              <c:f>'8.14'!$A$40</c:f>
              <c:strCache>
                <c:ptCount val="1"/>
                <c:pt idx="0">
                  <c:v>Dodávky tepla</c:v>
                </c:pt>
              </c:strCache>
            </c:strRef>
          </c:tx>
          <c:invertIfNegative val="0"/>
          <c:val>
            <c:numRef>
              <c:f>'8.14'!$B$40</c:f>
              <c:numCache>
                <c:formatCode>0.0%</c:formatCode>
                <c:ptCount val="1"/>
                <c:pt idx="0">
                  <c:v>4.2143848480064326E-2</c:v>
                </c:pt>
              </c:numCache>
            </c:numRef>
          </c:val>
          <c:extLst>
            <c:ext xmlns:c16="http://schemas.microsoft.com/office/drawing/2014/chart" uri="{C3380CC4-5D6E-409C-BE32-E72D297353CC}">
              <c16:uniqueId val="{00000002-0A0C-4FB2-83B0-E06802AF94F6}"/>
            </c:ext>
          </c:extLst>
        </c:ser>
        <c:dLbls>
          <c:showLegendKey val="0"/>
          <c:showVal val="0"/>
          <c:showCatName val="0"/>
          <c:showSerName val="0"/>
          <c:showPercent val="0"/>
          <c:showBubbleSize val="0"/>
        </c:dLbls>
        <c:gapWidth val="150"/>
        <c:axId val="284471296"/>
        <c:axId val="284472832"/>
      </c:barChart>
      <c:catAx>
        <c:axId val="284471296"/>
        <c:scaling>
          <c:orientation val="maxMin"/>
        </c:scaling>
        <c:delete val="0"/>
        <c:axPos val="l"/>
        <c:numFmt formatCode="General" sourceLinked="1"/>
        <c:majorTickMark val="none"/>
        <c:minorTickMark val="none"/>
        <c:tickLblPos val="none"/>
        <c:crossAx val="284472832"/>
        <c:crosses val="autoZero"/>
        <c:auto val="1"/>
        <c:lblAlgn val="ctr"/>
        <c:lblOffset val="100"/>
        <c:noMultiLvlLbl val="0"/>
      </c:catAx>
      <c:valAx>
        <c:axId val="28447283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4471296"/>
        <c:crosses val="max"/>
        <c:crossBetween val="between"/>
        <c:majorUnit val="0.1"/>
      </c:valAx>
    </c:plotArea>
    <c:legend>
      <c:legendPos val="b"/>
      <c:layout>
        <c:manualLayout>
          <c:xMode val="edge"/>
          <c:yMode val="edge"/>
          <c:x val="1.5162396231415507E-3"/>
          <c:y val="0.76406173692914925"/>
          <c:w val="0.65737346283491216"/>
          <c:h val="0.2359382630708507"/>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tx2"/>
                </a:solidFill>
              </a:defRPr>
            </a:pPr>
            <a:r>
              <a:rPr lang="cs-CZ" sz="1000" b="1" i="0" baseline="0">
                <a:solidFill>
                  <a:srgbClr val="233060"/>
                </a:solidFill>
                <a:effectLst/>
                <a:latin typeface="Arial" panose="020B0604020202020204" pitchFamily="34" charset="0"/>
                <a:cs typeface="Arial" panose="020B0604020202020204" pitchFamily="34" charset="0"/>
              </a:rPr>
              <a:t>Dodávky tepla podle paliv (GJ)</a:t>
            </a:r>
            <a:endParaRPr lang="cs-CZ" sz="1000">
              <a:solidFill>
                <a:srgbClr val="233060"/>
              </a:solidFill>
              <a:effectLst/>
              <a:latin typeface="Arial" panose="020B0604020202020204" pitchFamily="34" charset="0"/>
              <a:cs typeface="Arial" panose="020B0604020202020204" pitchFamily="34" charset="0"/>
            </a:endParaRPr>
          </a:p>
        </c:rich>
      </c:tx>
      <c:layout>
        <c:manualLayout>
          <c:xMode val="edge"/>
          <c:yMode val="edge"/>
          <c:x val="2.8085811307106494E-3"/>
          <c:y val="2.8891280065699226E-2"/>
        </c:manualLayout>
      </c:layout>
      <c:overlay val="0"/>
    </c:title>
    <c:autoTitleDeleted val="0"/>
    <c:plotArea>
      <c:layout/>
      <c:barChart>
        <c:barDir val="col"/>
        <c:grouping val="stacked"/>
        <c:varyColors val="0"/>
        <c:ser>
          <c:idx val="0"/>
          <c:order val="0"/>
          <c:tx>
            <c:strRef>
              <c:f>'8.14'!$A$10</c:f>
              <c:strCache>
                <c:ptCount val="1"/>
                <c:pt idx="0">
                  <c:v>Biomasa</c:v>
                </c:pt>
              </c:strCache>
            </c:strRef>
          </c:tx>
          <c:spPr>
            <a:solidFill>
              <a:srgbClr val="23315F"/>
            </a:solidFill>
          </c:spPr>
          <c:invertIfNegative val="0"/>
          <c:cat>
            <c:strRef>
              <c:f>'8.14'!$C$38:$E$38</c:f>
              <c:strCache>
                <c:ptCount val="3"/>
                <c:pt idx="0">
                  <c:v>Říjen</c:v>
                </c:pt>
                <c:pt idx="1">
                  <c:v>Listopad</c:v>
                </c:pt>
                <c:pt idx="2">
                  <c:v>Prosinec</c:v>
                </c:pt>
              </c:strCache>
            </c:strRef>
          </c:cat>
          <c:val>
            <c:numRef>
              <c:f>('8.14'!$B$10,'8.14'!$D$10,'8.14'!$F$10)</c:f>
              <c:numCache>
                <c:formatCode>#,##0.0</c:formatCode>
                <c:ptCount val="3"/>
                <c:pt idx="0">
                  <c:v>17490.384999999998</c:v>
                </c:pt>
                <c:pt idx="1">
                  <c:v>19791.612999999998</c:v>
                </c:pt>
                <c:pt idx="2">
                  <c:v>37453.672999999995</c:v>
                </c:pt>
              </c:numCache>
            </c:numRef>
          </c:val>
          <c:extLst>
            <c:ext xmlns:c16="http://schemas.microsoft.com/office/drawing/2014/chart" uri="{C3380CC4-5D6E-409C-BE32-E72D297353CC}">
              <c16:uniqueId val="{00000000-CEFC-45C0-93EE-DC9598E52E86}"/>
            </c:ext>
          </c:extLst>
        </c:ser>
        <c:ser>
          <c:idx val="1"/>
          <c:order val="1"/>
          <c:tx>
            <c:strRef>
              <c:f>'8.14'!$A$11</c:f>
              <c:strCache>
                <c:ptCount val="1"/>
                <c:pt idx="0">
                  <c:v>Bioplyn</c:v>
                </c:pt>
              </c:strCache>
            </c:strRef>
          </c:tx>
          <c:spPr>
            <a:solidFill>
              <a:srgbClr val="5A6588"/>
            </a:solidFill>
          </c:spPr>
          <c:invertIfNegative val="0"/>
          <c:cat>
            <c:strRef>
              <c:f>'8.14'!$C$38:$E$38</c:f>
              <c:strCache>
                <c:ptCount val="3"/>
                <c:pt idx="0">
                  <c:v>Říjen</c:v>
                </c:pt>
                <c:pt idx="1">
                  <c:v>Listopad</c:v>
                </c:pt>
                <c:pt idx="2">
                  <c:v>Prosinec</c:v>
                </c:pt>
              </c:strCache>
            </c:strRef>
          </c:cat>
          <c:val>
            <c:numRef>
              <c:f>('8.14'!$B$11,'8.14'!$D$11,'8.14'!$F$11)</c:f>
              <c:numCache>
                <c:formatCode>#,##0.0</c:formatCode>
                <c:ptCount val="3"/>
                <c:pt idx="0">
                  <c:v>964.31999999999994</c:v>
                </c:pt>
                <c:pt idx="1">
                  <c:v>1025.3899999999999</c:v>
                </c:pt>
                <c:pt idx="2">
                  <c:v>1051.8499999999999</c:v>
                </c:pt>
              </c:numCache>
            </c:numRef>
          </c:val>
          <c:extLst>
            <c:ext xmlns:c16="http://schemas.microsoft.com/office/drawing/2014/chart" uri="{C3380CC4-5D6E-409C-BE32-E72D297353CC}">
              <c16:uniqueId val="{00000001-CEFC-45C0-93EE-DC9598E52E86}"/>
            </c:ext>
          </c:extLst>
        </c:ser>
        <c:ser>
          <c:idx val="2"/>
          <c:order val="2"/>
          <c:tx>
            <c:strRef>
              <c:f>'8.14'!$A$12</c:f>
              <c:strCache>
                <c:ptCount val="1"/>
                <c:pt idx="0">
                  <c:v>Černé uhlí</c:v>
                </c:pt>
              </c:strCache>
            </c:strRef>
          </c:tx>
          <c:spPr>
            <a:solidFill>
              <a:srgbClr val="9198B0"/>
            </a:solidFill>
          </c:spPr>
          <c:invertIfNegative val="0"/>
          <c:cat>
            <c:strRef>
              <c:f>'8.14'!$C$38:$E$38</c:f>
              <c:strCache>
                <c:ptCount val="3"/>
                <c:pt idx="0">
                  <c:v>Říjen</c:v>
                </c:pt>
                <c:pt idx="1">
                  <c:v>Listopad</c:v>
                </c:pt>
                <c:pt idx="2">
                  <c:v>Prosinec</c:v>
                </c:pt>
              </c:strCache>
            </c:strRef>
          </c:cat>
          <c:val>
            <c:numRef>
              <c:f>('8.14'!$B$12,'8.14'!$D$12,'8.14'!$F$12)</c:f>
              <c:numCache>
                <c:formatCode>#,##0.0</c:formatCode>
                <c:ptCount val="3"/>
                <c:pt idx="0">
                  <c:v>0</c:v>
                </c:pt>
                <c:pt idx="1">
                  <c:v>420.1</c:v>
                </c:pt>
                <c:pt idx="2">
                  <c:v>0</c:v>
                </c:pt>
              </c:numCache>
            </c:numRef>
          </c:val>
          <c:extLst>
            <c:ext xmlns:c16="http://schemas.microsoft.com/office/drawing/2014/chart" uri="{C3380CC4-5D6E-409C-BE32-E72D297353CC}">
              <c16:uniqueId val="{00000002-CEFC-45C0-93EE-DC9598E52E86}"/>
            </c:ext>
          </c:extLst>
        </c:ser>
        <c:ser>
          <c:idx val="3"/>
          <c:order val="3"/>
          <c:tx>
            <c:strRef>
              <c:f>'8.14'!$A$13</c:f>
              <c:strCache>
                <c:ptCount val="1"/>
                <c:pt idx="0">
                  <c:v>Elektrická energie</c:v>
                </c:pt>
              </c:strCache>
            </c:strRef>
          </c:tx>
          <c:spPr>
            <a:solidFill>
              <a:srgbClr val="C8CBD7"/>
            </a:solidFill>
          </c:spPr>
          <c:invertIfNegative val="0"/>
          <c:cat>
            <c:strRef>
              <c:f>'8.14'!$C$38:$E$38</c:f>
              <c:strCache>
                <c:ptCount val="3"/>
                <c:pt idx="0">
                  <c:v>Říjen</c:v>
                </c:pt>
                <c:pt idx="1">
                  <c:v>Listopad</c:v>
                </c:pt>
                <c:pt idx="2">
                  <c:v>Prosinec</c:v>
                </c:pt>
              </c:strCache>
            </c:strRef>
          </c:cat>
          <c:val>
            <c:numRef>
              <c:f>('8.14'!$B$13,'8.14'!$D$13,'8.14'!$F$13)</c:f>
              <c:numCache>
                <c:formatCode>#,##0.0</c:formatCode>
                <c:ptCount val="3"/>
                <c:pt idx="0">
                  <c:v>0</c:v>
                </c:pt>
                <c:pt idx="1">
                  <c:v>0</c:v>
                </c:pt>
                <c:pt idx="2">
                  <c:v>0</c:v>
                </c:pt>
              </c:numCache>
            </c:numRef>
          </c:val>
          <c:extLst>
            <c:ext xmlns:c16="http://schemas.microsoft.com/office/drawing/2014/chart" uri="{C3380CC4-5D6E-409C-BE32-E72D297353CC}">
              <c16:uniqueId val="{00000003-CEFC-45C0-93EE-DC9598E52E86}"/>
            </c:ext>
          </c:extLst>
        </c:ser>
        <c:ser>
          <c:idx val="4"/>
          <c:order val="4"/>
          <c:tx>
            <c:strRef>
              <c:f>'8.14'!$A$14</c:f>
              <c:strCache>
                <c:ptCount val="1"/>
                <c:pt idx="0">
                  <c:v>Energie prostředí (tepelné čerpadlo)</c:v>
                </c:pt>
              </c:strCache>
            </c:strRef>
          </c:tx>
          <c:spPr>
            <a:solidFill>
              <a:srgbClr val="E02C1F"/>
            </a:solidFill>
          </c:spPr>
          <c:invertIfNegative val="0"/>
          <c:cat>
            <c:strRef>
              <c:f>'8.14'!$C$38:$E$38</c:f>
              <c:strCache>
                <c:ptCount val="3"/>
                <c:pt idx="0">
                  <c:v>Říjen</c:v>
                </c:pt>
                <c:pt idx="1">
                  <c:v>Listopad</c:v>
                </c:pt>
                <c:pt idx="2">
                  <c:v>Prosinec</c:v>
                </c:pt>
              </c:strCache>
            </c:strRef>
          </c:cat>
          <c:val>
            <c:numRef>
              <c:f>('8.14'!$B$14,'8.14'!$D$14,'8.14'!$F$14)</c:f>
              <c:numCache>
                <c:formatCode>#,##0.0</c:formatCode>
                <c:ptCount val="3"/>
                <c:pt idx="0">
                  <c:v>57.335000000000001</c:v>
                </c:pt>
                <c:pt idx="1">
                  <c:v>139.971</c:v>
                </c:pt>
                <c:pt idx="2">
                  <c:v>138.80099999999999</c:v>
                </c:pt>
              </c:numCache>
            </c:numRef>
          </c:val>
          <c:extLst>
            <c:ext xmlns:c16="http://schemas.microsoft.com/office/drawing/2014/chart" uri="{C3380CC4-5D6E-409C-BE32-E72D297353CC}">
              <c16:uniqueId val="{00000004-CEFC-45C0-93EE-DC9598E52E86}"/>
            </c:ext>
          </c:extLst>
        </c:ser>
        <c:ser>
          <c:idx val="5"/>
          <c:order val="5"/>
          <c:tx>
            <c:strRef>
              <c:f>'8.14'!$A$15</c:f>
              <c:strCache>
                <c:ptCount val="1"/>
                <c:pt idx="0">
                  <c:v>Energie Slunce (solární kolektor)</c:v>
                </c:pt>
              </c:strCache>
            </c:strRef>
          </c:tx>
          <c:spPr>
            <a:solidFill>
              <a:srgbClr val="E86158"/>
            </a:solidFill>
          </c:spPr>
          <c:invertIfNegative val="0"/>
          <c:cat>
            <c:strRef>
              <c:f>'8.14'!$C$38:$E$38</c:f>
              <c:strCache>
                <c:ptCount val="3"/>
                <c:pt idx="0">
                  <c:v>Říjen</c:v>
                </c:pt>
                <c:pt idx="1">
                  <c:v>Listopad</c:v>
                </c:pt>
                <c:pt idx="2">
                  <c:v>Prosinec</c:v>
                </c:pt>
              </c:strCache>
            </c:strRef>
          </c:cat>
          <c:val>
            <c:numRef>
              <c:f>('8.14'!$B$15,'8.14'!$D$15,'8.14'!$F$15)</c:f>
              <c:numCache>
                <c:formatCode>#,##0.0</c:formatCode>
                <c:ptCount val="3"/>
                <c:pt idx="0">
                  <c:v>0</c:v>
                </c:pt>
                <c:pt idx="1">
                  <c:v>0</c:v>
                </c:pt>
                <c:pt idx="2">
                  <c:v>0</c:v>
                </c:pt>
              </c:numCache>
            </c:numRef>
          </c:val>
          <c:extLst>
            <c:ext xmlns:c16="http://schemas.microsoft.com/office/drawing/2014/chart" uri="{C3380CC4-5D6E-409C-BE32-E72D297353CC}">
              <c16:uniqueId val="{00000005-CEFC-45C0-93EE-DC9598E52E86}"/>
            </c:ext>
          </c:extLst>
        </c:ser>
        <c:ser>
          <c:idx val="6"/>
          <c:order val="6"/>
          <c:tx>
            <c:strRef>
              <c:f>'8.14'!$A$16</c:f>
              <c:strCache>
                <c:ptCount val="1"/>
                <c:pt idx="0">
                  <c:v>Hnědé uhlí</c:v>
                </c:pt>
              </c:strCache>
            </c:strRef>
          </c:tx>
          <c:spPr>
            <a:solidFill>
              <a:srgbClr val="F0948F"/>
            </a:solidFill>
          </c:spPr>
          <c:invertIfNegative val="0"/>
          <c:cat>
            <c:strRef>
              <c:f>'8.14'!$C$38:$E$38</c:f>
              <c:strCache>
                <c:ptCount val="3"/>
                <c:pt idx="0">
                  <c:v>Říjen</c:v>
                </c:pt>
                <c:pt idx="1">
                  <c:v>Listopad</c:v>
                </c:pt>
                <c:pt idx="2">
                  <c:v>Prosinec</c:v>
                </c:pt>
              </c:strCache>
            </c:strRef>
          </c:cat>
          <c:val>
            <c:numRef>
              <c:f>('8.14'!$B$16,'8.14'!$D$16,'8.14'!$F$16)</c:f>
              <c:numCache>
                <c:formatCode>#,##0.0</c:formatCode>
                <c:ptCount val="3"/>
                <c:pt idx="0">
                  <c:v>161574.307</c:v>
                </c:pt>
                <c:pt idx="1">
                  <c:v>240590.704</c:v>
                </c:pt>
                <c:pt idx="2">
                  <c:v>288205.26799999998</c:v>
                </c:pt>
              </c:numCache>
            </c:numRef>
          </c:val>
          <c:extLst>
            <c:ext xmlns:c16="http://schemas.microsoft.com/office/drawing/2014/chart" uri="{C3380CC4-5D6E-409C-BE32-E72D297353CC}">
              <c16:uniqueId val="{00000006-CEFC-45C0-93EE-DC9598E52E86}"/>
            </c:ext>
          </c:extLst>
        </c:ser>
        <c:ser>
          <c:idx val="7"/>
          <c:order val="7"/>
          <c:tx>
            <c:strRef>
              <c:f>'8.14'!$A$17</c:f>
              <c:strCache>
                <c:ptCount val="1"/>
                <c:pt idx="0">
                  <c:v>Jaderné palivo</c:v>
                </c:pt>
              </c:strCache>
            </c:strRef>
          </c:tx>
          <c:spPr>
            <a:solidFill>
              <a:srgbClr val="F7C9C7"/>
            </a:solidFill>
          </c:spPr>
          <c:invertIfNegative val="0"/>
          <c:cat>
            <c:strRef>
              <c:f>'8.14'!$C$38:$E$38</c:f>
              <c:strCache>
                <c:ptCount val="3"/>
                <c:pt idx="0">
                  <c:v>Říjen</c:v>
                </c:pt>
                <c:pt idx="1">
                  <c:v>Listopad</c:v>
                </c:pt>
                <c:pt idx="2">
                  <c:v>Prosinec</c:v>
                </c:pt>
              </c:strCache>
            </c:strRef>
          </c:cat>
          <c:val>
            <c:numRef>
              <c:f>('8.14'!$B$17,'8.14'!$D$17,'8.14'!$F$17)</c:f>
              <c:numCache>
                <c:formatCode>#,##0.0</c:formatCode>
                <c:ptCount val="3"/>
                <c:pt idx="0">
                  <c:v>0</c:v>
                </c:pt>
                <c:pt idx="1">
                  <c:v>0</c:v>
                </c:pt>
                <c:pt idx="2">
                  <c:v>0</c:v>
                </c:pt>
              </c:numCache>
            </c:numRef>
          </c:val>
          <c:extLst>
            <c:ext xmlns:c16="http://schemas.microsoft.com/office/drawing/2014/chart" uri="{C3380CC4-5D6E-409C-BE32-E72D297353CC}">
              <c16:uniqueId val="{00000007-CEFC-45C0-93EE-DC9598E52E86}"/>
            </c:ext>
          </c:extLst>
        </c:ser>
        <c:ser>
          <c:idx val="8"/>
          <c:order val="8"/>
          <c:tx>
            <c:strRef>
              <c:f>'8.14'!$A$18</c:f>
              <c:strCache>
                <c:ptCount val="1"/>
                <c:pt idx="0">
                  <c:v>Koks</c:v>
                </c:pt>
              </c:strCache>
            </c:strRef>
          </c:tx>
          <c:spPr>
            <a:solidFill>
              <a:srgbClr val="262626"/>
            </a:solidFill>
          </c:spPr>
          <c:invertIfNegative val="0"/>
          <c:cat>
            <c:strRef>
              <c:f>'8.14'!$C$38:$E$38</c:f>
              <c:strCache>
                <c:ptCount val="3"/>
                <c:pt idx="0">
                  <c:v>Říjen</c:v>
                </c:pt>
                <c:pt idx="1">
                  <c:v>Listopad</c:v>
                </c:pt>
                <c:pt idx="2">
                  <c:v>Prosinec</c:v>
                </c:pt>
              </c:strCache>
            </c:strRef>
          </c:cat>
          <c:val>
            <c:numRef>
              <c:f>('8.14'!$B$18,'8.14'!$D$18,'8.14'!$F$18)</c:f>
              <c:numCache>
                <c:formatCode>#,##0.0</c:formatCode>
                <c:ptCount val="3"/>
                <c:pt idx="0">
                  <c:v>0</c:v>
                </c:pt>
                <c:pt idx="1">
                  <c:v>0</c:v>
                </c:pt>
                <c:pt idx="2">
                  <c:v>0</c:v>
                </c:pt>
              </c:numCache>
            </c:numRef>
          </c:val>
          <c:extLst>
            <c:ext xmlns:c16="http://schemas.microsoft.com/office/drawing/2014/chart" uri="{C3380CC4-5D6E-409C-BE32-E72D297353CC}">
              <c16:uniqueId val="{00000008-CEFC-45C0-93EE-DC9598E52E86}"/>
            </c:ext>
          </c:extLst>
        </c:ser>
        <c:ser>
          <c:idx val="9"/>
          <c:order val="9"/>
          <c:tx>
            <c:strRef>
              <c:f>'8.14'!$A$19</c:f>
              <c:strCache>
                <c:ptCount val="1"/>
                <c:pt idx="0">
                  <c:v>Odpadní teplo</c:v>
                </c:pt>
              </c:strCache>
            </c:strRef>
          </c:tx>
          <c:spPr>
            <a:solidFill>
              <a:srgbClr val="646363"/>
            </a:solidFill>
          </c:spPr>
          <c:invertIfNegative val="0"/>
          <c:cat>
            <c:strRef>
              <c:f>'8.14'!$C$38:$E$38</c:f>
              <c:strCache>
                <c:ptCount val="3"/>
                <c:pt idx="0">
                  <c:v>Říjen</c:v>
                </c:pt>
                <c:pt idx="1">
                  <c:v>Listopad</c:v>
                </c:pt>
                <c:pt idx="2">
                  <c:v>Prosinec</c:v>
                </c:pt>
              </c:strCache>
            </c:strRef>
          </c:cat>
          <c:val>
            <c:numRef>
              <c:f>('8.14'!$B$19,'8.14'!$D$19,'8.14'!$F$19)</c:f>
              <c:numCache>
                <c:formatCode>#,##0.0</c:formatCode>
                <c:ptCount val="3"/>
                <c:pt idx="0">
                  <c:v>2096</c:v>
                </c:pt>
                <c:pt idx="1">
                  <c:v>2926</c:v>
                </c:pt>
                <c:pt idx="2">
                  <c:v>1504</c:v>
                </c:pt>
              </c:numCache>
            </c:numRef>
          </c:val>
          <c:extLst>
            <c:ext xmlns:c16="http://schemas.microsoft.com/office/drawing/2014/chart" uri="{C3380CC4-5D6E-409C-BE32-E72D297353CC}">
              <c16:uniqueId val="{00000009-CEFC-45C0-93EE-DC9598E52E86}"/>
            </c:ext>
          </c:extLst>
        </c:ser>
        <c:ser>
          <c:idx val="10"/>
          <c:order val="10"/>
          <c:tx>
            <c:strRef>
              <c:f>'8.14'!$A$20</c:f>
              <c:strCache>
                <c:ptCount val="1"/>
                <c:pt idx="0">
                  <c:v>Ostatní kapalná paliva</c:v>
                </c:pt>
              </c:strCache>
            </c:strRef>
          </c:tx>
          <c:spPr>
            <a:solidFill>
              <a:srgbClr val="9D9D9C"/>
            </a:solidFill>
          </c:spPr>
          <c:invertIfNegative val="0"/>
          <c:cat>
            <c:strRef>
              <c:f>'8.14'!$C$38:$E$38</c:f>
              <c:strCache>
                <c:ptCount val="3"/>
                <c:pt idx="0">
                  <c:v>Říjen</c:v>
                </c:pt>
                <c:pt idx="1">
                  <c:v>Listopad</c:v>
                </c:pt>
                <c:pt idx="2">
                  <c:v>Prosinec</c:v>
                </c:pt>
              </c:strCache>
            </c:strRef>
          </c:cat>
          <c:val>
            <c:numRef>
              <c:f>('8.14'!$B$20,'8.14'!$D$20,'8.14'!$F$20)</c:f>
              <c:numCache>
                <c:formatCode>#,##0.0</c:formatCode>
                <c:ptCount val="3"/>
                <c:pt idx="0">
                  <c:v>0</c:v>
                </c:pt>
                <c:pt idx="1">
                  <c:v>3675</c:v>
                </c:pt>
                <c:pt idx="2">
                  <c:v>8316</c:v>
                </c:pt>
              </c:numCache>
            </c:numRef>
          </c:val>
          <c:extLst>
            <c:ext xmlns:c16="http://schemas.microsoft.com/office/drawing/2014/chart" uri="{C3380CC4-5D6E-409C-BE32-E72D297353CC}">
              <c16:uniqueId val="{0000000A-CEFC-45C0-93EE-DC9598E52E86}"/>
            </c:ext>
          </c:extLst>
        </c:ser>
        <c:ser>
          <c:idx val="11"/>
          <c:order val="11"/>
          <c:tx>
            <c:strRef>
              <c:f>'8.14'!$A$21</c:f>
              <c:strCache>
                <c:ptCount val="1"/>
                <c:pt idx="0">
                  <c:v>Ostatní pevná paliva</c:v>
                </c:pt>
              </c:strCache>
            </c:strRef>
          </c:tx>
          <c:spPr>
            <a:solidFill>
              <a:srgbClr val="D0D0D0"/>
            </a:solidFill>
          </c:spPr>
          <c:invertIfNegative val="0"/>
          <c:cat>
            <c:strRef>
              <c:f>'8.14'!$C$38:$E$38</c:f>
              <c:strCache>
                <c:ptCount val="3"/>
                <c:pt idx="0">
                  <c:v>Říjen</c:v>
                </c:pt>
                <c:pt idx="1">
                  <c:v>Listopad</c:v>
                </c:pt>
                <c:pt idx="2">
                  <c:v>Prosinec</c:v>
                </c:pt>
              </c:strCache>
            </c:strRef>
          </c:cat>
          <c:val>
            <c:numRef>
              <c:f>('8.14'!$B$21,'8.14'!$D$21,'8.14'!$F$21)</c:f>
              <c:numCache>
                <c:formatCode>#,##0.0</c:formatCode>
                <c:ptCount val="3"/>
                <c:pt idx="0">
                  <c:v>935.5</c:v>
                </c:pt>
                <c:pt idx="1">
                  <c:v>1254.0999999999999</c:v>
                </c:pt>
                <c:pt idx="2">
                  <c:v>3131</c:v>
                </c:pt>
              </c:numCache>
            </c:numRef>
          </c:val>
          <c:extLst>
            <c:ext xmlns:c16="http://schemas.microsoft.com/office/drawing/2014/chart" uri="{C3380CC4-5D6E-409C-BE32-E72D297353CC}">
              <c16:uniqueId val="{0000000B-CEFC-45C0-93EE-DC9598E52E86}"/>
            </c:ext>
          </c:extLst>
        </c:ser>
        <c:ser>
          <c:idx val="12"/>
          <c:order val="12"/>
          <c:tx>
            <c:strRef>
              <c:f>'8.14'!$A$22</c:f>
              <c:strCache>
                <c:ptCount val="1"/>
                <c:pt idx="0">
                  <c:v>Ostatní plyny</c:v>
                </c:pt>
              </c:strCache>
            </c:strRef>
          </c:tx>
          <c:spPr>
            <a:pattFill prst="ltUpDiag">
              <a:fgClr>
                <a:srgbClr val="23315F"/>
              </a:fgClr>
              <a:bgClr>
                <a:sysClr val="window" lastClr="FFFFFF"/>
              </a:bgClr>
            </a:pattFill>
          </c:spPr>
          <c:invertIfNegative val="0"/>
          <c:cat>
            <c:strRef>
              <c:f>'8.14'!$C$38:$E$38</c:f>
              <c:strCache>
                <c:ptCount val="3"/>
                <c:pt idx="0">
                  <c:v>Říjen</c:v>
                </c:pt>
                <c:pt idx="1">
                  <c:v>Listopad</c:v>
                </c:pt>
                <c:pt idx="2">
                  <c:v>Prosinec</c:v>
                </c:pt>
              </c:strCache>
            </c:strRef>
          </c:cat>
          <c:val>
            <c:numRef>
              <c:f>('8.14'!$B$22,'8.14'!$D$22,'8.14'!$F$22)</c:f>
              <c:numCache>
                <c:formatCode>#,##0.0</c:formatCode>
                <c:ptCount val="3"/>
                <c:pt idx="0">
                  <c:v>12867</c:v>
                </c:pt>
                <c:pt idx="1">
                  <c:v>13328</c:v>
                </c:pt>
                <c:pt idx="2">
                  <c:v>14146</c:v>
                </c:pt>
              </c:numCache>
            </c:numRef>
          </c:val>
          <c:extLst>
            <c:ext xmlns:c16="http://schemas.microsoft.com/office/drawing/2014/chart" uri="{C3380CC4-5D6E-409C-BE32-E72D297353CC}">
              <c16:uniqueId val="{0000000C-CEFC-45C0-93EE-DC9598E52E86}"/>
            </c:ext>
          </c:extLst>
        </c:ser>
        <c:ser>
          <c:idx val="13"/>
          <c:order val="13"/>
          <c:tx>
            <c:strRef>
              <c:f>'8.14'!$A$23</c:f>
              <c:strCache>
                <c:ptCount val="1"/>
                <c:pt idx="0">
                  <c:v>Ostatní</c:v>
                </c:pt>
              </c:strCache>
            </c:strRef>
          </c:tx>
          <c:spPr>
            <a:pattFill prst="ltUpDiag">
              <a:fgClr>
                <a:srgbClr val="E02C1F"/>
              </a:fgClr>
              <a:bgClr>
                <a:sysClr val="window" lastClr="FFFFFF"/>
              </a:bgClr>
            </a:pattFill>
          </c:spPr>
          <c:invertIfNegative val="0"/>
          <c:cat>
            <c:strRef>
              <c:f>'8.14'!$C$38:$E$38</c:f>
              <c:strCache>
                <c:ptCount val="3"/>
                <c:pt idx="0">
                  <c:v>Říjen</c:v>
                </c:pt>
                <c:pt idx="1">
                  <c:v>Listopad</c:v>
                </c:pt>
                <c:pt idx="2">
                  <c:v>Prosinec</c:v>
                </c:pt>
              </c:strCache>
            </c:strRef>
          </c:cat>
          <c:val>
            <c:numRef>
              <c:f>('8.14'!$B$23,'8.14'!$D$23,'8.14'!$F$23)</c:f>
              <c:numCache>
                <c:formatCode>#,##0.0</c:formatCode>
                <c:ptCount val="3"/>
                <c:pt idx="0">
                  <c:v>0</c:v>
                </c:pt>
                <c:pt idx="1">
                  <c:v>0</c:v>
                </c:pt>
                <c:pt idx="2">
                  <c:v>0</c:v>
                </c:pt>
              </c:numCache>
            </c:numRef>
          </c:val>
          <c:extLst>
            <c:ext xmlns:c16="http://schemas.microsoft.com/office/drawing/2014/chart" uri="{C3380CC4-5D6E-409C-BE32-E72D297353CC}">
              <c16:uniqueId val="{0000000D-CEFC-45C0-93EE-DC9598E52E86}"/>
            </c:ext>
          </c:extLst>
        </c:ser>
        <c:ser>
          <c:idx val="14"/>
          <c:order val="14"/>
          <c:tx>
            <c:strRef>
              <c:f>'8.14'!$A$24</c:f>
              <c:strCache>
                <c:ptCount val="1"/>
                <c:pt idx="0">
                  <c:v>Topné oleje</c:v>
                </c:pt>
              </c:strCache>
            </c:strRef>
          </c:tx>
          <c:spPr>
            <a:pattFill prst="ltUpDiag">
              <a:fgClr>
                <a:srgbClr val="5A6588"/>
              </a:fgClr>
              <a:bgClr>
                <a:sysClr val="window" lastClr="FFFFFF"/>
              </a:bgClr>
            </a:pattFill>
          </c:spPr>
          <c:invertIfNegative val="0"/>
          <c:cat>
            <c:strRef>
              <c:f>'8.14'!$C$38:$E$38</c:f>
              <c:strCache>
                <c:ptCount val="3"/>
                <c:pt idx="0">
                  <c:v>Říjen</c:v>
                </c:pt>
                <c:pt idx="1">
                  <c:v>Listopad</c:v>
                </c:pt>
                <c:pt idx="2">
                  <c:v>Prosinec</c:v>
                </c:pt>
              </c:strCache>
            </c:strRef>
          </c:cat>
          <c:val>
            <c:numRef>
              <c:f>('8.14'!$B$24,'8.14'!$D$24,'8.14'!$F$24)</c:f>
              <c:numCache>
                <c:formatCode>#,##0.0</c:formatCode>
                <c:ptCount val="3"/>
                <c:pt idx="0">
                  <c:v>62.97</c:v>
                </c:pt>
                <c:pt idx="1">
                  <c:v>3.25</c:v>
                </c:pt>
                <c:pt idx="2">
                  <c:v>12.95</c:v>
                </c:pt>
              </c:numCache>
            </c:numRef>
          </c:val>
          <c:extLst>
            <c:ext xmlns:c16="http://schemas.microsoft.com/office/drawing/2014/chart" uri="{C3380CC4-5D6E-409C-BE32-E72D297353CC}">
              <c16:uniqueId val="{0000000E-CEFC-45C0-93EE-DC9598E52E86}"/>
            </c:ext>
          </c:extLst>
        </c:ser>
        <c:ser>
          <c:idx val="15"/>
          <c:order val="15"/>
          <c:tx>
            <c:strRef>
              <c:f>'8.14'!$A$25</c:f>
              <c:strCache>
                <c:ptCount val="1"/>
                <c:pt idx="0">
                  <c:v>Zemní plyn</c:v>
                </c:pt>
              </c:strCache>
            </c:strRef>
          </c:tx>
          <c:spPr>
            <a:pattFill prst="ltUpDiag">
              <a:fgClr>
                <a:srgbClr val="E86158"/>
              </a:fgClr>
              <a:bgClr>
                <a:sysClr val="window" lastClr="FFFFFF"/>
              </a:bgClr>
            </a:pattFill>
          </c:spPr>
          <c:invertIfNegative val="0"/>
          <c:cat>
            <c:strRef>
              <c:f>'8.14'!$C$38:$E$38</c:f>
              <c:strCache>
                <c:ptCount val="3"/>
                <c:pt idx="0">
                  <c:v>Říjen</c:v>
                </c:pt>
                <c:pt idx="1">
                  <c:v>Listopad</c:v>
                </c:pt>
                <c:pt idx="2">
                  <c:v>Prosinec</c:v>
                </c:pt>
              </c:strCache>
            </c:strRef>
          </c:cat>
          <c:val>
            <c:numRef>
              <c:f>('8.14'!$B$25,'8.14'!$D$25,'8.14'!$F$25)</c:f>
              <c:numCache>
                <c:formatCode>#,##0.0</c:formatCode>
                <c:ptCount val="3"/>
                <c:pt idx="0">
                  <c:v>47927.335103513346</c:v>
                </c:pt>
                <c:pt idx="1">
                  <c:v>79548.724410376759</c:v>
                </c:pt>
                <c:pt idx="2">
                  <c:v>110164.62801428177</c:v>
                </c:pt>
              </c:numCache>
            </c:numRef>
          </c:val>
          <c:extLst>
            <c:ext xmlns:c16="http://schemas.microsoft.com/office/drawing/2014/chart" uri="{C3380CC4-5D6E-409C-BE32-E72D297353CC}">
              <c16:uniqueId val="{0000000F-CEFC-45C0-93EE-DC9598E52E86}"/>
            </c:ext>
          </c:extLst>
        </c:ser>
        <c:dLbls>
          <c:showLegendKey val="0"/>
          <c:showVal val="0"/>
          <c:showCatName val="0"/>
          <c:showSerName val="0"/>
          <c:showPercent val="0"/>
          <c:showBubbleSize val="0"/>
        </c:dLbls>
        <c:gapWidth val="50"/>
        <c:overlap val="100"/>
        <c:axId val="290467840"/>
        <c:axId val="290469376"/>
      </c:barChart>
      <c:catAx>
        <c:axId val="290467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469376"/>
        <c:crosses val="autoZero"/>
        <c:auto val="1"/>
        <c:lblAlgn val="ctr"/>
        <c:lblOffset val="100"/>
        <c:noMultiLvlLbl val="0"/>
      </c:catAx>
      <c:valAx>
        <c:axId val="2904693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4678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BD0-42E5-B52B-A07C1DB43778}"/>
              </c:ext>
            </c:extLst>
          </c:dPt>
          <c:dPt>
            <c:idx val="1"/>
            <c:bubble3D val="0"/>
            <c:spPr>
              <a:solidFill>
                <a:schemeClr val="accent2"/>
              </a:solidFill>
            </c:spPr>
            <c:extLst>
              <c:ext xmlns:c16="http://schemas.microsoft.com/office/drawing/2014/chart" uri="{C3380CC4-5D6E-409C-BE32-E72D297353CC}">
                <c16:uniqueId val="{00000003-FBD0-42E5-B52B-A07C1DB43778}"/>
              </c:ext>
            </c:extLst>
          </c:dPt>
          <c:dPt>
            <c:idx val="2"/>
            <c:bubble3D val="0"/>
            <c:spPr>
              <a:solidFill>
                <a:schemeClr val="accent3"/>
              </a:solidFill>
            </c:spPr>
            <c:extLst>
              <c:ext xmlns:c16="http://schemas.microsoft.com/office/drawing/2014/chart" uri="{C3380CC4-5D6E-409C-BE32-E72D297353CC}">
                <c16:uniqueId val="{00000005-FBD0-42E5-B52B-A07C1DB43778}"/>
              </c:ext>
            </c:extLst>
          </c:dPt>
          <c:dPt>
            <c:idx val="3"/>
            <c:bubble3D val="0"/>
            <c:spPr>
              <a:solidFill>
                <a:schemeClr val="accent4"/>
              </a:solidFill>
            </c:spPr>
            <c:extLst>
              <c:ext xmlns:c16="http://schemas.microsoft.com/office/drawing/2014/chart" uri="{C3380CC4-5D6E-409C-BE32-E72D297353CC}">
                <c16:uniqueId val="{00000007-FBD0-42E5-B52B-A07C1DB43778}"/>
              </c:ext>
            </c:extLst>
          </c:dPt>
          <c:dPt>
            <c:idx val="4"/>
            <c:bubble3D val="0"/>
            <c:spPr>
              <a:solidFill>
                <a:schemeClr val="accent5"/>
              </a:solidFill>
            </c:spPr>
            <c:extLst>
              <c:ext xmlns:c16="http://schemas.microsoft.com/office/drawing/2014/chart" uri="{C3380CC4-5D6E-409C-BE32-E72D297353CC}">
                <c16:uniqueId val="{00000009-FBD0-42E5-B52B-A07C1DB43778}"/>
              </c:ext>
            </c:extLst>
          </c:dPt>
          <c:dPt>
            <c:idx val="5"/>
            <c:bubble3D val="0"/>
            <c:spPr>
              <a:solidFill>
                <a:schemeClr val="accent6"/>
              </a:solidFill>
            </c:spPr>
            <c:extLst>
              <c:ext xmlns:c16="http://schemas.microsoft.com/office/drawing/2014/chart" uri="{C3380CC4-5D6E-409C-BE32-E72D297353CC}">
                <c16:uniqueId val="{0000000B-FBD0-42E5-B52B-A07C1DB43778}"/>
              </c:ext>
            </c:extLst>
          </c:dPt>
          <c:dPt>
            <c:idx val="6"/>
            <c:bubble3D val="0"/>
            <c:spPr>
              <a:solidFill>
                <a:srgbClr val="F0948F"/>
              </a:solidFill>
            </c:spPr>
            <c:extLst>
              <c:ext xmlns:c16="http://schemas.microsoft.com/office/drawing/2014/chart" uri="{C3380CC4-5D6E-409C-BE32-E72D297353CC}">
                <c16:uniqueId val="{0000000D-FBD0-42E5-B52B-A07C1DB43778}"/>
              </c:ext>
            </c:extLst>
          </c:dPt>
          <c:dPt>
            <c:idx val="7"/>
            <c:bubble3D val="0"/>
            <c:spPr>
              <a:solidFill>
                <a:srgbClr val="F7C9C7"/>
              </a:solidFill>
            </c:spPr>
            <c:extLst>
              <c:ext xmlns:c16="http://schemas.microsoft.com/office/drawing/2014/chart" uri="{C3380CC4-5D6E-409C-BE32-E72D297353CC}">
                <c16:uniqueId val="{0000000F-FBD0-42E5-B52B-A07C1DB43778}"/>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FBD0-42E5-B52B-A07C1DB43778}"/>
            </c:ext>
          </c:extLst>
        </c:ser>
        <c:ser>
          <c:idx val="2"/>
          <c:order val="1"/>
          <c:dPt>
            <c:idx val="0"/>
            <c:bubble3D val="0"/>
            <c:spPr>
              <a:solidFill>
                <a:schemeClr val="accent1"/>
              </a:solidFill>
            </c:spPr>
            <c:extLst>
              <c:ext xmlns:c16="http://schemas.microsoft.com/office/drawing/2014/chart" uri="{C3380CC4-5D6E-409C-BE32-E72D297353CC}">
                <c16:uniqueId val="{00000012-FBD0-42E5-B52B-A07C1DB43778}"/>
              </c:ext>
            </c:extLst>
          </c:dPt>
          <c:dPt>
            <c:idx val="1"/>
            <c:bubble3D val="0"/>
            <c:spPr>
              <a:solidFill>
                <a:schemeClr val="accent2"/>
              </a:solidFill>
            </c:spPr>
            <c:extLst>
              <c:ext xmlns:c16="http://schemas.microsoft.com/office/drawing/2014/chart" uri="{C3380CC4-5D6E-409C-BE32-E72D297353CC}">
                <c16:uniqueId val="{00000014-FBD0-42E5-B52B-A07C1DB43778}"/>
              </c:ext>
            </c:extLst>
          </c:dPt>
          <c:dPt>
            <c:idx val="2"/>
            <c:bubble3D val="0"/>
            <c:spPr>
              <a:solidFill>
                <a:schemeClr val="accent3"/>
              </a:solidFill>
            </c:spPr>
            <c:extLst>
              <c:ext xmlns:c16="http://schemas.microsoft.com/office/drawing/2014/chart" uri="{C3380CC4-5D6E-409C-BE32-E72D297353CC}">
                <c16:uniqueId val="{00000016-FBD0-42E5-B52B-A07C1DB43778}"/>
              </c:ext>
            </c:extLst>
          </c:dPt>
          <c:dPt>
            <c:idx val="3"/>
            <c:bubble3D val="0"/>
            <c:spPr>
              <a:solidFill>
                <a:schemeClr val="accent4"/>
              </a:solidFill>
            </c:spPr>
            <c:extLst>
              <c:ext xmlns:c16="http://schemas.microsoft.com/office/drawing/2014/chart" uri="{C3380CC4-5D6E-409C-BE32-E72D297353CC}">
                <c16:uniqueId val="{00000018-FBD0-42E5-B52B-A07C1DB43778}"/>
              </c:ext>
            </c:extLst>
          </c:dPt>
          <c:dPt>
            <c:idx val="4"/>
            <c:bubble3D val="0"/>
            <c:spPr>
              <a:solidFill>
                <a:schemeClr val="accent5"/>
              </a:solidFill>
            </c:spPr>
            <c:extLst>
              <c:ext xmlns:c16="http://schemas.microsoft.com/office/drawing/2014/chart" uri="{C3380CC4-5D6E-409C-BE32-E72D297353CC}">
                <c16:uniqueId val="{0000001A-FBD0-42E5-B52B-A07C1DB43778}"/>
              </c:ext>
            </c:extLst>
          </c:dPt>
          <c:dPt>
            <c:idx val="5"/>
            <c:bubble3D val="0"/>
            <c:spPr>
              <a:solidFill>
                <a:schemeClr val="accent6"/>
              </a:solidFill>
            </c:spPr>
            <c:extLst>
              <c:ext xmlns:c16="http://schemas.microsoft.com/office/drawing/2014/chart" uri="{C3380CC4-5D6E-409C-BE32-E72D297353CC}">
                <c16:uniqueId val="{0000001C-FBD0-42E5-B52B-A07C1DB43778}"/>
              </c:ext>
            </c:extLst>
          </c:dPt>
          <c:dPt>
            <c:idx val="6"/>
            <c:bubble3D val="0"/>
            <c:spPr>
              <a:solidFill>
                <a:srgbClr val="F0948F"/>
              </a:solidFill>
            </c:spPr>
            <c:extLst>
              <c:ext xmlns:c16="http://schemas.microsoft.com/office/drawing/2014/chart" uri="{C3380CC4-5D6E-409C-BE32-E72D297353CC}">
                <c16:uniqueId val="{0000001E-FBD0-42E5-B52B-A07C1DB43778}"/>
              </c:ext>
            </c:extLst>
          </c:dPt>
          <c:dPt>
            <c:idx val="7"/>
            <c:bubble3D val="0"/>
            <c:spPr>
              <a:solidFill>
                <a:srgbClr val="F7C9C7"/>
              </a:solidFill>
            </c:spPr>
            <c:extLst>
              <c:ext xmlns:c16="http://schemas.microsoft.com/office/drawing/2014/chart" uri="{C3380CC4-5D6E-409C-BE32-E72D297353CC}">
                <c16:uniqueId val="{00000020-FBD0-42E5-B52B-A07C1DB43778}"/>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FBD0-42E5-B52B-A07C1DB43778}"/>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v krajích ČR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8.7522858821926803E-4"/>
          <c:y val="1.9412568542671475E-2"/>
        </c:manualLayout>
      </c:layout>
      <c:overlay val="0"/>
    </c:title>
    <c:autoTitleDeleted val="0"/>
    <c:plotArea>
      <c:layout>
        <c:manualLayout>
          <c:layoutTarget val="inner"/>
          <c:xMode val="edge"/>
          <c:yMode val="edge"/>
          <c:x val="5.2474996437257108E-2"/>
          <c:y val="0.10191598484902524"/>
          <c:w val="0.93207800450719913"/>
          <c:h val="0.82696930572298821"/>
        </c:manualLayout>
      </c:layout>
      <c:barChart>
        <c:barDir val="col"/>
        <c:grouping val="stacked"/>
        <c:varyColors val="0"/>
        <c:ser>
          <c:idx val="0"/>
          <c:order val="0"/>
          <c:tx>
            <c:strRef>
              <c:f>'5.3'!$A$5</c:f>
              <c:strCache>
                <c:ptCount val="1"/>
                <c:pt idx="0">
                  <c:v>Biomasa</c:v>
                </c:pt>
              </c:strCache>
            </c:strRef>
          </c:tx>
          <c:spPr>
            <a:solidFill>
              <a:schemeClr val="tx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#,##0.0</c:formatCode>
                <c:ptCount val="14"/>
                <c:pt idx="0">
                  <c:v>0</c:v>
                </c:pt>
                <c:pt idx="1">
                  <c:v>500.61611600000009</c:v>
                </c:pt>
                <c:pt idx="2">
                  <c:v>117.48192999999999</c:v>
                </c:pt>
                <c:pt idx="3">
                  <c:v>106.606989</c:v>
                </c:pt>
                <c:pt idx="4">
                  <c:v>186.39092999999997</c:v>
                </c:pt>
                <c:pt idx="5">
                  <c:v>153.55515</c:v>
                </c:pt>
                <c:pt idx="6">
                  <c:v>0.29073000000000004</c:v>
                </c:pt>
                <c:pt idx="7">
                  <c:v>227.41520400000005</c:v>
                </c:pt>
                <c:pt idx="8">
                  <c:v>25.357809999999997</c:v>
                </c:pt>
                <c:pt idx="9">
                  <c:v>13.528599999999999</c:v>
                </c:pt>
                <c:pt idx="10">
                  <c:v>76.788578999999999</c:v>
                </c:pt>
                <c:pt idx="11">
                  <c:v>277.57102700000002</c:v>
                </c:pt>
                <c:pt idx="12">
                  <c:v>415.04022700000002</c:v>
                </c:pt>
                <c:pt idx="13">
                  <c:v>74.735670999999996</c:v>
                </c:pt>
              </c:numCache>
            </c:numRef>
          </c:val>
          <c:extLst>
            <c:ext xmlns:c16="http://schemas.microsoft.com/office/drawing/2014/chart" uri="{C3380CC4-5D6E-409C-BE32-E72D297353CC}">
              <c16:uniqueId val="{00000000-4CF3-4CEE-99A3-8A94D6647563}"/>
            </c:ext>
          </c:extLst>
        </c:ser>
        <c:ser>
          <c:idx val="1"/>
          <c:order val="1"/>
          <c:tx>
            <c:strRef>
              <c:f>'5.3'!$A$6</c:f>
              <c:strCache>
                <c:ptCount val="1"/>
                <c:pt idx="0">
                  <c:v>Bioplyn</c:v>
                </c:pt>
              </c:strCache>
            </c:strRef>
          </c:tx>
          <c:spPr>
            <a:solidFill>
              <a:schemeClr val="accent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#,##0.0</c:formatCode>
                <c:ptCount val="14"/>
                <c:pt idx="0">
                  <c:v>11.624000000000001</c:v>
                </c:pt>
                <c:pt idx="1">
                  <c:v>28.673135000000002</c:v>
                </c:pt>
                <c:pt idx="2">
                  <c:v>28.073545999999997</c:v>
                </c:pt>
                <c:pt idx="3">
                  <c:v>1.671</c:v>
                </c:pt>
                <c:pt idx="4">
                  <c:v>16.376228999999999</c:v>
                </c:pt>
                <c:pt idx="5">
                  <c:v>12.744375</c:v>
                </c:pt>
                <c:pt idx="6">
                  <c:v>2.6501700000000001</c:v>
                </c:pt>
                <c:pt idx="7">
                  <c:v>0.35413600000000001</c:v>
                </c:pt>
                <c:pt idx="8">
                  <c:v>7.2460059999999995</c:v>
                </c:pt>
                <c:pt idx="9">
                  <c:v>12.382838999999999</c:v>
                </c:pt>
                <c:pt idx="10">
                  <c:v>20.284360000000003</c:v>
                </c:pt>
                <c:pt idx="11">
                  <c:v>15.518423</c:v>
                </c:pt>
                <c:pt idx="12">
                  <c:v>6.4073629999999993</c:v>
                </c:pt>
                <c:pt idx="13">
                  <c:v>3.04156</c:v>
                </c:pt>
              </c:numCache>
            </c:numRef>
          </c:val>
          <c:extLst>
            <c:ext xmlns:c16="http://schemas.microsoft.com/office/drawing/2014/chart" uri="{C3380CC4-5D6E-409C-BE32-E72D297353CC}">
              <c16:uniqueId val="{00000001-4CF3-4CEE-99A3-8A94D6647563}"/>
            </c:ext>
          </c:extLst>
        </c:ser>
        <c:ser>
          <c:idx val="2"/>
          <c:order val="2"/>
          <c:tx>
            <c:strRef>
              <c:f>'5.3'!$A$7</c:f>
              <c:strCache>
                <c:ptCount val="1"/>
                <c:pt idx="0">
                  <c:v>Černé uhlí</c:v>
                </c:pt>
              </c:strCache>
            </c:strRef>
          </c:tx>
          <c:spPr>
            <a:solidFill>
              <a:schemeClr val="accent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#,##0.0</c:formatCode>
                <c:ptCount val="14"/>
                <c:pt idx="0">
                  <c:v>0</c:v>
                </c:pt>
                <c:pt idx="1">
                  <c:v>0</c:v>
                </c:pt>
                <c:pt idx="2">
                  <c:v>0.36454999999999999</c:v>
                </c:pt>
                <c:pt idx="3">
                  <c:v>0</c:v>
                </c:pt>
                <c:pt idx="4">
                  <c:v>0</c:v>
                </c:pt>
                <c:pt idx="5">
                  <c:v>8.6664399999999997</c:v>
                </c:pt>
                <c:pt idx="6">
                  <c:v>0</c:v>
                </c:pt>
                <c:pt idx="7">
                  <c:v>2578.4184419999997</c:v>
                </c:pt>
                <c:pt idx="8">
                  <c:v>0</c:v>
                </c:pt>
                <c:pt idx="9">
                  <c:v>0</c:v>
                </c:pt>
                <c:pt idx="10">
                  <c:v>0</c:v>
                </c:pt>
                <c:pt idx="11">
                  <c:v>0</c:v>
                </c:pt>
                <c:pt idx="12">
                  <c:v>1.4148800000000001</c:v>
                </c:pt>
                <c:pt idx="13">
                  <c:v>0.42010000000000003</c:v>
                </c:pt>
              </c:numCache>
            </c:numRef>
          </c:val>
          <c:extLst>
            <c:ext xmlns:c16="http://schemas.microsoft.com/office/drawing/2014/chart" uri="{C3380CC4-5D6E-409C-BE32-E72D297353CC}">
              <c16:uniqueId val="{00000002-4CF3-4CEE-99A3-8A94D6647563}"/>
            </c:ext>
          </c:extLst>
        </c:ser>
        <c:ser>
          <c:idx val="3"/>
          <c:order val="3"/>
          <c:tx>
            <c:strRef>
              <c:f>'5.3'!$A$8</c:f>
              <c:strCache>
                <c:ptCount val="1"/>
                <c:pt idx="0">
                  <c:v>Elektrická energie</c:v>
                </c:pt>
              </c:strCache>
            </c:strRef>
          </c:tx>
          <c:spPr>
            <a:solidFill>
              <a:schemeClr val="accent4"/>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#,##0.0</c:formatCode>
                <c:ptCount val="14"/>
                <c:pt idx="0">
                  <c:v>0</c:v>
                </c:pt>
                <c:pt idx="1">
                  <c:v>0</c:v>
                </c:pt>
                <c:pt idx="2">
                  <c:v>1.1639999999999999</c:v>
                </c:pt>
                <c:pt idx="3">
                  <c:v>0</c:v>
                </c:pt>
                <c:pt idx="4">
                  <c:v>0</c:v>
                </c:pt>
                <c:pt idx="5">
                  <c:v>0</c:v>
                </c:pt>
                <c:pt idx="6">
                  <c:v>0</c:v>
                </c:pt>
                <c:pt idx="7">
                  <c:v>7.2859999999999999E-3</c:v>
                </c:pt>
                <c:pt idx="8">
                  <c:v>0</c:v>
                </c:pt>
                <c:pt idx="9">
                  <c:v>9.5250000000000004</c:v>
                </c:pt>
                <c:pt idx="10">
                  <c:v>0.597437</c:v>
                </c:pt>
                <c:pt idx="11">
                  <c:v>11.753442</c:v>
                </c:pt>
                <c:pt idx="12">
                  <c:v>0</c:v>
                </c:pt>
                <c:pt idx="13">
                  <c:v>0</c:v>
                </c:pt>
              </c:numCache>
            </c:numRef>
          </c:val>
          <c:extLst>
            <c:ext xmlns:c16="http://schemas.microsoft.com/office/drawing/2014/chart" uri="{C3380CC4-5D6E-409C-BE32-E72D297353CC}">
              <c16:uniqueId val="{00000003-4CF3-4CEE-99A3-8A94D6647563}"/>
            </c:ext>
          </c:extLst>
        </c:ser>
        <c:ser>
          <c:idx val="4"/>
          <c:order val="4"/>
          <c:tx>
            <c:strRef>
              <c:f>'5.3'!$A$9</c:f>
              <c:strCache>
                <c:ptCount val="1"/>
                <c:pt idx="0">
                  <c:v>Energie prostředí (tepelné čerpadlo)</c:v>
                </c:pt>
              </c:strCache>
            </c:strRef>
          </c:tx>
          <c:spPr>
            <a:solidFill>
              <a:schemeClr val="accent5"/>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#,##0.0</c:formatCode>
                <c:ptCount val="14"/>
                <c:pt idx="0">
                  <c:v>1.706</c:v>
                </c:pt>
                <c:pt idx="1">
                  <c:v>0</c:v>
                </c:pt>
                <c:pt idx="2">
                  <c:v>0.185</c:v>
                </c:pt>
                <c:pt idx="3">
                  <c:v>1.19387</c:v>
                </c:pt>
                <c:pt idx="4">
                  <c:v>0</c:v>
                </c:pt>
                <c:pt idx="5">
                  <c:v>0</c:v>
                </c:pt>
                <c:pt idx="6">
                  <c:v>0</c:v>
                </c:pt>
                <c:pt idx="7">
                  <c:v>0</c:v>
                </c:pt>
                <c:pt idx="8">
                  <c:v>0</c:v>
                </c:pt>
                <c:pt idx="9">
                  <c:v>0</c:v>
                </c:pt>
                <c:pt idx="10">
                  <c:v>0</c:v>
                </c:pt>
                <c:pt idx="11">
                  <c:v>0</c:v>
                </c:pt>
                <c:pt idx="12">
                  <c:v>0.28899999999999998</c:v>
                </c:pt>
                <c:pt idx="13">
                  <c:v>0.33610699999999999</c:v>
                </c:pt>
              </c:numCache>
            </c:numRef>
          </c:val>
          <c:extLst>
            <c:ext xmlns:c16="http://schemas.microsoft.com/office/drawing/2014/chart" uri="{C3380CC4-5D6E-409C-BE32-E72D297353CC}">
              <c16:uniqueId val="{00000004-4CF3-4CEE-99A3-8A94D6647563}"/>
            </c:ext>
          </c:extLst>
        </c:ser>
        <c:ser>
          <c:idx val="5"/>
          <c:order val="5"/>
          <c:tx>
            <c:strRef>
              <c:f>'5.3'!$A$10</c:f>
              <c:strCache>
                <c:ptCount val="1"/>
                <c:pt idx="0">
                  <c:v>Energie Slunce (solární kolektor)</c:v>
                </c:pt>
              </c:strCache>
            </c:strRef>
          </c:tx>
          <c:spPr>
            <a:solidFill>
              <a:schemeClr val="accent6"/>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#,##0.0</c:formatCode>
                <c:ptCount val="14"/>
                <c:pt idx="0">
                  <c:v>0</c:v>
                </c:pt>
                <c:pt idx="1">
                  <c:v>0</c:v>
                </c:pt>
                <c:pt idx="2">
                  <c:v>2.5999999999999999E-2</c:v>
                </c:pt>
                <c:pt idx="3">
                  <c:v>1.261E-2</c:v>
                </c:pt>
                <c:pt idx="4">
                  <c:v>1.4999999999999999E-2</c:v>
                </c:pt>
                <c:pt idx="5">
                  <c:v>4.0000000000000002E-4</c:v>
                </c:pt>
                <c:pt idx="6">
                  <c:v>0</c:v>
                </c:pt>
                <c:pt idx="7">
                  <c:v>0</c:v>
                </c:pt>
                <c:pt idx="8">
                  <c:v>0</c:v>
                </c:pt>
                <c:pt idx="9">
                  <c:v>0</c:v>
                </c:pt>
                <c:pt idx="10">
                  <c:v>0</c:v>
                </c:pt>
                <c:pt idx="11">
                  <c:v>0</c:v>
                </c:pt>
                <c:pt idx="12">
                  <c:v>6.0000000000000001E-3</c:v>
                </c:pt>
                <c:pt idx="13">
                  <c:v>0</c:v>
                </c:pt>
              </c:numCache>
            </c:numRef>
          </c:val>
          <c:extLst>
            <c:ext xmlns:c16="http://schemas.microsoft.com/office/drawing/2014/chart" uri="{C3380CC4-5D6E-409C-BE32-E72D297353CC}">
              <c16:uniqueId val="{00000005-4CF3-4CEE-99A3-8A94D6647563}"/>
            </c:ext>
          </c:extLst>
        </c:ser>
        <c:ser>
          <c:idx val="6"/>
          <c:order val="6"/>
          <c:tx>
            <c:strRef>
              <c:f>'5.3'!$A$11</c:f>
              <c:strCache>
                <c:ptCount val="1"/>
                <c:pt idx="0">
                  <c:v>Hnědé uhlí</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#,##0.0</c:formatCode>
                <c:ptCount val="14"/>
                <c:pt idx="0">
                  <c:v>0</c:v>
                </c:pt>
                <c:pt idx="1">
                  <c:v>631.82486700000004</c:v>
                </c:pt>
                <c:pt idx="2">
                  <c:v>32.799219999999998</c:v>
                </c:pt>
                <c:pt idx="3">
                  <c:v>768.42711299999996</c:v>
                </c:pt>
                <c:pt idx="4">
                  <c:v>84.095756999999992</c:v>
                </c:pt>
                <c:pt idx="5">
                  <c:v>382.98824000000002</c:v>
                </c:pt>
                <c:pt idx="6">
                  <c:v>27.087242000000003</c:v>
                </c:pt>
                <c:pt idx="7">
                  <c:v>130.47503700000001</c:v>
                </c:pt>
                <c:pt idx="8">
                  <c:v>406.98806700000006</c:v>
                </c:pt>
                <c:pt idx="9">
                  <c:v>1129.416612</c:v>
                </c:pt>
                <c:pt idx="10">
                  <c:v>912.01568900000018</c:v>
                </c:pt>
                <c:pt idx="11">
                  <c:v>3810.5510310000004</c:v>
                </c:pt>
                <c:pt idx="12">
                  <c:v>2820.6171300000015</c:v>
                </c:pt>
                <c:pt idx="13">
                  <c:v>690.37027899999998</c:v>
                </c:pt>
              </c:numCache>
            </c:numRef>
          </c:val>
          <c:extLst>
            <c:ext xmlns:c16="http://schemas.microsoft.com/office/drawing/2014/chart" uri="{C3380CC4-5D6E-409C-BE32-E72D297353CC}">
              <c16:uniqueId val="{00000006-4CF3-4CEE-99A3-8A94D6647563}"/>
            </c:ext>
          </c:extLst>
        </c:ser>
        <c:ser>
          <c:idx val="7"/>
          <c:order val="7"/>
          <c:tx>
            <c:strRef>
              <c:f>'5.3'!$A$12</c:f>
              <c:strCache>
                <c:ptCount val="1"/>
                <c:pt idx="0">
                  <c:v>Jaderné palivo</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#,##0.0</c:formatCode>
                <c:ptCount val="14"/>
                <c:pt idx="0">
                  <c:v>0</c:v>
                </c:pt>
                <c:pt idx="1">
                  <c:v>61.805050000000001</c:v>
                </c:pt>
                <c:pt idx="2">
                  <c:v>0</c:v>
                </c:pt>
                <c:pt idx="3">
                  <c:v>0</c:v>
                </c:pt>
                <c:pt idx="4">
                  <c:v>13.877180000000001</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4CF3-4CEE-99A3-8A94D6647563}"/>
            </c:ext>
          </c:extLst>
        </c:ser>
        <c:ser>
          <c:idx val="8"/>
          <c:order val="8"/>
          <c:tx>
            <c:strRef>
              <c:f>'5.3'!$A$13</c:f>
              <c:strCache>
                <c:ptCount val="1"/>
                <c:pt idx="0">
                  <c:v>Koks</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4CF3-4CEE-99A3-8A94D6647563}"/>
            </c:ext>
          </c:extLst>
        </c:ser>
        <c:ser>
          <c:idx val="9"/>
          <c:order val="9"/>
          <c:tx>
            <c:strRef>
              <c:f>'5.3'!$A$14</c:f>
              <c:strCache>
                <c:ptCount val="1"/>
                <c:pt idx="0">
                  <c:v>Odpadní teplo</c:v>
                </c:pt>
              </c:strCache>
            </c:strRef>
          </c:tx>
          <c:spPr>
            <a:solidFill>
              <a:srgbClr val="64636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#,##0.0</c:formatCode>
                <c:ptCount val="14"/>
                <c:pt idx="0">
                  <c:v>0</c:v>
                </c:pt>
                <c:pt idx="1">
                  <c:v>0</c:v>
                </c:pt>
                <c:pt idx="2">
                  <c:v>23.550510000000003</c:v>
                </c:pt>
                <c:pt idx="3">
                  <c:v>2.3100000000000002E-2</c:v>
                </c:pt>
                <c:pt idx="4">
                  <c:v>5.258178</c:v>
                </c:pt>
                <c:pt idx="5">
                  <c:v>0</c:v>
                </c:pt>
                <c:pt idx="6">
                  <c:v>0.89989999999999992</c:v>
                </c:pt>
                <c:pt idx="7">
                  <c:v>141.11161999999999</c:v>
                </c:pt>
                <c:pt idx="8">
                  <c:v>0</c:v>
                </c:pt>
                <c:pt idx="9">
                  <c:v>5.5789999999999997</c:v>
                </c:pt>
                <c:pt idx="10">
                  <c:v>0</c:v>
                </c:pt>
                <c:pt idx="11">
                  <c:v>6.9566300000000005</c:v>
                </c:pt>
                <c:pt idx="12">
                  <c:v>1.236</c:v>
                </c:pt>
                <c:pt idx="13">
                  <c:v>6.5259999999999998</c:v>
                </c:pt>
              </c:numCache>
            </c:numRef>
          </c:val>
          <c:extLst>
            <c:ext xmlns:c16="http://schemas.microsoft.com/office/drawing/2014/chart" uri="{C3380CC4-5D6E-409C-BE32-E72D297353CC}">
              <c16:uniqueId val="{00000009-4CF3-4CEE-99A3-8A94D6647563}"/>
            </c:ext>
          </c:extLst>
        </c:ser>
        <c:ser>
          <c:idx val="10"/>
          <c:order val="10"/>
          <c:tx>
            <c:strRef>
              <c:f>'5.3'!$A$15</c:f>
              <c:strCache>
                <c:ptCount val="1"/>
                <c:pt idx="0">
                  <c:v>Ostatní kapalná paliva</c:v>
                </c:pt>
              </c:strCache>
            </c:strRef>
          </c:tx>
          <c:spPr>
            <a:solidFill>
              <a:srgbClr val="9D9D9C"/>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#,##0.0</c:formatCode>
                <c:ptCount val="14"/>
                <c:pt idx="0">
                  <c:v>0</c:v>
                </c:pt>
                <c:pt idx="1">
                  <c:v>1.0824920000000002</c:v>
                </c:pt>
                <c:pt idx="2">
                  <c:v>0</c:v>
                </c:pt>
                <c:pt idx="3">
                  <c:v>0</c:v>
                </c:pt>
                <c:pt idx="4">
                  <c:v>0</c:v>
                </c:pt>
                <c:pt idx="5">
                  <c:v>0</c:v>
                </c:pt>
                <c:pt idx="6">
                  <c:v>0</c:v>
                </c:pt>
                <c:pt idx="7">
                  <c:v>0</c:v>
                </c:pt>
                <c:pt idx="8">
                  <c:v>0</c:v>
                </c:pt>
                <c:pt idx="9">
                  <c:v>0</c:v>
                </c:pt>
                <c:pt idx="10">
                  <c:v>0</c:v>
                </c:pt>
                <c:pt idx="11">
                  <c:v>5.5271689999999998</c:v>
                </c:pt>
                <c:pt idx="12">
                  <c:v>0</c:v>
                </c:pt>
                <c:pt idx="13">
                  <c:v>11.991</c:v>
                </c:pt>
              </c:numCache>
            </c:numRef>
          </c:val>
          <c:extLst>
            <c:ext xmlns:c16="http://schemas.microsoft.com/office/drawing/2014/chart" uri="{C3380CC4-5D6E-409C-BE32-E72D297353CC}">
              <c16:uniqueId val="{0000000A-4CF3-4CEE-99A3-8A94D6647563}"/>
            </c:ext>
          </c:extLst>
        </c:ser>
        <c:ser>
          <c:idx val="11"/>
          <c:order val="11"/>
          <c:tx>
            <c:strRef>
              <c:f>'5.3'!$A$16</c:f>
              <c:strCache>
                <c:ptCount val="1"/>
                <c:pt idx="0">
                  <c:v>Ostatní pevná paliva</c:v>
                </c:pt>
              </c:strCache>
            </c:strRef>
          </c:tx>
          <c:spPr>
            <a:solidFill>
              <a:srgbClr val="D0D0D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#,##0.0</c:formatCode>
                <c:ptCount val="14"/>
                <c:pt idx="0">
                  <c:v>247.97800000000001</c:v>
                </c:pt>
                <c:pt idx="1">
                  <c:v>1.9527729999999999</c:v>
                </c:pt>
                <c:pt idx="2">
                  <c:v>229.32987</c:v>
                </c:pt>
                <c:pt idx="3">
                  <c:v>0</c:v>
                </c:pt>
                <c:pt idx="4">
                  <c:v>3.06887</c:v>
                </c:pt>
                <c:pt idx="5">
                  <c:v>0</c:v>
                </c:pt>
                <c:pt idx="6">
                  <c:v>179.45</c:v>
                </c:pt>
                <c:pt idx="7">
                  <c:v>4.6050000000000004</c:v>
                </c:pt>
                <c:pt idx="8">
                  <c:v>0</c:v>
                </c:pt>
                <c:pt idx="9">
                  <c:v>0</c:v>
                </c:pt>
                <c:pt idx="10">
                  <c:v>63.950990999999995</c:v>
                </c:pt>
                <c:pt idx="11">
                  <c:v>18.007497330587594</c:v>
                </c:pt>
                <c:pt idx="12">
                  <c:v>4.8613299999999997</c:v>
                </c:pt>
                <c:pt idx="13">
                  <c:v>5.3206000000000007</c:v>
                </c:pt>
              </c:numCache>
            </c:numRef>
          </c:val>
          <c:extLst>
            <c:ext xmlns:c16="http://schemas.microsoft.com/office/drawing/2014/chart" uri="{C3380CC4-5D6E-409C-BE32-E72D297353CC}">
              <c16:uniqueId val="{0000000B-4CF3-4CEE-99A3-8A94D6647563}"/>
            </c:ext>
          </c:extLst>
        </c:ser>
        <c:ser>
          <c:idx val="12"/>
          <c:order val="12"/>
          <c:tx>
            <c:strRef>
              <c:f>'5.3'!$A$17</c:f>
              <c:strCache>
                <c:ptCount val="1"/>
                <c:pt idx="0">
                  <c:v>Ostatní plyny</c:v>
                </c:pt>
              </c:strCache>
            </c:strRef>
          </c:tx>
          <c:spPr>
            <a:pattFill prst="ltUpDiag">
              <a:fgClr>
                <a:schemeClr val="accent1"/>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#,##0.0</c:formatCode>
                <c:ptCount val="14"/>
                <c:pt idx="0">
                  <c:v>0</c:v>
                </c:pt>
                <c:pt idx="1">
                  <c:v>0.19918799999999998</c:v>
                </c:pt>
                <c:pt idx="2">
                  <c:v>0</c:v>
                </c:pt>
                <c:pt idx="3">
                  <c:v>0</c:v>
                </c:pt>
                <c:pt idx="4">
                  <c:v>0</c:v>
                </c:pt>
                <c:pt idx="5">
                  <c:v>0</c:v>
                </c:pt>
                <c:pt idx="6">
                  <c:v>0</c:v>
                </c:pt>
                <c:pt idx="7">
                  <c:v>658.21522500000015</c:v>
                </c:pt>
                <c:pt idx="8">
                  <c:v>0</c:v>
                </c:pt>
                <c:pt idx="9">
                  <c:v>0</c:v>
                </c:pt>
                <c:pt idx="10">
                  <c:v>7.2999999999999995E-2</c:v>
                </c:pt>
                <c:pt idx="11">
                  <c:v>163.70469500000002</c:v>
                </c:pt>
                <c:pt idx="12">
                  <c:v>0</c:v>
                </c:pt>
                <c:pt idx="13">
                  <c:v>40.341000000000001</c:v>
                </c:pt>
              </c:numCache>
            </c:numRef>
          </c:val>
          <c:extLst>
            <c:ext xmlns:c16="http://schemas.microsoft.com/office/drawing/2014/chart" uri="{C3380CC4-5D6E-409C-BE32-E72D297353CC}">
              <c16:uniqueId val="{0000000C-4CF3-4CEE-99A3-8A94D6647563}"/>
            </c:ext>
          </c:extLst>
        </c:ser>
        <c:ser>
          <c:idx val="13"/>
          <c:order val="13"/>
          <c:tx>
            <c:strRef>
              <c:f>'5.3'!$A$18</c:f>
              <c:strCache>
                <c:ptCount val="1"/>
                <c:pt idx="0">
                  <c:v>Ostatní</c:v>
                </c:pt>
              </c:strCache>
            </c:strRef>
          </c:tx>
          <c:spPr>
            <a:pattFill prst="ltUpDiag">
              <a:fgClr>
                <a:schemeClr val="accent5"/>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4CF3-4CEE-99A3-8A94D6647563}"/>
            </c:ext>
          </c:extLst>
        </c:ser>
        <c:ser>
          <c:idx val="14"/>
          <c:order val="14"/>
          <c:tx>
            <c:strRef>
              <c:f>'5.3'!$A$19</c:f>
              <c:strCache>
                <c:ptCount val="1"/>
                <c:pt idx="0">
                  <c:v>Topné oleje</c:v>
                </c:pt>
              </c:strCache>
            </c:strRef>
          </c:tx>
          <c:spPr>
            <a:pattFill prst="ltUpDiag">
              <a:fgClr>
                <a:schemeClr val="accent2"/>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#,##0.0</c:formatCode>
                <c:ptCount val="14"/>
                <c:pt idx="0">
                  <c:v>0</c:v>
                </c:pt>
                <c:pt idx="1">
                  <c:v>18.677364999999995</c:v>
                </c:pt>
                <c:pt idx="2">
                  <c:v>0.22681099999999998</c:v>
                </c:pt>
                <c:pt idx="3">
                  <c:v>19.479614999999999</c:v>
                </c:pt>
                <c:pt idx="4">
                  <c:v>0.27</c:v>
                </c:pt>
                <c:pt idx="5">
                  <c:v>0.104</c:v>
                </c:pt>
                <c:pt idx="6">
                  <c:v>43.874339000000006</c:v>
                </c:pt>
                <c:pt idx="7">
                  <c:v>1.6444510000000001</c:v>
                </c:pt>
                <c:pt idx="8">
                  <c:v>48.698923999999998</c:v>
                </c:pt>
                <c:pt idx="9">
                  <c:v>0.103698</c:v>
                </c:pt>
                <c:pt idx="10">
                  <c:v>1.663009</c:v>
                </c:pt>
                <c:pt idx="11">
                  <c:v>10.091603999999997</c:v>
                </c:pt>
                <c:pt idx="12">
                  <c:v>8.9607120000000027</c:v>
                </c:pt>
                <c:pt idx="13">
                  <c:v>7.9170000000000004E-2</c:v>
                </c:pt>
              </c:numCache>
            </c:numRef>
          </c:val>
          <c:extLst>
            <c:ext xmlns:c16="http://schemas.microsoft.com/office/drawing/2014/chart" uri="{C3380CC4-5D6E-409C-BE32-E72D297353CC}">
              <c16:uniqueId val="{0000000E-4CF3-4CEE-99A3-8A94D6647563}"/>
            </c:ext>
          </c:extLst>
        </c:ser>
        <c:ser>
          <c:idx val="15"/>
          <c:order val="15"/>
          <c:tx>
            <c:strRef>
              <c:f>'5.3'!$A$20</c:f>
              <c:strCache>
                <c:ptCount val="1"/>
                <c:pt idx="0">
                  <c:v>Zemní plyn</c:v>
                </c:pt>
              </c:strCache>
            </c:strRef>
          </c:tx>
          <c:spPr>
            <a:pattFill prst="ltUpDiag">
              <a:fgClr>
                <a:schemeClr val="accent6"/>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#,##0.0</c:formatCode>
                <c:ptCount val="14"/>
                <c:pt idx="0">
                  <c:v>895.46995600000014</c:v>
                </c:pt>
                <c:pt idx="1">
                  <c:v>190.97897700000001</c:v>
                </c:pt>
                <c:pt idx="2">
                  <c:v>1181.3459759999998</c:v>
                </c:pt>
                <c:pt idx="3">
                  <c:v>181.02816800000002</c:v>
                </c:pt>
                <c:pt idx="4">
                  <c:v>189.81917699999997</c:v>
                </c:pt>
                <c:pt idx="5">
                  <c:v>287.87091700000002</c:v>
                </c:pt>
                <c:pt idx="6">
                  <c:v>336.77713459314305</c:v>
                </c:pt>
                <c:pt idx="7">
                  <c:v>591.17150600000002</c:v>
                </c:pt>
                <c:pt idx="8">
                  <c:v>484.00010600000007</c:v>
                </c:pt>
                <c:pt idx="9">
                  <c:v>128.02170599999999</c:v>
                </c:pt>
                <c:pt idx="10">
                  <c:v>198.03805400000002</c:v>
                </c:pt>
                <c:pt idx="11">
                  <c:v>1352.8254586694127</c:v>
                </c:pt>
                <c:pt idx="12">
                  <c:v>306.74013000000019</c:v>
                </c:pt>
                <c:pt idx="13">
                  <c:v>237.64068752817184</c:v>
                </c:pt>
              </c:numCache>
            </c:numRef>
          </c:val>
          <c:extLst>
            <c:ext xmlns:c16="http://schemas.microsoft.com/office/drawing/2014/chart" uri="{C3380CC4-5D6E-409C-BE32-E72D297353CC}">
              <c16:uniqueId val="{0000000F-4CF3-4CEE-99A3-8A94D6647563}"/>
            </c:ext>
          </c:extLst>
        </c:ser>
        <c:dLbls>
          <c:showLegendKey val="0"/>
          <c:showVal val="0"/>
          <c:showCatName val="0"/>
          <c:showSerName val="0"/>
          <c:showPercent val="0"/>
          <c:showBubbleSize val="0"/>
        </c:dLbls>
        <c:gapWidth val="50"/>
        <c:overlap val="100"/>
        <c:axId val="232878848"/>
        <c:axId val="232880384"/>
      </c:barChart>
      <c:catAx>
        <c:axId val="232878848"/>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2880384"/>
        <c:crosses val="autoZero"/>
        <c:auto val="1"/>
        <c:lblAlgn val="ctr"/>
        <c:lblOffset val="100"/>
        <c:noMultiLvlLbl val="0"/>
      </c:catAx>
      <c:valAx>
        <c:axId val="232880384"/>
        <c:scaling>
          <c:orientation val="minMax"/>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28788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F2A-44FE-A1F9-81F9253ED12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F2A-44FE-A1F9-81F9253ED12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F2A-44FE-A1F9-81F9253ED12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F2A-44FE-A1F9-81F9253ED12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F2A-44FE-A1F9-81F9253ED12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F2A-44FE-A1F9-81F9253ED12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F2A-44FE-A1F9-81F9253ED12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F2A-44FE-A1F9-81F9253ED12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F2A-44FE-A1F9-81F9253ED12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F2A-44FE-A1F9-81F9253ED12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F2A-44FE-A1F9-81F9253ED12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F2A-44FE-A1F9-81F9253ED12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F2A-44FE-A1F9-81F9253ED12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F2A-44FE-A1F9-81F9253ED12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F2A-44FE-A1F9-81F9253ED12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FF2A-44FE-A1F9-81F9253ED12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netto a výroba tepla z KVET podle paliv (TJ)</a:t>
            </a:r>
          </a:p>
        </c:rich>
      </c:tx>
      <c:layout>
        <c:manualLayout>
          <c:xMode val="edge"/>
          <c:yMode val="edge"/>
          <c:x val="2.5527497369253281E-5"/>
          <c:y val="2.5188916876574308E-2"/>
        </c:manualLayout>
      </c:layout>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1"/>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('9'!$B$6,'9'!$C$6,'9'!$E$6,'9'!$F$6,'9'!$H$6,'9'!$I$6)</c:f>
              <c:numCache>
                <c:formatCode>#,##0.0</c:formatCode>
                <c:ptCount val="6"/>
                <c:pt idx="0">
                  <c:v>1250.6413140000002</c:v>
                </c:pt>
                <c:pt idx="1">
                  <c:v>913.43256099999996</c:v>
                </c:pt>
                <c:pt idx="2">
                  <c:v>1971.4044259999996</c:v>
                </c:pt>
                <c:pt idx="3">
                  <c:v>1418.3649579999999</c:v>
                </c:pt>
                <c:pt idx="4">
                  <c:v>2146.616477</c:v>
                </c:pt>
                <c:pt idx="5">
                  <c:v>1541.4427709999998</c:v>
                </c:pt>
              </c:numCache>
            </c:numRef>
          </c:val>
          <c:extLst>
            <c:ext xmlns:c16="http://schemas.microsoft.com/office/drawing/2014/chart" uri="{C3380CC4-5D6E-409C-BE32-E72D297353CC}">
              <c16:uniqueId val="{00000000-A31E-4FD0-8E82-17407FA0E629}"/>
            </c:ext>
          </c:extLst>
        </c:ser>
        <c:ser>
          <c:idx val="1"/>
          <c:order val="1"/>
          <c:tx>
            <c:strRef>
              <c:f>'9'!$A$7</c:f>
              <c:strCache>
                <c:ptCount val="1"/>
                <c:pt idx="0">
                  <c:v>Bioplyn</c:v>
                </c:pt>
              </c:strCache>
            </c:strRef>
          </c:tx>
          <c:spPr>
            <a:solidFill>
              <a:schemeClr val="accent2"/>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('9'!$B$7,'9'!$C$7,'9'!$E$7,'9'!$F$7,'9'!$H$7,'9'!$I$7)</c:f>
              <c:numCache>
                <c:formatCode>#,##0.0</c:formatCode>
                <c:ptCount val="6"/>
                <c:pt idx="0">
                  <c:v>179.07153300000002</c:v>
                </c:pt>
                <c:pt idx="1">
                  <c:v>174.25718099999997</c:v>
                </c:pt>
                <c:pt idx="2">
                  <c:v>202.62033399999999</c:v>
                </c:pt>
                <c:pt idx="3">
                  <c:v>193.837693</c:v>
                </c:pt>
                <c:pt idx="4">
                  <c:v>224.0744720000001</c:v>
                </c:pt>
                <c:pt idx="5">
                  <c:v>217.27499000000006</c:v>
                </c:pt>
              </c:numCache>
            </c:numRef>
          </c:val>
          <c:extLst>
            <c:ext xmlns:c16="http://schemas.microsoft.com/office/drawing/2014/chart" uri="{C3380CC4-5D6E-409C-BE32-E72D297353CC}">
              <c16:uniqueId val="{00000001-A31E-4FD0-8E82-17407FA0E629}"/>
            </c:ext>
          </c:extLst>
        </c:ser>
        <c:ser>
          <c:idx val="2"/>
          <c:order val="2"/>
          <c:tx>
            <c:strRef>
              <c:f>'9'!$A$8</c:f>
              <c:strCache>
                <c:ptCount val="1"/>
                <c:pt idx="0">
                  <c:v>Černé uhlí</c:v>
                </c:pt>
              </c:strCache>
            </c:strRef>
          </c:tx>
          <c:spPr>
            <a:solidFill>
              <a:schemeClr val="accent3"/>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('9'!$B$8,'9'!$C$8,'9'!$E$8,'9'!$F$8,'9'!$H$8,'9'!$I$8)</c:f>
              <c:numCache>
                <c:formatCode>#,##0.0</c:formatCode>
                <c:ptCount val="6"/>
                <c:pt idx="0">
                  <c:v>820.24730199999988</c:v>
                </c:pt>
                <c:pt idx="1">
                  <c:v>715.49944800000014</c:v>
                </c:pt>
                <c:pt idx="2">
                  <c:v>1188.0503530000001</c:v>
                </c:pt>
                <c:pt idx="3">
                  <c:v>962.1898349999999</c:v>
                </c:pt>
                <c:pt idx="4">
                  <c:v>1639.6795920000002</c:v>
                </c:pt>
                <c:pt idx="5">
                  <c:v>1393.5660400000002</c:v>
                </c:pt>
              </c:numCache>
            </c:numRef>
          </c:val>
          <c:extLst>
            <c:ext xmlns:c16="http://schemas.microsoft.com/office/drawing/2014/chart" uri="{C3380CC4-5D6E-409C-BE32-E72D297353CC}">
              <c16:uniqueId val="{00000002-A31E-4FD0-8E82-17407FA0E629}"/>
            </c:ext>
          </c:extLst>
        </c:ser>
        <c:ser>
          <c:idx val="3"/>
          <c:order val="3"/>
          <c:tx>
            <c:strRef>
              <c:f>'9'!$A$9</c:f>
              <c:strCache>
                <c:ptCount val="1"/>
                <c:pt idx="0">
                  <c:v>Elektrická energie</c:v>
                </c:pt>
              </c:strCache>
            </c:strRef>
          </c:tx>
          <c:spPr>
            <a:solidFill>
              <a:schemeClr val="accent4"/>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('9'!$B$9,'9'!$C$9,'9'!$E$9,'9'!$F$9,'9'!$H$9,'9'!$I$9)</c:f>
              <c:numCache>
                <c:formatCode>#,##0.0</c:formatCode>
                <c:ptCount val="6"/>
                <c:pt idx="0">
                  <c:v>10.9742</c:v>
                </c:pt>
                <c:pt idx="1">
                  <c:v>0</c:v>
                </c:pt>
                <c:pt idx="2">
                  <c:v>12.965489000000002</c:v>
                </c:pt>
                <c:pt idx="3">
                  <c:v>0</c:v>
                </c:pt>
                <c:pt idx="4">
                  <c:v>11.683755000000001</c:v>
                </c:pt>
                <c:pt idx="5">
                  <c:v>0</c:v>
                </c:pt>
              </c:numCache>
            </c:numRef>
          </c:val>
          <c:extLst>
            <c:ext xmlns:c16="http://schemas.microsoft.com/office/drawing/2014/chart" uri="{C3380CC4-5D6E-409C-BE32-E72D297353CC}">
              <c16:uniqueId val="{00000003-A31E-4FD0-8E82-17407FA0E629}"/>
            </c:ext>
          </c:extLst>
        </c:ser>
        <c:ser>
          <c:idx val="4"/>
          <c:order val="4"/>
          <c:tx>
            <c:strRef>
              <c:f>'9'!$A$10</c:f>
              <c:strCache>
                <c:ptCount val="1"/>
                <c:pt idx="0">
                  <c:v>Energie prostředí (tepelné čerpadlo)</c:v>
                </c:pt>
              </c:strCache>
            </c:strRef>
          </c:tx>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('9'!$B$10,'9'!$C$10,'9'!$E$10,'9'!$F$10,'9'!$H$10,'9'!$I$10)</c:f>
              <c:numCache>
                <c:formatCode>#,##0.0</c:formatCode>
                <c:ptCount val="6"/>
                <c:pt idx="0">
                  <c:v>1.96069</c:v>
                </c:pt>
                <c:pt idx="1">
                  <c:v>0</c:v>
                </c:pt>
                <c:pt idx="2">
                  <c:v>1.4710799999999999</c:v>
                </c:pt>
                <c:pt idx="3">
                  <c:v>0</c:v>
                </c:pt>
                <c:pt idx="4">
                  <c:v>1.59796</c:v>
                </c:pt>
                <c:pt idx="5">
                  <c:v>0</c:v>
                </c:pt>
              </c:numCache>
            </c:numRef>
          </c:val>
          <c:extLst>
            <c:ext xmlns:c16="http://schemas.microsoft.com/office/drawing/2014/chart" uri="{C3380CC4-5D6E-409C-BE32-E72D297353CC}">
              <c16:uniqueId val="{00000004-A31E-4FD0-8E82-17407FA0E629}"/>
            </c:ext>
          </c:extLst>
        </c:ser>
        <c:ser>
          <c:idx val="5"/>
          <c:order val="5"/>
          <c:tx>
            <c:strRef>
              <c:f>'9'!$A$11</c:f>
              <c:strCache>
                <c:ptCount val="1"/>
                <c:pt idx="0">
                  <c:v>Energie Slunce (solární kolektor)</c:v>
                </c:pt>
              </c:strCache>
            </c:strRef>
          </c:tx>
          <c:spPr>
            <a:solidFill>
              <a:schemeClr val="accent6"/>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('9'!$B$11,'9'!$C$11,'9'!$E$11,'9'!$F$11,'9'!$H$11,'9'!$I$11)</c:f>
              <c:numCache>
                <c:formatCode>#,##0.0</c:formatCode>
                <c:ptCount val="6"/>
                <c:pt idx="0">
                  <c:v>4.1500000000000002E-2</c:v>
                </c:pt>
                <c:pt idx="1">
                  <c:v>0</c:v>
                </c:pt>
                <c:pt idx="2">
                  <c:v>1.7670000000000002E-2</c:v>
                </c:pt>
                <c:pt idx="3">
                  <c:v>0</c:v>
                </c:pt>
                <c:pt idx="4">
                  <c:v>7.0400000000000003E-3</c:v>
                </c:pt>
                <c:pt idx="5">
                  <c:v>0</c:v>
                </c:pt>
              </c:numCache>
            </c:numRef>
          </c:val>
          <c:extLst>
            <c:ext xmlns:c16="http://schemas.microsoft.com/office/drawing/2014/chart" uri="{C3380CC4-5D6E-409C-BE32-E72D297353CC}">
              <c16:uniqueId val="{00000005-A31E-4FD0-8E82-17407FA0E629}"/>
            </c:ext>
          </c:extLst>
        </c:ser>
        <c:ser>
          <c:idx val="6"/>
          <c:order val="6"/>
          <c:tx>
            <c:strRef>
              <c:f>'9'!$A$12</c:f>
              <c:strCache>
                <c:ptCount val="1"/>
                <c:pt idx="0">
                  <c:v>Hnědé uhlí</c:v>
                </c:pt>
              </c:strCache>
            </c:strRef>
          </c:tx>
          <c:spPr>
            <a:solidFill>
              <a:srgbClr val="F0948F"/>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('9'!$B$12,'9'!$C$12,'9'!$E$12,'9'!$F$12,'9'!$H$12,'9'!$I$12)</c:f>
              <c:numCache>
                <c:formatCode>#,##0.0</c:formatCode>
                <c:ptCount val="6"/>
                <c:pt idx="0">
                  <c:v>4221.9115539999993</c:v>
                </c:pt>
                <c:pt idx="1">
                  <c:v>3148.4868250000004</c:v>
                </c:pt>
                <c:pt idx="2">
                  <c:v>5948.8870999999981</c:v>
                </c:pt>
                <c:pt idx="3">
                  <c:v>4747.4134339999991</c:v>
                </c:pt>
                <c:pt idx="4">
                  <c:v>7530.7397620000011</c:v>
                </c:pt>
                <c:pt idx="5">
                  <c:v>5832.8572180000001</c:v>
                </c:pt>
              </c:numCache>
            </c:numRef>
          </c:val>
          <c:extLst>
            <c:ext xmlns:c16="http://schemas.microsoft.com/office/drawing/2014/chart" uri="{C3380CC4-5D6E-409C-BE32-E72D297353CC}">
              <c16:uniqueId val="{00000006-A31E-4FD0-8E82-17407FA0E629}"/>
            </c:ext>
          </c:extLst>
        </c:ser>
        <c:ser>
          <c:idx val="7"/>
          <c:order val="7"/>
          <c:tx>
            <c:strRef>
              <c:f>'9'!$A$13</c:f>
              <c:strCache>
                <c:ptCount val="1"/>
                <c:pt idx="0">
                  <c:v>Jaderné palivo</c:v>
                </c:pt>
              </c:strCache>
            </c:strRef>
          </c:tx>
          <c:spPr>
            <a:solidFill>
              <a:srgbClr val="F7C9C7"/>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('9'!$B$13,'9'!$C$13,'9'!$E$13,'9'!$F$13,'9'!$H$13,'9'!$I$13)</c:f>
              <c:numCache>
                <c:formatCode>#,##0.0</c:formatCode>
                <c:ptCount val="6"/>
                <c:pt idx="0">
                  <c:v>68.739999999999995</c:v>
                </c:pt>
                <c:pt idx="1">
                  <c:v>0</c:v>
                </c:pt>
                <c:pt idx="2">
                  <c:v>95.132000000000005</c:v>
                </c:pt>
                <c:pt idx="3">
                  <c:v>0</c:v>
                </c:pt>
                <c:pt idx="4">
                  <c:v>131.52600000000001</c:v>
                </c:pt>
                <c:pt idx="5">
                  <c:v>0</c:v>
                </c:pt>
              </c:numCache>
            </c:numRef>
          </c:val>
          <c:extLst>
            <c:ext xmlns:c16="http://schemas.microsoft.com/office/drawing/2014/chart" uri="{C3380CC4-5D6E-409C-BE32-E72D297353CC}">
              <c16:uniqueId val="{00000007-A31E-4FD0-8E82-17407FA0E629}"/>
            </c:ext>
          </c:extLst>
        </c:ser>
        <c:ser>
          <c:idx val="8"/>
          <c:order val="8"/>
          <c:tx>
            <c:strRef>
              <c:f>'9'!$A$14</c:f>
              <c:strCache>
                <c:ptCount val="1"/>
                <c:pt idx="0">
                  <c:v>Koks</c:v>
                </c:pt>
              </c:strCache>
            </c:strRef>
          </c:tx>
          <c:spPr>
            <a:solidFill>
              <a:schemeClr val="tx1"/>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('9'!$B$14,'9'!$C$14,'9'!$E$14,'9'!$F$14,'9'!$H$14,'9'!$I$14)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8-A31E-4FD0-8E82-17407FA0E629}"/>
            </c:ext>
          </c:extLst>
        </c:ser>
        <c:ser>
          <c:idx val="9"/>
          <c:order val="9"/>
          <c:tx>
            <c:strRef>
              <c:f>'9'!$A$15</c:f>
              <c:strCache>
                <c:ptCount val="1"/>
                <c:pt idx="0">
                  <c:v>Odpadní teplo</c:v>
                </c:pt>
              </c:strCache>
            </c:strRef>
          </c:tx>
          <c:spPr>
            <a:solidFill>
              <a:srgbClr val="646363"/>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('9'!$B$15,'9'!$C$15,'9'!$E$15,'9'!$F$15,'9'!$H$15,'9'!$I$15)</c:f>
              <c:numCache>
                <c:formatCode>#,##0.0</c:formatCode>
                <c:ptCount val="6"/>
                <c:pt idx="0">
                  <c:v>666.40647500000011</c:v>
                </c:pt>
                <c:pt idx="1">
                  <c:v>64.389830000000003</c:v>
                </c:pt>
                <c:pt idx="2">
                  <c:v>655.70490499999994</c:v>
                </c:pt>
                <c:pt idx="3">
                  <c:v>63.746000000000002</c:v>
                </c:pt>
                <c:pt idx="4">
                  <c:v>625.25318099999993</c:v>
                </c:pt>
                <c:pt idx="5">
                  <c:v>62.82152</c:v>
                </c:pt>
              </c:numCache>
            </c:numRef>
          </c:val>
          <c:extLst>
            <c:ext xmlns:c16="http://schemas.microsoft.com/office/drawing/2014/chart" uri="{C3380CC4-5D6E-409C-BE32-E72D297353CC}">
              <c16:uniqueId val="{00000009-A31E-4FD0-8E82-17407FA0E629}"/>
            </c:ext>
          </c:extLst>
        </c:ser>
        <c:ser>
          <c:idx val="10"/>
          <c:order val="10"/>
          <c:tx>
            <c:strRef>
              <c:f>'9'!$A$16</c:f>
              <c:strCache>
                <c:ptCount val="1"/>
                <c:pt idx="0">
                  <c:v>Ostatní kapalná paliva</c:v>
                </c:pt>
              </c:strCache>
            </c:strRef>
          </c:tx>
          <c:spPr>
            <a:solidFill>
              <a:srgbClr val="9D9D9C"/>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('9'!$B$16,'9'!$C$16,'9'!$E$16,'9'!$F$16,'9'!$H$16,'9'!$I$16)</c:f>
              <c:numCache>
                <c:formatCode>#,##0.0</c:formatCode>
                <c:ptCount val="6"/>
                <c:pt idx="0">
                  <c:v>3.3486959999999999</c:v>
                </c:pt>
                <c:pt idx="1">
                  <c:v>1.5791359999999999</c:v>
                </c:pt>
                <c:pt idx="2">
                  <c:v>25.126707999999997</c:v>
                </c:pt>
                <c:pt idx="3">
                  <c:v>13.350253</c:v>
                </c:pt>
                <c:pt idx="4">
                  <c:v>38.37962499999999</c:v>
                </c:pt>
                <c:pt idx="5">
                  <c:v>19.373674999999999</c:v>
                </c:pt>
              </c:numCache>
            </c:numRef>
          </c:val>
          <c:extLst>
            <c:ext xmlns:c16="http://schemas.microsoft.com/office/drawing/2014/chart" uri="{C3380CC4-5D6E-409C-BE32-E72D297353CC}">
              <c16:uniqueId val="{0000000A-A31E-4FD0-8E82-17407FA0E629}"/>
            </c:ext>
          </c:extLst>
        </c:ser>
        <c:ser>
          <c:idx val="11"/>
          <c:order val="11"/>
          <c:tx>
            <c:strRef>
              <c:f>'9'!$A$17</c:f>
              <c:strCache>
                <c:ptCount val="1"/>
                <c:pt idx="0">
                  <c:v>Ostatní pevná paliva</c:v>
                </c:pt>
              </c:strCache>
            </c:strRef>
          </c:tx>
          <c:spPr>
            <a:solidFill>
              <a:srgbClr val="D0D0D0"/>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('9'!$B$17,'9'!$C$17,'9'!$E$17,'9'!$F$17,'9'!$H$17,'9'!$I$17)</c:f>
              <c:numCache>
                <c:formatCode>#,##0.0</c:formatCode>
                <c:ptCount val="6"/>
                <c:pt idx="0">
                  <c:v>242.71247602762412</c:v>
                </c:pt>
                <c:pt idx="1">
                  <c:v>169.93497400000001</c:v>
                </c:pt>
                <c:pt idx="2">
                  <c:v>284.81853107701551</c:v>
                </c:pt>
                <c:pt idx="3">
                  <c:v>220.50829199999998</c:v>
                </c:pt>
                <c:pt idx="4">
                  <c:v>316.03654385141999</c:v>
                </c:pt>
                <c:pt idx="5">
                  <c:v>250.402816</c:v>
                </c:pt>
              </c:numCache>
            </c:numRef>
          </c:val>
          <c:extLst>
            <c:ext xmlns:c16="http://schemas.microsoft.com/office/drawing/2014/chart" uri="{C3380CC4-5D6E-409C-BE32-E72D297353CC}">
              <c16:uniqueId val="{0000000B-A31E-4FD0-8E82-17407FA0E629}"/>
            </c:ext>
          </c:extLst>
        </c:ser>
        <c:ser>
          <c:idx val="12"/>
          <c:order val="12"/>
          <c:tx>
            <c:strRef>
              <c:f>'9'!$A$18</c:f>
              <c:strCache>
                <c:ptCount val="1"/>
                <c:pt idx="0">
                  <c:v>Ostatní plyny</c:v>
                </c:pt>
              </c:strCache>
            </c:strRef>
          </c:tx>
          <c:spPr>
            <a:pattFill prst="ltUpDiag">
              <a:fgClr>
                <a:schemeClr val="accent1"/>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('9'!$B$18,'9'!$C$18,'9'!$E$18,'9'!$F$18,'9'!$H$18,'9'!$I$18)</c:f>
              <c:numCache>
                <c:formatCode>#,##0.0</c:formatCode>
                <c:ptCount val="6"/>
                <c:pt idx="0">
                  <c:v>592.36281599999995</c:v>
                </c:pt>
                <c:pt idx="1">
                  <c:v>274.72761399999996</c:v>
                </c:pt>
                <c:pt idx="2">
                  <c:v>674.26226500000018</c:v>
                </c:pt>
                <c:pt idx="3">
                  <c:v>361.759951</c:v>
                </c:pt>
                <c:pt idx="4">
                  <c:v>602.83733300000006</c:v>
                </c:pt>
                <c:pt idx="5">
                  <c:v>350.26281799999998</c:v>
                </c:pt>
              </c:numCache>
            </c:numRef>
          </c:val>
          <c:extLst>
            <c:ext xmlns:c16="http://schemas.microsoft.com/office/drawing/2014/chart" uri="{C3380CC4-5D6E-409C-BE32-E72D297353CC}">
              <c16:uniqueId val="{0000000C-A31E-4FD0-8E82-17407FA0E629}"/>
            </c:ext>
          </c:extLst>
        </c:ser>
        <c:ser>
          <c:idx val="13"/>
          <c:order val="13"/>
          <c:tx>
            <c:strRef>
              <c:f>'9'!$A$19</c:f>
              <c:strCache>
                <c:ptCount val="1"/>
                <c:pt idx="0">
                  <c:v>Ostatní</c:v>
                </c:pt>
              </c:strCache>
            </c:strRef>
          </c:tx>
          <c:spPr>
            <a:pattFill prst="ltUpDiag">
              <a:fgClr>
                <a:schemeClr val="accent5"/>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('9'!$B$19,'9'!$C$19,'9'!$E$19,'9'!$F$19,'9'!$H$19,'9'!$I$19)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D-A31E-4FD0-8E82-17407FA0E629}"/>
            </c:ext>
          </c:extLst>
        </c:ser>
        <c:ser>
          <c:idx val="14"/>
          <c:order val="14"/>
          <c:tx>
            <c:strRef>
              <c:f>'9'!$A$20</c:f>
              <c:strCache>
                <c:ptCount val="1"/>
                <c:pt idx="0">
                  <c:v>Topné oleje</c:v>
                </c:pt>
              </c:strCache>
            </c:strRef>
          </c:tx>
          <c:spPr>
            <a:pattFill prst="ltUpDiag">
              <a:fgClr>
                <a:schemeClr val="accent2"/>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('9'!$B$20,'9'!$C$20,'9'!$E$20,'9'!$F$20,'9'!$H$20,'9'!$I$20)</c:f>
              <c:numCache>
                <c:formatCode>#,##0.0</c:formatCode>
                <c:ptCount val="6"/>
                <c:pt idx="0">
                  <c:v>106.812567</c:v>
                </c:pt>
                <c:pt idx="1">
                  <c:v>27.677451999999992</c:v>
                </c:pt>
                <c:pt idx="2">
                  <c:v>70.931831999999986</c:v>
                </c:pt>
                <c:pt idx="3">
                  <c:v>26.607523000000008</c:v>
                </c:pt>
                <c:pt idx="4">
                  <c:v>194.60651399999995</c:v>
                </c:pt>
                <c:pt idx="5">
                  <c:v>46.397936000000001</c:v>
                </c:pt>
              </c:numCache>
            </c:numRef>
          </c:val>
          <c:extLst>
            <c:ext xmlns:c16="http://schemas.microsoft.com/office/drawing/2014/chart" uri="{C3380CC4-5D6E-409C-BE32-E72D297353CC}">
              <c16:uniqueId val="{0000000E-A31E-4FD0-8E82-17407FA0E629}"/>
            </c:ext>
          </c:extLst>
        </c:ser>
        <c:ser>
          <c:idx val="15"/>
          <c:order val="15"/>
          <c:tx>
            <c:strRef>
              <c:f>'9'!$A$21</c:f>
              <c:strCache>
                <c:ptCount val="1"/>
                <c:pt idx="0">
                  <c:v>Zemní plyn</c:v>
                </c:pt>
              </c:strCache>
            </c:strRef>
          </c:tx>
          <c:spPr>
            <a:pattFill prst="ltUpDiag">
              <a:fgClr>
                <a:schemeClr val="accent6"/>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('9'!$B$21,'9'!$C$21,'9'!$E$21,'9'!$F$21,'9'!$H$21,'9'!$I$21)</c:f>
              <c:numCache>
                <c:formatCode>#,##0.0</c:formatCode>
                <c:ptCount val="6"/>
                <c:pt idx="0">
                  <c:v>2167.1410323483765</c:v>
                </c:pt>
                <c:pt idx="1">
                  <c:v>1067.9206939999995</c:v>
                </c:pt>
                <c:pt idx="2">
                  <c:v>2922.545040106982</c:v>
                </c:pt>
                <c:pt idx="3">
                  <c:v>1278.1252409999993</c:v>
                </c:pt>
                <c:pt idx="4">
                  <c:v>3793.965117964583</c:v>
                </c:pt>
                <c:pt idx="5">
                  <c:v>1476.912288</c:v>
                </c:pt>
              </c:numCache>
            </c:numRef>
          </c:val>
          <c:extLst>
            <c:ext xmlns:c16="http://schemas.microsoft.com/office/drawing/2014/chart" uri="{C3380CC4-5D6E-409C-BE32-E72D297353CC}">
              <c16:uniqueId val="{0000000F-A31E-4FD0-8E82-17407FA0E629}"/>
            </c:ext>
          </c:extLst>
        </c:ser>
        <c:dLbls>
          <c:showLegendKey val="0"/>
          <c:showVal val="0"/>
          <c:showCatName val="0"/>
          <c:showSerName val="0"/>
          <c:showPercent val="0"/>
          <c:showBubbleSize val="0"/>
        </c:dLbls>
        <c:gapWidth val="50"/>
        <c:overlap val="100"/>
        <c:axId val="295475072"/>
        <c:axId val="295476608"/>
      </c:barChart>
      <c:catAx>
        <c:axId val="295475072"/>
        <c:scaling>
          <c:orientation val="minMax"/>
        </c:scaling>
        <c:delete val="0"/>
        <c:axPos val="b"/>
        <c:numFmt formatCode="General" sourceLinked="0"/>
        <c:majorTickMark val="none"/>
        <c:minorTickMark val="none"/>
        <c:tickLblPos val="nextTo"/>
        <c:txPr>
          <a:bodyPr/>
          <a:lstStyle/>
          <a:p>
            <a:pPr>
              <a:defRPr sz="900"/>
            </a:pPr>
            <a:endParaRPr lang="cs-CZ"/>
          </a:p>
        </c:txPr>
        <c:crossAx val="295476608"/>
        <c:crosses val="autoZero"/>
        <c:auto val="1"/>
        <c:lblAlgn val="ctr"/>
        <c:lblOffset val="100"/>
        <c:noMultiLvlLbl val="0"/>
      </c:catAx>
      <c:valAx>
        <c:axId val="2954766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4750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paliv na výrobě tepla z KVET</a:t>
            </a:r>
          </a:p>
        </c:rich>
      </c:tx>
      <c:layout>
        <c:manualLayout>
          <c:xMode val="edge"/>
          <c:yMode val="edge"/>
          <c:x val="1.2365513134387615E-2"/>
          <c:y val="1.4248370492547359E-2"/>
        </c:manualLayout>
      </c:layout>
      <c:overlay val="0"/>
    </c:title>
    <c:autoTitleDeleted val="0"/>
    <c:plotArea>
      <c:layout>
        <c:manualLayout>
          <c:layoutTarget val="inner"/>
          <c:xMode val="edge"/>
          <c:yMode val="edge"/>
          <c:x val="0.19327201746840469"/>
          <c:y val="0.12741290273775357"/>
          <c:w val="0.56024199194582802"/>
          <c:h val="0.8829528445022656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64B4-4EC7-B98F-E0BEFB0BE867}"/>
              </c:ext>
            </c:extLst>
          </c:dPt>
          <c:dPt>
            <c:idx val="1"/>
            <c:bubble3D val="0"/>
            <c:spPr>
              <a:solidFill>
                <a:schemeClr val="accent2"/>
              </a:solidFill>
            </c:spPr>
            <c:extLst>
              <c:ext xmlns:c16="http://schemas.microsoft.com/office/drawing/2014/chart" uri="{C3380CC4-5D6E-409C-BE32-E72D297353CC}">
                <c16:uniqueId val="{00000003-64B4-4EC7-B98F-E0BEFB0BE867}"/>
              </c:ext>
            </c:extLst>
          </c:dPt>
          <c:dPt>
            <c:idx val="2"/>
            <c:bubble3D val="0"/>
            <c:spPr>
              <a:solidFill>
                <a:schemeClr val="accent3"/>
              </a:solidFill>
            </c:spPr>
            <c:extLst>
              <c:ext xmlns:c16="http://schemas.microsoft.com/office/drawing/2014/chart" uri="{C3380CC4-5D6E-409C-BE32-E72D297353CC}">
                <c16:uniqueId val="{00000005-64B4-4EC7-B98F-E0BEFB0BE867}"/>
              </c:ext>
            </c:extLst>
          </c:dPt>
          <c:dPt>
            <c:idx val="3"/>
            <c:bubble3D val="0"/>
            <c:spPr>
              <a:solidFill>
                <a:schemeClr val="accent4"/>
              </a:solidFill>
            </c:spPr>
            <c:extLst>
              <c:ext xmlns:c16="http://schemas.microsoft.com/office/drawing/2014/chart" uri="{C3380CC4-5D6E-409C-BE32-E72D297353CC}">
                <c16:uniqueId val="{0000000A-64B4-4EC7-B98F-E0BEFB0BE867}"/>
              </c:ext>
            </c:extLst>
          </c:dPt>
          <c:dPt>
            <c:idx val="5"/>
            <c:bubble3D val="0"/>
            <c:spPr>
              <a:solidFill>
                <a:schemeClr val="accent6"/>
              </a:solidFill>
            </c:spPr>
            <c:extLst>
              <c:ext xmlns:c16="http://schemas.microsoft.com/office/drawing/2014/chart" uri="{C3380CC4-5D6E-409C-BE32-E72D297353CC}">
                <c16:uniqueId val="{0000000C-64B4-4EC7-B98F-E0BEFB0BE867}"/>
              </c:ext>
            </c:extLst>
          </c:dPt>
          <c:dPt>
            <c:idx val="6"/>
            <c:bubble3D val="0"/>
            <c:spPr>
              <a:solidFill>
                <a:srgbClr val="F0948F"/>
              </a:solidFill>
            </c:spPr>
            <c:extLst>
              <c:ext xmlns:c16="http://schemas.microsoft.com/office/drawing/2014/chart" uri="{C3380CC4-5D6E-409C-BE32-E72D297353CC}">
                <c16:uniqueId val="{00000007-64B4-4EC7-B98F-E0BEFB0BE867}"/>
              </c:ext>
            </c:extLst>
          </c:dPt>
          <c:dPt>
            <c:idx val="7"/>
            <c:bubble3D val="0"/>
            <c:spPr>
              <a:solidFill>
                <a:srgbClr val="F7C9C7"/>
              </a:solidFill>
            </c:spPr>
            <c:extLst>
              <c:ext xmlns:c16="http://schemas.microsoft.com/office/drawing/2014/chart" uri="{C3380CC4-5D6E-409C-BE32-E72D297353CC}">
                <c16:uniqueId val="{0000000D-64B4-4EC7-B98F-E0BEFB0BE867}"/>
              </c:ext>
            </c:extLst>
          </c:dPt>
          <c:dPt>
            <c:idx val="8"/>
            <c:bubble3D val="0"/>
            <c:spPr>
              <a:solidFill>
                <a:schemeClr val="tx1"/>
              </a:solidFill>
            </c:spPr>
            <c:extLst>
              <c:ext xmlns:c16="http://schemas.microsoft.com/office/drawing/2014/chart" uri="{C3380CC4-5D6E-409C-BE32-E72D297353CC}">
                <c16:uniqueId val="{0000000E-64B4-4EC7-B98F-E0BEFB0BE867}"/>
              </c:ext>
            </c:extLst>
          </c:dPt>
          <c:dPt>
            <c:idx val="9"/>
            <c:bubble3D val="0"/>
            <c:spPr>
              <a:solidFill>
                <a:srgbClr val="646363"/>
              </a:solidFill>
            </c:spPr>
            <c:extLst>
              <c:ext xmlns:c16="http://schemas.microsoft.com/office/drawing/2014/chart" uri="{C3380CC4-5D6E-409C-BE32-E72D297353CC}">
                <c16:uniqueId val="{0000000F-64B4-4EC7-B98F-E0BEFB0BE867}"/>
              </c:ext>
            </c:extLst>
          </c:dPt>
          <c:dPt>
            <c:idx val="10"/>
            <c:bubble3D val="0"/>
            <c:spPr>
              <a:solidFill>
                <a:srgbClr val="9D9D9C"/>
              </a:solidFill>
            </c:spPr>
            <c:extLst>
              <c:ext xmlns:c16="http://schemas.microsoft.com/office/drawing/2014/chart" uri="{C3380CC4-5D6E-409C-BE32-E72D297353CC}">
                <c16:uniqueId val="{00000010-64B4-4EC7-B98F-E0BEFB0BE867}"/>
              </c:ext>
            </c:extLst>
          </c:dPt>
          <c:dPt>
            <c:idx val="11"/>
            <c:bubble3D val="0"/>
            <c:spPr>
              <a:solidFill>
                <a:srgbClr val="D0D0D0"/>
              </a:solidFill>
            </c:spPr>
            <c:extLst>
              <c:ext xmlns:c16="http://schemas.microsoft.com/office/drawing/2014/chart" uri="{C3380CC4-5D6E-409C-BE32-E72D297353CC}">
                <c16:uniqueId val="{0000000A-8459-4506-9FF0-C9D71A85D7B8}"/>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B-8459-4506-9FF0-C9D71A85D7B8}"/>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1-64B4-4EC7-B98F-E0BEFB0BE86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2-64B4-4EC7-B98F-E0BEFB0BE86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64B4-4EC7-B98F-E0BEFB0BE867}"/>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64B4-4EC7-B98F-E0BEFB0BE867}"/>
                </c:ext>
              </c:extLst>
            </c:dLbl>
            <c:dLbl>
              <c:idx val="3"/>
              <c:delete val="1"/>
              <c:extLst>
                <c:ext xmlns:c15="http://schemas.microsoft.com/office/drawing/2012/chart" uri="{CE6537A1-D6FC-4f65-9D91-7224C49458BB}"/>
                <c:ext xmlns:c16="http://schemas.microsoft.com/office/drawing/2014/chart" uri="{C3380CC4-5D6E-409C-BE32-E72D297353CC}">
                  <c16:uniqueId val="{0000000A-64B4-4EC7-B98F-E0BEFB0BE867}"/>
                </c:ext>
              </c:extLst>
            </c:dLbl>
            <c:dLbl>
              <c:idx val="4"/>
              <c:delete val="1"/>
              <c:extLst>
                <c:ext xmlns:c15="http://schemas.microsoft.com/office/drawing/2012/chart" uri="{CE6537A1-D6FC-4f65-9D91-7224C49458BB}"/>
                <c:ext xmlns:c16="http://schemas.microsoft.com/office/drawing/2014/chart" uri="{C3380CC4-5D6E-409C-BE32-E72D297353CC}">
                  <c16:uniqueId val="{0000000B-64B4-4EC7-B98F-E0BEFB0BE867}"/>
                </c:ext>
              </c:extLst>
            </c:dLbl>
            <c:dLbl>
              <c:idx val="5"/>
              <c:delete val="1"/>
              <c:extLst>
                <c:ext xmlns:c15="http://schemas.microsoft.com/office/drawing/2012/chart" uri="{CE6537A1-D6FC-4f65-9D91-7224C49458BB}"/>
                <c:ext xmlns:c16="http://schemas.microsoft.com/office/drawing/2014/chart" uri="{C3380CC4-5D6E-409C-BE32-E72D297353CC}">
                  <c16:uniqueId val="{0000000C-64B4-4EC7-B98F-E0BEFB0BE86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64B4-4EC7-B98F-E0BEFB0BE867}"/>
                </c:ext>
              </c:extLst>
            </c:dLbl>
            <c:dLbl>
              <c:idx val="7"/>
              <c:delete val="1"/>
              <c:extLst>
                <c:ext xmlns:c15="http://schemas.microsoft.com/office/drawing/2012/chart" uri="{CE6537A1-D6FC-4f65-9D91-7224C49458BB}"/>
                <c:ext xmlns:c16="http://schemas.microsoft.com/office/drawing/2014/chart" uri="{C3380CC4-5D6E-409C-BE32-E72D297353CC}">
                  <c16:uniqueId val="{0000000D-64B4-4EC7-B98F-E0BEFB0BE867}"/>
                </c:ext>
              </c:extLst>
            </c:dLbl>
            <c:dLbl>
              <c:idx val="8"/>
              <c:delete val="1"/>
              <c:extLst>
                <c:ext xmlns:c15="http://schemas.microsoft.com/office/drawing/2012/chart" uri="{CE6537A1-D6FC-4f65-9D91-7224C49458BB}"/>
                <c:ext xmlns:c16="http://schemas.microsoft.com/office/drawing/2014/chart" uri="{C3380CC4-5D6E-409C-BE32-E72D297353CC}">
                  <c16:uniqueId val="{0000000E-64B4-4EC7-B98F-E0BEFB0BE867}"/>
                </c:ext>
              </c:extLst>
            </c:dLbl>
            <c:dLbl>
              <c:idx val="9"/>
              <c:layout>
                <c:manualLayout>
                  <c:x val="-0.15716204592073049"/>
                  <c:y val="-2.2655988848033191E-2"/>
                </c:manualLayout>
              </c:layout>
              <c:numFmt formatCode="0.0%" sourceLinked="0"/>
              <c:spPr>
                <a:no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4B4-4EC7-B98F-E0BEFB0BE867}"/>
                </c:ext>
              </c:extLst>
            </c:dLbl>
            <c:dLbl>
              <c:idx val="10"/>
              <c:delete val="1"/>
              <c:extLst>
                <c:ext xmlns:c15="http://schemas.microsoft.com/office/drawing/2012/chart" uri="{CE6537A1-D6FC-4f65-9D91-7224C49458BB}"/>
                <c:ext xmlns:c16="http://schemas.microsoft.com/office/drawing/2014/chart" uri="{C3380CC4-5D6E-409C-BE32-E72D297353CC}">
                  <c16:uniqueId val="{00000010-64B4-4EC7-B98F-E0BEFB0BE867}"/>
                </c:ext>
              </c:extLst>
            </c:dLbl>
            <c:dLbl>
              <c:idx val="12"/>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8459-4506-9FF0-C9D71A85D7B8}"/>
                </c:ext>
              </c:extLst>
            </c:dLbl>
            <c:dLbl>
              <c:idx val="13"/>
              <c:delete val="1"/>
              <c:extLst>
                <c:ext xmlns:c15="http://schemas.microsoft.com/office/drawing/2012/chart" uri="{CE6537A1-D6FC-4f65-9D91-7224C49458BB}"/>
                <c:ext xmlns:c16="http://schemas.microsoft.com/office/drawing/2014/chart" uri="{C3380CC4-5D6E-409C-BE32-E72D297353CC}">
                  <c16:uniqueId val="{00000011-64B4-4EC7-B98F-E0BEFB0BE867}"/>
                </c:ext>
              </c:extLst>
            </c:dLbl>
            <c:dLbl>
              <c:idx val="14"/>
              <c:delete val="1"/>
              <c:extLst>
                <c:ext xmlns:c15="http://schemas.microsoft.com/office/drawing/2012/chart" uri="{CE6537A1-D6FC-4f65-9D91-7224C49458BB}"/>
                <c:ext xmlns:c16="http://schemas.microsoft.com/office/drawing/2014/chart" uri="{C3380CC4-5D6E-409C-BE32-E72D297353CC}">
                  <c16:uniqueId val="{00000012-64B4-4EC7-B98F-E0BEFB0BE867}"/>
                </c:ext>
              </c:extLst>
            </c:dLbl>
            <c:dLbl>
              <c:idx val="15"/>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64B4-4EC7-B98F-E0BEFB0BE867}"/>
                </c:ext>
              </c:extLst>
            </c:dLbl>
            <c:numFmt formatCode="0%" sourceLinked="0"/>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#,##0.0</c:formatCode>
                <c:ptCount val="16"/>
                <c:pt idx="0">
                  <c:v>3873.2402899999997</c:v>
                </c:pt>
                <c:pt idx="1">
                  <c:v>585.36986400000001</c:v>
                </c:pt>
                <c:pt idx="2">
                  <c:v>3071.2553230000003</c:v>
                </c:pt>
                <c:pt idx="3">
                  <c:v>0</c:v>
                </c:pt>
                <c:pt idx="4">
                  <c:v>0</c:v>
                </c:pt>
                <c:pt idx="5">
                  <c:v>0</c:v>
                </c:pt>
                <c:pt idx="6">
                  <c:v>13728.757476999999</c:v>
                </c:pt>
                <c:pt idx="7">
                  <c:v>0</c:v>
                </c:pt>
                <c:pt idx="8">
                  <c:v>0</c:v>
                </c:pt>
                <c:pt idx="9">
                  <c:v>190.95734999999999</c:v>
                </c:pt>
                <c:pt idx="10">
                  <c:v>34.303063999999999</c:v>
                </c:pt>
                <c:pt idx="11">
                  <c:v>640.84608200000002</c:v>
                </c:pt>
                <c:pt idx="12">
                  <c:v>986.75038299999983</c:v>
                </c:pt>
                <c:pt idx="13">
                  <c:v>0</c:v>
                </c:pt>
                <c:pt idx="14">
                  <c:v>100.682911</c:v>
                </c:pt>
                <c:pt idx="15">
                  <c:v>3822.9582229999987</c:v>
                </c:pt>
              </c:numCache>
            </c:numRef>
          </c:val>
          <c:extLst>
            <c:ext xmlns:c16="http://schemas.microsoft.com/office/drawing/2014/chart" uri="{C3380CC4-5D6E-409C-BE32-E72D297353CC}">
              <c16:uniqueId val="{00000013-64B4-4EC7-B98F-E0BEFB0BE867}"/>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orientation="portrait"/>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8B3-4745-A9F7-2CB7F9482BE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8B3-4745-A9F7-2CB7F9482BE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8B3-4745-A9F7-2CB7F9482BE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8B3-4745-A9F7-2CB7F9482BE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8B3-4745-A9F7-2CB7F9482BE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8B3-4745-A9F7-2CB7F9482BE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8B3-4745-A9F7-2CB7F9482BE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8B3-4745-A9F7-2CB7F9482BE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8B3-4745-A9F7-2CB7F9482BE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8B3-4745-A9F7-2CB7F9482BE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8B3-4745-A9F7-2CB7F9482BE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8B3-4745-A9F7-2CB7F9482BE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8B3-4745-A9F7-2CB7F9482BE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8B3-4745-A9F7-2CB7F9482BE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8B3-4745-A9F7-2CB7F9482BE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8B3-4745-A9F7-2CB7F9482BE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Brutto výroba tepla (TJ)</a:t>
            </a:r>
          </a:p>
        </c:rich>
      </c:tx>
      <c:layout>
        <c:manualLayout>
          <c:xMode val="edge"/>
          <c:yMode val="edge"/>
          <c:x val="2.1835448443131076E-3"/>
          <c:y val="6.0430953590930982E-3"/>
        </c:manualLayout>
      </c:layout>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'10.1'!$B$5:$E$5</c:f>
              <c:numCache>
                <c:formatCode>#,##0.0</c:formatCode>
                <c:ptCount val="4"/>
                <c:pt idx="0">
                  <c:v>59492.390077321375</c:v>
                </c:pt>
                <c:pt idx="1">
                  <c:v>33647.194626035649</c:v>
                </c:pt>
                <c:pt idx="2">
                  <c:v>26175.937773657759</c:v>
                </c:pt>
                <c:pt idx="3">
                  <c:v>50852.251834295123</c:v>
                </c:pt>
              </c:numCache>
            </c:numRef>
          </c:val>
          <c:extLs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'10.1'!$B$6:$E$6</c:f>
              <c:numCache>
                <c:formatCode>#,##0.0</c:formatCode>
                <c:ptCount val="4"/>
                <c:pt idx="0">
                  <c:v>59760.704269635331</c:v>
                </c:pt>
                <c:pt idx="1">
                  <c:v>28688.566620999998</c:v>
                </c:pt>
                <c:pt idx="2">
                  <c:v>24452.443356056847</c:v>
                </c:pt>
                <c:pt idx="3">
                  <c:v>50022.549163199961</c:v>
                </c:pt>
              </c:numCache>
            </c:numRef>
          </c:val>
          <c:extLs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'10.1'!$B$7:$E$7</c:f>
              <c:numCache>
                <c:formatCode>#,##0.0</c:formatCode>
                <c:ptCount val="4"/>
                <c:pt idx="0">
                  <c:v>55809.228224338694</c:v>
                </c:pt>
                <c:pt idx="1">
                  <c:v>32753.713619923368</c:v>
                </c:pt>
                <c:pt idx="2">
                  <c:v>24978.363623037145</c:v>
                </c:pt>
                <c:pt idx="3">
                  <c:v>48372.261379309275</c:v>
                </c:pt>
              </c:numCache>
            </c:numRef>
          </c:val>
          <c:extLst>
            <c:ext xmlns:c16="http://schemas.microsoft.com/office/drawing/2014/chart" uri="{C3380CC4-5D6E-409C-BE32-E72D297353CC}">
              <c16:uniqueId val="{00000002-60D1-4FA4-8A90-31289B13B312}"/>
            </c:ext>
          </c:extLst>
        </c:ser>
        <c:ser>
          <c:idx val="3"/>
          <c:order val="3"/>
          <c:tx>
            <c:v>2020</c:v>
          </c:tx>
          <c:invertIfNegative val="0"/>
          <c:val>
            <c:numRef>
              <c:f>'10.1'!$B$8:$E$8</c:f>
              <c:numCache>
                <c:formatCode>#,##0.0</c:formatCode>
                <c:ptCount val="4"/>
                <c:pt idx="0">
                  <c:v>53528.76771021785</c:v>
                </c:pt>
                <c:pt idx="1">
                  <c:v>31489.553688778622</c:v>
                </c:pt>
                <c:pt idx="2">
                  <c:v>24527.664056400004</c:v>
                </c:pt>
                <c:pt idx="3">
                  <c:v>47371.722850400001</c:v>
                </c:pt>
              </c:numCache>
            </c:numRef>
          </c:val>
          <c:extLst>
            <c:ext xmlns:c16="http://schemas.microsoft.com/office/drawing/2014/chart" uri="{C3380CC4-5D6E-409C-BE32-E72D297353CC}">
              <c16:uniqueId val="{00000000-1814-4693-8A06-821683EB311A}"/>
            </c:ext>
          </c:extLst>
        </c:ser>
        <c:ser>
          <c:idx val="4"/>
          <c:order val="4"/>
          <c:tx>
            <c:v>2021</c:v>
          </c:tx>
          <c:invertIfNegative val="0"/>
          <c:val>
            <c:numRef>
              <c:f>'10.1'!$B$9:$E$9</c:f>
              <c:numCache>
                <c:formatCode>#,##0.0</c:formatCode>
                <c:ptCount val="4"/>
                <c:pt idx="0">
                  <c:v>55526.625049728224</c:v>
                </c:pt>
                <c:pt idx="1">
                  <c:v>33751.991298309993</c:v>
                </c:pt>
                <c:pt idx="2">
                  <c:v>24370.187993047432</c:v>
                </c:pt>
                <c:pt idx="3">
                  <c:v>48008.573355200002</c:v>
                </c:pt>
              </c:numCache>
            </c:numRef>
          </c:val>
          <c:extLst>
            <c:ext xmlns:c16="http://schemas.microsoft.com/office/drawing/2014/chart" uri="{C3380CC4-5D6E-409C-BE32-E72D297353CC}">
              <c16:uniqueId val="{00000000-4C29-41A3-A116-D17EB565C8A1}"/>
            </c:ext>
          </c:extLst>
        </c:ser>
        <c:ser>
          <c:idx val="5"/>
          <c:order val="5"/>
          <c:tx>
            <c:v>2022</c:v>
          </c:tx>
          <c:invertIfNegative val="0"/>
          <c:val>
            <c:numRef>
              <c:f>'10.1'!$B$10:$E$10</c:f>
              <c:numCache>
                <c:formatCode>#,##0.0</c:formatCode>
                <c:ptCount val="4"/>
                <c:pt idx="0">
                  <c:v>51318.63734447398</c:v>
                </c:pt>
                <c:pt idx="1">
                  <c:v>30638.234165993472</c:v>
                </c:pt>
                <c:pt idx="2">
                  <c:v>24151.624154767818</c:v>
                </c:pt>
                <c:pt idx="3">
                  <c:v>43978.700653376</c:v>
                </c:pt>
              </c:numCache>
            </c:numRef>
          </c:val>
          <c:extLst>
            <c:ext xmlns:c16="http://schemas.microsoft.com/office/drawing/2014/chart" uri="{C3380CC4-5D6E-409C-BE32-E72D297353CC}">
              <c16:uniqueId val="{00000000-A7FD-4D1F-882B-8BDB606A786C}"/>
            </c:ext>
          </c:extLst>
        </c:ser>
        <c:dLbls>
          <c:showLegendKey val="0"/>
          <c:showVal val="0"/>
          <c:showCatName val="0"/>
          <c:showSerName val="0"/>
          <c:showPercent val="0"/>
          <c:showBubbleSize val="0"/>
        </c:dLbls>
        <c:gapWidth val="50"/>
        <c:overlap val="-10"/>
        <c:axId val="296082432"/>
        <c:axId val="295764736"/>
      </c:barChart>
      <c:catAx>
        <c:axId val="296082432"/>
        <c:scaling>
          <c:orientation val="minMax"/>
        </c:scaling>
        <c:delete val="0"/>
        <c:axPos val="b"/>
        <c:numFmt formatCode="General" sourceLinked="1"/>
        <c:majorTickMark val="none"/>
        <c:minorTickMark val="none"/>
        <c:tickLblPos val="low"/>
        <c:txPr>
          <a:bodyPr/>
          <a:lstStyle/>
          <a:p>
            <a:pPr>
              <a:defRPr sz="900">
                <a:latin typeface="Arial" panose="020B0604020202020204" pitchFamily="34" charset="0"/>
                <a:cs typeface="Arial" panose="020B0604020202020204" pitchFamily="34" charset="0"/>
              </a:defRPr>
            </a:pPr>
            <a:endParaRPr lang="cs-CZ"/>
          </a:p>
        </c:txPr>
        <c:crossAx val="295764736"/>
        <c:crosses val="autoZero"/>
        <c:auto val="1"/>
        <c:lblAlgn val="ctr"/>
        <c:lblOffset val="100"/>
        <c:noMultiLvlLbl val="0"/>
      </c:catAx>
      <c:valAx>
        <c:axId val="295764736"/>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6082432"/>
        <c:crosses val="autoZero"/>
        <c:crossBetween val="between"/>
      </c:valAx>
    </c:plotArea>
    <c:legend>
      <c:legendPos val="b"/>
      <c:layout>
        <c:manualLayout>
          <c:xMode val="edge"/>
          <c:yMode val="edge"/>
          <c:x val="0.21826118401866434"/>
          <c:y val="0.8806898593420559"/>
          <c:w val="0.5895576123471381"/>
          <c:h val="9.4215285035668117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(TJ)</a:t>
            </a:r>
          </a:p>
        </c:rich>
      </c:tx>
      <c:layout>
        <c:manualLayout>
          <c:xMode val="edge"/>
          <c:yMode val="edge"/>
          <c:x val="1.4794263872489634E-3"/>
          <c:y val="0"/>
        </c:manualLayout>
      </c:layout>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'10.1'!$B$13:$E$13</c:f>
              <c:numCache>
                <c:formatCode>#,##0.0</c:formatCode>
                <c:ptCount val="4"/>
                <c:pt idx="0">
                  <c:v>37510.164870000008</c:v>
                </c:pt>
                <c:pt idx="1">
                  <c:v>16101.258852000003</c:v>
                </c:pt>
                <c:pt idx="2">
                  <c:v>10892.098497999999</c:v>
                </c:pt>
                <c:pt idx="3">
                  <c:v>29809.263052999999</c:v>
                </c:pt>
              </c:numCache>
            </c:numRef>
          </c:val>
          <c:extLs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'10.1'!$B$14:$E$14</c:f>
              <c:numCache>
                <c:formatCode>#,##0.0</c:formatCode>
                <c:ptCount val="4"/>
                <c:pt idx="0">
                  <c:v>38059.708079999997</c:v>
                </c:pt>
                <c:pt idx="1">
                  <c:v>12376.442391999999</c:v>
                </c:pt>
                <c:pt idx="2">
                  <c:v>9704.6084629999987</c:v>
                </c:pt>
                <c:pt idx="3">
                  <c:v>28893.454439000001</c:v>
                </c:pt>
              </c:numCache>
            </c:numRef>
          </c:val>
          <c:extLs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'10.1'!$B$15:$E$15</c:f>
              <c:numCache>
                <c:formatCode>#,##0.0</c:formatCode>
                <c:ptCount val="4"/>
                <c:pt idx="0">
                  <c:v>34400.185867995438</c:v>
                </c:pt>
                <c:pt idx="1">
                  <c:v>15804.078629958018</c:v>
                </c:pt>
                <c:pt idx="2">
                  <c:v>10045.79911108522</c:v>
                </c:pt>
                <c:pt idx="3">
                  <c:v>27517.002409825869</c:v>
                </c:pt>
              </c:numCache>
            </c:numRef>
          </c:val>
          <c:extLst>
            <c:ext xmlns:c16="http://schemas.microsoft.com/office/drawing/2014/chart" uri="{C3380CC4-5D6E-409C-BE32-E72D297353CC}">
              <c16:uniqueId val="{00000002-3B03-45FB-A5FA-CD79BCEC54C0}"/>
            </c:ext>
          </c:extLst>
        </c:ser>
        <c:ser>
          <c:idx val="3"/>
          <c:order val="3"/>
          <c:tx>
            <c:v>2020</c:v>
          </c:tx>
          <c:invertIfNegative val="0"/>
          <c:val>
            <c:numRef>
              <c:f>'10.1'!$B$16:$E$16</c:f>
              <c:numCache>
                <c:formatCode>#,##0.0</c:formatCode>
                <c:ptCount val="4"/>
                <c:pt idx="0">
                  <c:v>32870.945788518613</c:v>
                </c:pt>
                <c:pt idx="1">
                  <c:v>14818.914658930849</c:v>
                </c:pt>
                <c:pt idx="2">
                  <c:v>9700.1600115525835</c:v>
                </c:pt>
                <c:pt idx="3">
                  <c:v>28538.475790229295</c:v>
                </c:pt>
              </c:numCache>
            </c:numRef>
          </c:val>
          <c:extLst>
            <c:ext xmlns:c16="http://schemas.microsoft.com/office/drawing/2014/chart" uri="{C3380CC4-5D6E-409C-BE32-E72D297353CC}">
              <c16:uniqueId val="{00000000-73FE-49CF-90D6-9A641DF48C49}"/>
            </c:ext>
          </c:extLst>
        </c:ser>
        <c:ser>
          <c:idx val="4"/>
          <c:order val="4"/>
          <c:tx>
            <c:v>2021</c:v>
          </c:tx>
          <c:invertIfNegative val="0"/>
          <c:val>
            <c:numRef>
              <c:f>'10.1'!$B$17:$E$17</c:f>
              <c:numCache>
                <c:formatCode>#,##0.0</c:formatCode>
                <c:ptCount val="4"/>
                <c:pt idx="0">
                  <c:v>35864.885266227051</c:v>
                </c:pt>
                <c:pt idx="1">
                  <c:v>17756.23579868277</c:v>
                </c:pt>
                <c:pt idx="2">
                  <c:v>9766.3766637908302</c:v>
                </c:pt>
                <c:pt idx="3">
                  <c:v>29041.886406273028</c:v>
                </c:pt>
              </c:numCache>
            </c:numRef>
          </c:val>
          <c:extLst>
            <c:ext xmlns:c16="http://schemas.microsoft.com/office/drawing/2014/chart" uri="{C3380CC4-5D6E-409C-BE32-E72D297353CC}">
              <c16:uniqueId val="{00000000-DAE4-4FFC-993F-690CD845D8F9}"/>
            </c:ext>
          </c:extLst>
        </c:ser>
        <c:ser>
          <c:idx val="5"/>
          <c:order val="5"/>
          <c:tx>
            <c:v>2022</c:v>
          </c:tx>
          <c:invertIfNegative val="0"/>
          <c:val>
            <c:numRef>
              <c:f>'10.1'!$B$18:$E$18</c:f>
              <c:numCache>
                <c:formatCode>#,##0.0</c:formatCode>
                <c:ptCount val="4"/>
                <c:pt idx="0">
                  <c:v>31805.227136908314</c:v>
                </c:pt>
                <c:pt idx="1">
                  <c:v>14703.448715126176</c:v>
                </c:pt>
                <c:pt idx="2">
                  <c:v>9868.707895115167</c:v>
                </c:pt>
                <c:pt idx="3">
                  <c:v>25408.267473121319</c:v>
                </c:pt>
              </c:numCache>
            </c:numRef>
          </c:val>
          <c:extLst>
            <c:ext xmlns:c16="http://schemas.microsoft.com/office/drawing/2014/chart" uri="{C3380CC4-5D6E-409C-BE32-E72D297353CC}">
              <c16:uniqueId val="{00000000-583B-436D-8C94-E0C09588B35C}"/>
            </c:ext>
          </c:extLst>
        </c:ser>
        <c:dLbls>
          <c:showLegendKey val="0"/>
          <c:showVal val="0"/>
          <c:showCatName val="0"/>
          <c:showSerName val="0"/>
          <c:showPercent val="0"/>
          <c:showBubbleSize val="0"/>
        </c:dLbls>
        <c:gapWidth val="50"/>
        <c:overlap val="-10"/>
        <c:axId val="295805696"/>
        <c:axId val="295807232"/>
      </c:barChart>
      <c:catAx>
        <c:axId val="295805696"/>
        <c:scaling>
          <c:orientation val="minMax"/>
        </c:scaling>
        <c:delete val="0"/>
        <c:axPos val="b"/>
        <c:numFmt formatCode="General" sourceLinked="1"/>
        <c:majorTickMark val="none"/>
        <c:minorTickMark val="none"/>
        <c:tickLblPos val="low"/>
        <c:txPr>
          <a:bodyPr/>
          <a:lstStyle/>
          <a:p>
            <a:pPr>
              <a:defRPr sz="900"/>
            </a:pPr>
            <a:endParaRPr lang="cs-CZ"/>
          </a:p>
        </c:txPr>
        <c:crossAx val="295807232"/>
        <c:crosses val="autoZero"/>
        <c:auto val="1"/>
        <c:lblAlgn val="ctr"/>
        <c:lblOffset val="100"/>
        <c:noMultiLvlLbl val="0"/>
      </c:catAx>
      <c:valAx>
        <c:axId val="295807232"/>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805696"/>
        <c:crosses val="autoZero"/>
        <c:crossBetween val="between"/>
      </c:valAx>
    </c:plotArea>
    <c:legend>
      <c:legendPos val="b"/>
      <c:layout>
        <c:manualLayout>
          <c:xMode val="edge"/>
          <c:yMode val="edge"/>
          <c:x val="0.19121025713369988"/>
          <c:y val="0.86962880611352766"/>
          <c:w val="0.62500185192109481"/>
          <c:h val="9.389755585161369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Meziroční změna (%)</a:t>
            </a:r>
          </a:p>
        </c:rich>
      </c:tx>
      <c:layout>
        <c:manualLayout>
          <c:xMode val="edge"/>
          <c:yMode val="edge"/>
          <c:x val="1.5914139445440609E-2"/>
          <c:y val="7.941234862021045E-3"/>
        </c:manualLayout>
      </c:layout>
      <c:overlay val="0"/>
    </c:title>
    <c:autoTitleDeleted val="0"/>
    <c:plotArea>
      <c:layout>
        <c:manualLayout>
          <c:layoutTarget val="inner"/>
          <c:xMode val="edge"/>
          <c:yMode val="edge"/>
          <c:x val="8.2238371319203765E-2"/>
          <c:y val="0.17729298250025788"/>
          <c:w val="0.87790067825680207"/>
          <c:h val="0.54274706793742811"/>
        </c:manualLayout>
      </c:layout>
      <c:barChart>
        <c:barDir val="col"/>
        <c:grouping val="clustered"/>
        <c:varyColors val="0"/>
        <c:ser>
          <c:idx val="0"/>
          <c:order val="0"/>
          <c:tx>
            <c:strRef>
              <c:f>'10.2'!$A$11</c:f>
              <c:strCache>
                <c:ptCount val="1"/>
                <c:pt idx="0">
                  <c:v>Meziroční změna-výroba tepla brutto</c:v>
                </c:pt>
              </c:strCache>
            </c:strRef>
          </c:tx>
          <c:invertIfNegative val="0"/>
          <c:val>
            <c:numRef>
              <c:f>'10.2'!$B$11:$M$11</c:f>
              <c:numCache>
                <c:formatCode>0.0%</c:formatCode>
                <c:ptCount val="12"/>
                <c:pt idx="0">
                  <c:v>-4.190380786806213E-2</c:v>
                </c:pt>
                <c:pt idx="1">
                  <c:v>-0.13042122257191854</c:v>
                </c:pt>
                <c:pt idx="2">
                  <c:v>-5.7824737611193333E-2</c:v>
                </c:pt>
                <c:pt idx="3">
                  <c:v>-5.9846482252287961E-2</c:v>
                </c:pt>
                <c:pt idx="4">
                  <c:v>-0.18992917979271681</c:v>
                </c:pt>
                <c:pt idx="5">
                  <c:v>-8.959470035099483E-3</c:v>
                </c:pt>
                <c:pt idx="6">
                  <c:v>-3.0881462796603296E-3</c:v>
                </c:pt>
                <c:pt idx="7">
                  <c:v>-6.0723258412717515E-2</c:v>
                </c:pt>
                <c:pt idx="8">
                  <c:v>3.1790448287607048E-2</c:v>
                </c:pt>
                <c:pt idx="9">
                  <c:v>-0.1417754045757198</c:v>
                </c:pt>
                <c:pt idx="10">
                  <c:v>-8.0702404551086043E-2</c:v>
                </c:pt>
                <c:pt idx="11">
                  <c:v>-4.7465661163833862E-2</c:v>
                </c:pt>
              </c:numCache>
            </c:numRef>
          </c:val>
          <c:extLst>
            <c:ext xmlns:c16="http://schemas.microsoft.com/office/drawing/2014/chart" uri="{C3380CC4-5D6E-409C-BE32-E72D297353CC}">
              <c16:uniqueId val="{00000000-DD71-4267-BCC9-0ED9F1BA0328}"/>
            </c:ext>
          </c:extLst>
        </c:ser>
        <c:ser>
          <c:idx val="1"/>
          <c:order val="1"/>
          <c:tx>
            <c:strRef>
              <c:f>'10.2'!$A$19</c:f>
              <c:strCache>
                <c:ptCount val="1"/>
                <c:pt idx="0">
                  <c:v>Meziroční změna-dodávky tepla</c:v>
                </c:pt>
              </c:strCache>
            </c:strRef>
          </c:tx>
          <c:spPr>
            <a:solidFill>
              <a:schemeClr val="accent5"/>
            </a:solidFill>
          </c:spPr>
          <c:invertIfNegative val="0"/>
          <c:val>
            <c:numRef>
              <c:f>'10.2'!$B$19:$M$19</c:f>
              <c:numCache>
                <c:formatCode>0.0%</c:formatCode>
                <c:ptCount val="12"/>
                <c:pt idx="0">
                  <c:v>-7.3218259262539637E-2</c:v>
                </c:pt>
                <c:pt idx="1">
                  <c:v>-0.18252800107427686</c:v>
                </c:pt>
                <c:pt idx="2">
                  <c:v>-8.4519954673062073E-2</c:v>
                </c:pt>
                <c:pt idx="3">
                  <c:v>-9.8036896138604807E-2</c:v>
                </c:pt>
                <c:pt idx="4">
                  <c:v>-0.33922396984394654</c:v>
                </c:pt>
                <c:pt idx="5">
                  <c:v>-5.6304155311629175E-2</c:v>
                </c:pt>
                <c:pt idx="6">
                  <c:v>1.5886383408114064E-2</c:v>
                </c:pt>
                <c:pt idx="7">
                  <c:v>-6.6061131274415694E-2</c:v>
                </c:pt>
                <c:pt idx="8">
                  <c:v>6.5911575201314535E-2</c:v>
                </c:pt>
                <c:pt idx="9">
                  <c:v>-0.21858737777979156</c:v>
                </c:pt>
                <c:pt idx="10">
                  <c:v>-0.12385300451973576</c:v>
                </c:pt>
                <c:pt idx="11">
                  <c:v>-7.0473005795169325E-2</c:v>
                </c:pt>
              </c:numCache>
            </c:numRef>
          </c:val>
          <c:extLs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50"/>
        <c:overlap val="-10"/>
        <c:axId val="295947264"/>
        <c:axId val="295949056"/>
      </c:barChart>
      <c:catAx>
        <c:axId val="295947264"/>
        <c:scaling>
          <c:orientation val="minMax"/>
        </c:scaling>
        <c:delete val="0"/>
        <c:axPos val="b"/>
        <c:numFmt formatCode="General" sourceLinked="1"/>
        <c:majorTickMark val="none"/>
        <c:minorTickMark val="none"/>
        <c:tickLblPos val="low"/>
        <c:txPr>
          <a:bodyPr/>
          <a:lstStyle/>
          <a:p>
            <a:pPr>
              <a:defRPr sz="900"/>
            </a:pPr>
            <a:endParaRPr lang="cs-CZ"/>
          </a:p>
        </c:txPr>
        <c:crossAx val="295949056"/>
        <c:crosses val="autoZero"/>
        <c:auto val="1"/>
        <c:lblAlgn val="ctr"/>
        <c:lblOffset val="100"/>
        <c:noMultiLvlLbl val="0"/>
      </c:catAx>
      <c:valAx>
        <c:axId val="29594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95947264"/>
        <c:crosses val="autoZero"/>
        <c:crossBetween val="between"/>
      </c:valAx>
    </c:plotArea>
    <c:legend>
      <c:legendPos val="b"/>
      <c:layout>
        <c:manualLayout>
          <c:xMode val="edge"/>
          <c:yMode val="edge"/>
          <c:x val="0"/>
          <c:y val="0.8392880978406797"/>
          <c:w val="0.949457807340094"/>
          <c:h val="0.1368882058608137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r>
              <a:rPr lang="cs-CZ" sz="1000" b="1">
                <a:solidFill>
                  <a:schemeClr val="tx2"/>
                </a:solidFill>
                <a:latin typeface="Arial" panose="020B0604020202020204" pitchFamily="34" charset="0"/>
                <a:cs typeface="Arial" panose="020B0604020202020204" pitchFamily="34" charset="0"/>
              </a:rPr>
              <a:t>Výroba tepla brutto (TJ)</a:t>
            </a:r>
          </a:p>
        </c:rich>
      </c:tx>
      <c:layout>
        <c:manualLayout>
          <c:xMode val="edge"/>
          <c:yMode val="edge"/>
          <c:x val="1.0013779527559072E-2"/>
          <c:y val="1.3888888888888888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endParaRPr lang="cs-CZ"/>
        </a:p>
      </c:txPr>
    </c:title>
    <c:autoTitleDeleted val="0"/>
    <c:plotArea>
      <c:layout/>
      <c:areaChart>
        <c:grouping val="stacked"/>
        <c:varyColors val="0"/>
        <c:ser>
          <c:idx val="0"/>
          <c:order val="0"/>
          <c:spPr>
            <a:solidFill>
              <a:schemeClr val="bg1">
                <a:alpha val="0"/>
              </a:schemeClr>
            </a:solidFill>
            <a:ln>
              <a:noFill/>
            </a:ln>
            <a:effectLst/>
          </c:spPr>
          <c:cat>
            <c:numRef>
              <c:f>'10.2'!$B$23:$M$23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'10.2'!$B$26:$M$26</c:f>
              <c:numCache>
                <c:formatCode>#,##0.0</c:formatCode>
                <c:ptCount val="12"/>
                <c:pt idx="0">
                  <c:v>20171.284224691452</c:v>
                </c:pt>
                <c:pt idx="1">
                  <c:v>16681.781302230935</c:v>
                </c:pt>
                <c:pt idx="2">
                  <c:v>16115.121097506724</c:v>
                </c:pt>
                <c:pt idx="3">
                  <c:v>11150.511061000005</c:v>
                </c:pt>
                <c:pt idx="4">
                  <c:v>9168.1220959999882</c:v>
                </c:pt>
                <c:pt idx="5">
                  <c:v>7950.3148864610375</c:v>
                </c:pt>
                <c:pt idx="6">
                  <c:v>7516.8225920681252</c:v>
                </c:pt>
                <c:pt idx="7">
                  <c:v>7694.3480824000017</c:v>
                </c:pt>
                <c:pt idx="8">
                  <c:v>8704.8128491411444</c:v>
                </c:pt>
                <c:pt idx="9">
                  <c:v>12884.3395206</c:v>
                </c:pt>
                <c:pt idx="10">
                  <c:v>16126.588141400005</c:v>
                </c:pt>
                <c:pt idx="11">
                  <c:v>18138.5645926</c:v>
                </c:pt>
              </c:numCache>
            </c:numRef>
          </c:val>
          <c:extLst>
            <c:ext xmlns:c16="http://schemas.microsoft.com/office/drawing/2014/chart" uri="{C3380CC4-5D6E-409C-BE32-E72D297353CC}">
              <c16:uniqueId val="{00000000-D2AD-48C2-9AED-44B48B7244AD}"/>
            </c:ext>
          </c:extLst>
        </c:ser>
        <c:ser>
          <c:idx val="1"/>
          <c:order val="1"/>
          <c:tx>
            <c:strRef>
              <c:f>'10.2'!$A$27</c:f>
              <c:strCache>
                <c:ptCount val="1"/>
                <c:pt idx="0">
                  <c:v>Rozsah 2017-2021</c:v>
                </c:pt>
              </c:strCache>
            </c:strRef>
          </c:tx>
          <c:spPr>
            <a:solidFill>
              <a:schemeClr val="accent4"/>
            </a:solidFill>
            <a:ln>
              <a:noFill/>
            </a:ln>
            <a:effectLst/>
          </c:spPr>
          <c:cat>
            <c:numRef>
              <c:f>'10.2'!$B$23:$M$23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'10.2'!$B$27:$M$27</c:f>
              <c:numCache>
                <c:formatCode>#,##0.0</c:formatCode>
                <c:ptCount val="12"/>
                <c:pt idx="0">
                  <c:v>4618.3301078893164</c:v>
                </c:pt>
                <c:pt idx="1">
                  <c:v>3211.3850846799105</c:v>
                </c:pt>
                <c:pt idx="2">
                  <c:v>3547.2053427988958</c:v>
                </c:pt>
                <c:pt idx="3">
                  <c:v>3132.4393158589264</c:v>
                </c:pt>
                <c:pt idx="4">
                  <c:v>2780.5521761387117</c:v>
                </c:pt>
                <c:pt idx="5">
                  <c:v>632.42467093896448</c:v>
                </c:pt>
                <c:pt idx="6">
                  <c:v>507.28279433187436</c:v>
                </c:pt>
                <c:pt idx="7">
                  <c:v>354.0500367524146</c:v>
                </c:pt>
                <c:pt idx="8">
                  <c:v>1629.9893023544955</c:v>
                </c:pt>
                <c:pt idx="9">
                  <c:v>556.22428506799224</c:v>
                </c:pt>
                <c:pt idx="10">
                  <c:v>1202.177355894406</c:v>
                </c:pt>
                <c:pt idx="11">
                  <c:v>1992.5542287999742</c:v>
                </c:pt>
              </c:numCache>
            </c:numRef>
          </c:val>
          <c:extLst>
            <c:ext xmlns:c16="http://schemas.microsoft.com/office/drawing/2014/chart" uri="{C3380CC4-5D6E-409C-BE32-E72D297353CC}">
              <c16:uniqueId val="{00000001-D2AD-48C2-9AED-44B48B7244AD}"/>
            </c:ext>
          </c:extLst>
        </c:ser>
        <c:dLbls>
          <c:showLegendKey val="0"/>
          <c:showVal val="0"/>
          <c:showCatName val="0"/>
          <c:showSerName val="0"/>
          <c:showPercent val="0"/>
          <c:showBubbleSize val="0"/>
        </c:dLbls>
        <c:axId val="858420784"/>
        <c:axId val="858419144"/>
      </c:areaChart>
      <c:lineChart>
        <c:grouping val="standard"/>
        <c:varyColors val="0"/>
        <c:ser>
          <c:idx val="2"/>
          <c:order val="2"/>
          <c:tx>
            <c:strRef>
              <c:f>'10.2'!$A$28</c:f>
              <c:strCache>
                <c:ptCount val="1"/>
                <c:pt idx="0">
                  <c:v>2021</c:v>
                </c:pt>
              </c:strCache>
            </c:strRef>
          </c:tx>
          <c:spPr>
            <a:ln w="28575" cap="rnd">
              <a:solidFill>
                <a:schemeClr val="accent1"/>
              </a:solidFill>
              <a:prstDash val="sysDot"/>
              <a:round/>
            </a:ln>
            <a:effectLst/>
          </c:spPr>
          <c:marker>
            <c:symbol val="none"/>
          </c:marker>
          <c:val>
            <c:numRef>
              <c:f>'10.2'!$B$28:$M$28</c:f>
              <c:numCache>
                <c:formatCode>#,##0.0</c:formatCode>
                <c:ptCount val="12"/>
                <c:pt idx="0">
                  <c:v>20171.284224691452</c:v>
                </c:pt>
                <c:pt idx="1">
                  <c:v>18159.567656779116</c:v>
                </c:pt>
                <c:pt idx="2">
                  <c:v>17195.773168257656</c:v>
                </c:pt>
                <c:pt idx="3">
                  <c:v>14282.950376858931</c:v>
                </c:pt>
                <c:pt idx="4">
                  <c:v>11518.726034990021</c:v>
                </c:pt>
                <c:pt idx="5">
                  <c:v>7950.3148864610375</c:v>
                </c:pt>
                <c:pt idx="6">
                  <c:v>7516.8225920681252</c:v>
                </c:pt>
                <c:pt idx="7">
                  <c:v>7902.9028009583226</c:v>
                </c:pt>
                <c:pt idx="8">
                  <c:v>8950.4626000209846</c:v>
                </c:pt>
                <c:pt idx="9">
                  <c:v>12884.3395206</c:v>
                </c:pt>
                <c:pt idx="10">
                  <c:v>16126.588141400005</c:v>
                </c:pt>
                <c:pt idx="11">
                  <c:v>18997.6456932</c:v>
                </c:pt>
              </c:numCache>
            </c:numRef>
          </c:val>
          <c:smooth val="0"/>
          <c:extLst>
            <c:ext xmlns:c16="http://schemas.microsoft.com/office/drawing/2014/chart" uri="{C3380CC4-5D6E-409C-BE32-E72D297353CC}">
              <c16:uniqueId val="{00000002-D2AD-48C2-9AED-44B48B7244AD}"/>
            </c:ext>
          </c:extLst>
        </c:ser>
        <c:ser>
          <c:idx val="3"/>
          <c:order val="3"/>
          <c:tx>
            <c:strRef>
              <c:f>'10.2'!$A$29</c:f>
              <c:strCache>
                <c:ptCount val="1"/>
                <c:pt idx="0">
                  <c:v>2022</c:v>
                </c:pt>
              </c:strCache>
            </c:strRef>
          </c:tx>
          <c:spPr>
            <a:ln w="28575" cap="rnd">
              <a:solidFill>
                <a:schemeClr val="accent5"/>
              </a:solidFill>
              <a:round/>
            </a:ln>
            <a:effectLst/>
          </c:spPr>
          <c:marker>
            <c:symbol val="none"/>
          </c:marker>
          <c:val>
            <c:numRef>
              <c:f>'10.2'!$B$29:$M$29</c:f>
              <c:numCache>
                <c:formatCode>#,##0.0</c:formatCode>
                <c:ptCount val="12"/>
                <c:pt idx="0">
                  <c:v>19326.030606087908</c:v>
                </c:pt>
                <c:pt idx="1">
                  <c:v>15791.174641604513</c:v>
                </c:pt>
                <c:pt idx="2">
                  <c:v>16201.432096781558</c:v>
                </c:pt>
                <c:pt idx="3">
                  <c:v>13428.166040619933</c:v>
                </c:pt>
                <c:pt idx="4">
                  <c:v>9330.9838469073529</c:v>
                </c:pt>
                <c:pt idx="5">
                  <c:v>7879.0842784661845</c:v>
                </c:pt>
                <c:pt idx="6">
                  <c:v>7493.6095443455633</c:v>
                </c:pt>
                <c:pt idx="7">
                  <c:v>7423.0127919651413</c:v>
                </c:pt>
                <c:pt idx="8">
                  <c:v>9235.0018184571127</c:v>
                </c:pt>
                <c:pt idx="9">
                  <c:v>11057.657072376</c:v>
                </c:pt>
                <c:pt idx="10">
                  <c:v>14825.133701183995</c:v>
                </c:pt>
                <c:pt idx="11">
                  <c:v>18095.909879816001</c:v>
                </c:pt>
              </c:numCache>
            </c:numRef>
          </c:val>
          <c:smooth val="0"/>
          <c:extLst>
            <c:ext xmlns:c16="http://schemas.microsoft.com/office/drawing/2014/chart" uri="{C3380CC4-5D6E-409C-BE32-E72D297353CC}">
              <c16:uniqueId val="{00000003-D2AD-48C2-9AED-44B48B7244AD}"/>
            </c:ext>
          </c:extLst>
        </c:ser>
        <c:dLbls>
          <c:showLegendKey val="0"/>
          <c:showVal val="0"/>
          <c:showCatName val="0"/>
          <c:showSerName val="0"/>
          <c:showPercent val="0"/>
          <c:showBubbleSize val="0"/>
        </c:dLbls>
        <c:marker val="1"/>
        <c:smooth val="0"/>
        <c:axId val="858420784"/>
        <c:axId val="858419144"/>
      </c:lineChart>
      <c:catAx>
        <c:axId val="858420784"/>
        <c:scaling>
          <c:orientation val="minMax"/>
        </c:scaling>
        <c:delete val="0"/>
        <c:axPos val="b"/>
        <c:numFmt formatCode="General" sourceLinked="1"/>
        <c:majorTickMark val="none"/>
        <c:minorTickMark val="none"/>
        <c:tickLblPos val="nextTo"/>
        <c:spPr>
          <a:noFill/>
          <a:ln w="6350" cap="flat" cmpd="sng" algn="ctr">
            <a:solidFill>
              <a:schemeClr val="bg2">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19144"/>
        <c:crosses val="autoZero"/>
        <c:auto val="1"/>
        <c:lblAlgn val="ctr"/>
        <c:lblOffset val="100"/>
        <c:noMultiLvlLbl val="0"/>
      </c:catAx>
      <c:valAx>
        <c:axId val="858419144"/>
        <c:scaling>
          <c:orientation val="minMax"/>
          <c:max val="25000"/>
        </c:scaling>
        <c:delete val="0"/>
        <c:axPos val="l"/>
        <c:majorGridlines>
          <c:spPr>
            <a:ln w="6350" cap="flat" cmpd="sng" algn="ctr">
              <a:solidFill>
                <a:schemeClr val="tx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2078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r>
              <a:rPr lang="cs-CZ" sz="1000" b="1">
                <a:solidFill>
                  <a:schemeClr val="tx2"/>
                </a:solidFill>
                <a:latin typeface="Arial" panose="020B0604020202020204" pitchFamily="34" charset="0"/>
                <a:cs typeface="Arial" panose="020B0604020202020204" pitchFamily="34" charset="0"/>
              </a:rPr>
              <a:t>Dodávky tepla (TJ)</a:t>
            </a:r>
          </a:p>
        </c:rich>
      </c:tx>
      <c:layout>
        <c:manualLayout>
          <c:xMode val="edge"/>
          <c:yMode val="edge"/>
          <c:x val="1.0013779527559072E-2"/>
          <c:y val="1.3888888888888888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endParaRPr lang="cs-CZ"/>
        </a:p>
      </c:txPr>
    </c:title>
    <c:autoTitleDeleted val="0"/>
    <c:plotArea>
      <c:layout/>
      <c:areaChart>
        <c:grouping val="stacked"/>
        <c:varyColors val="0"/>
        <c:ser>
          <c:idx val="0"/>
          <c:order val="0"/>
          <c:spPr>
            <a:solidFill>
              <a:schemeClr val="bg1">
                <a:alpha val="0"/>
              </a:schemeClr>
            </a:solidFill>
            <a:ln>
              <a:noFill/>
            </a:ln>
            <a:effectLst/>
          </c:spPr>
          <c:cat>
            <c:numRef>
              <c:f>'10.2'!$B$23:$M$23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'10.2'!$B$33:$M$33</c:f>
              <c:numCache>
                <c:formatCode>#,##0.0</c:formatCode>
                <c:ptCount val="12"/>
                <c:pt idx="0">
                  <c:v>12397.069831099539</c:v>
                </c:pt>
                <c:pt idx="1">
                  <c:v>10230.655329161164</c:v>
                </c:pt>
                <c:pt idx="2">
                  <c:v>9380.6852703481727</c:v>
                </c:pt>
                <c:pt idx="3">
                  <c:v>5467.8344289999941</c:v>
                </c:pt>
                <c:pt idx="4">
                  <c:v>3743.2424710000009</c:v>
                </c:pt>
                <c:pt idx="5">
                  <c:v>3097.6822750865113</c:v>
                </c:pt>
                <c:pt idx="6">
                  <c:v>2784.1930241585501</c:v>
                </c:pt>
                <c:pt idx="7">
                  <c:v>2961.1161144077792</c:v>
                </c:pt>
                <c:pt idx="8">
                  <c:v>3661.2204678348253</c:v>
                </c:pt>
                <c:pt idx="9">
                  <c:v>6796.5151675803781</c:v>
                </c:pt>
                <c:pt idx="10">
                  <c:v>9198.7341189238541</c:v>
                </c:pt>
                <c:pt idx="11">
                  <c:v>11460.965005056431</c:v>
                </c:pt>
              </c:numCache>
            </c:numRef>
          </c:val>
          <c:extLst>
            <c:ext xmlns:c16="http://schemas.microsoft.com/office/drawing/2014/chart" uri="{C3380CC4-5D6E-409C-BE32-E72D297353CC}">
              <c16:uniqueId val="{00000000-337B-4C13-B82D-3DFA15E37B36}"/>
            </c:ext>
          </c:extLst>
        </c:ser>
        <c:ser>
          <c:idx val="1"/>
          <c:order val="1"/>
          <c:tx>
            <c:strRef>
              <c:f>'10.2'!$A$34</c:f>
              <c:strCache>
                <c:ptCount val="1"/>
                <c:pt idx="0">
                  <c:v>Rozsah 2017-2021</c:v>
                </c:pt>
              </c:strCache>
            </c:strRef>
          </c:tx>
          <c:spPr>
            <a:solidFill>
              <a:schemeClr val="accent4"/>
            </a:solidFill>
            <a:ln>
              <a:noFill/>
            </a:ln>
            <a:effectLst/>
          </c:spPr>
          <c:cat>
            <c:numRef>
              <c:f>'10.2'!$B$23:$M$23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'10.2'!$B$34:$M$34</c:f>
              <c:numCache>
                <c:formatCode>#,##0.0</c:formatCode>
                <c:ptCount val="12"/>
                <c:pt idx="0">
                  <c:v>4079.7523486674363</c:v>
                </c:pt>
                <c:pt idx="1">
                  <c:v>2856.5665431387333</c:v>
                </c:pt>
                <c:pt idx="2">
                  <c:v>3194.7311080587097</c:v>
                </c:pt>
                <c:pt idx="3">
                  <c:v>3128.1980687396435</c:v>
                </c:pt>
                <c:pt idx="4">
                  <c:v>2290.6646217347147</c:v>
                </c:pt>
                <c:pt idx="5">
                  <c:v>137.15420985604624</c:v>
                </c:pt>
                <c:pt idx="6">
                  <c:v>259.43114104455253</c:v>
                </c:pt>
                <c:pt idx="7">
                  <c:v>135.7215720252193</c:v>
                </c:pt>
                <c:pt idx="8">
                  <c:v>1126.9959773183737</c:v>
                </c:pt>
                <c:pt idx="9">
                  <c:v>484.87153042950558</c:v>
                </c:pt>
                <c:pt idx="10">
                  <c:v>1112.8607377907956</c:v>
                </c:pt>
                <c:pt idx="11">
                  <c:v>968.34435761821442</c:v>
                </c:pt>
              </c:numCache>
            </c:numRef>
          </c:val>
          <c:extLst>
            <c:ext xmlns:c16="http://schemas.microsoft.com/office/drawing/2014/chart" uri="{C3380CC4-5D6E-409C-BE32-E72D297353CC}">
              <c16:uniqueId val="{00000001-337B-4C13-B82D-3DFA15E37B36}"/>
            </c:ext>
          </c:extLst>
        </c:ser>
        <c:dLbls>
          <c:showLegendKey val="0"/>
          <c:showVal val="0"/>
          <c:showCatName val="0"/>
          <c:showSerName val="0"/>
          <c:showPercent val="0"/>
          <c:showBubbleSize val="0"/>
        </c:dLbls>
        <c:axId val="858420784"/>
        <c:axId val="858419144"/>
      </c:areaChart>
      <c:lineChart>
        <c:grouping val="standard"/>
        <c:varyColors val="0"/>
        <c:ser>
          <c:idx val="2"/>
          <c:order val="2"/>
          <c:tx>
            <c:strRef>
              <c:f>'10.2'!$A$35</c:f>
              <c:strCache>
                <c:ptCount val="1"/>
                <c:pt idx="0">
                  <c:v>2021</c:v>
                </c:pt>
              </c:strCache>
            </c:strRef>
          </c:tx>
          <c:spPr>
            <a:ln w="28575" cap="rnd">
              <a:solidFill>
                <a:schemeClr val="accent1"/>
              </a:solidFill>
              <a:prstDash val="sysDot"/>
              <a:round/>
            </a:ln>
            <a:effectLst/>
          </c:spPr>
          <c:marker>
            <c:symbol val="none"/>
          </c:marker>
          <c:val>
            <c:numRef>
              <c:f>'10.2'!$B$35:$M$35</c:f>
              <c:numCache>
                <c:formatCode>#,##0.0</c:formatCode>
                <c:ptCount val="12"/>
                <c:pt idx="0">
                  <c:v>13031.248077676319</c:v>
                </c:pt>
                <c:pt idx="1">
                  <c:v>11995.289081090546</c:v>
                </c:pt>
                <c:pt idx="2">
                  <c:v>10838.348107460184</c:v>
                </c:pt>
                <c:pt idx="3">
                  <c:v>8596.0324977396376</c:v>
                </c:pt>
                <c:pt idx="4">
                  <c:v>5988.6269607167633</c:v>
                </c:pt>
                <c:pt idx="5">
                  <c:v>3171.5763402263701</c:v>
                </c:pt>
                <c:pt idx="6">
                  <c:v>2784.1930241585501</c:v>
                </c:pt>
                <c:pt idx="7">
                  <c:v>3046.8894615463496</c:v>
                </c:pt>
                <c:pt idx="8">
                  <c:v>3935.2941780859301</c:v>
                </c:pt>
                <c:pt idx="9">
                  <c:v>7223.6160516536247</c:v>
                </c:pt>
                <c:pt idx="10">
                  <c:v>9685.8104448233571</c:v>
                </c:pt>
                <c:pt idx="11">
                  <c:v>12132.459909796044</c:v>
                </c:pt>
              </c:numCache>
            </c:numRef>
          </c:val>
          <c:smooth val="0"/>
          <c:extLst>
            <c:ext xmlns:c16="http://schemas.microsoft.com/office/drawing/2014/chart" uri="{C3380CC4-5D6E-409C-BE32-E72D297353CC}">
              <c16:uniqueId val="{00000002-337B-4C13-B82D-3DFA15E37B36}"/>
            </c:ext>
          </c:extLst>
        </c:ser>
        <c:ser>
          <c:idx val="3"/>
          <c:order val="3"/>
          <c:tx>
            <c:strRef>
              <c:f>'10.2'!$A$36</c:f>
              <c:strCache>
                <c:ptCount val="1"/>
                <c:pt idx="0">
                  <c:v>2022</c:v>
                </c:pt>
              </c:strCache>
            </c:strRef>
          </c:tx>
          <c:spPr>
            <a:ln w="28575" cap="rnd">
              <a:solidFill>
                <a:schemeClr val="accent5"/>
              </a:solidFill>
              <a:round/>
            </a:ln>
            <a:effectLst/>
          </c:spPr>
          <c:marker>
            <c:symbol val="none"/>
          </c:marker>
          <c:val>
            <c:numRef>
              <c:f>'10.2'!$B$36:$M$36</c:f>
              <c:numCache>
                <c:formatCode>#,##0.0</c:formatCode>
                <c:ptCount val="12"/>
                <c:pt idx="0">
                  <c:v>12077.122777410543</c:v>
                </c:pt>
                <c:pt idx="1">
                  <c:v>9805.8129428109896</c:v>
                </c:pt>
                <c:pt idx="2">
                  <c:v>9922.2914166867813</c:v>
                </c:pt>
                <c:pt idx="3">
                  <c:v>7753.3041525546651</c:v>
                </c:pt>
                <c:pt idx="4">
                  <c:v>3957.1411491879348</c:v>
                </c:pt>
                <c:pt idx="5">
                  <c:v>2993.0034133835761</c:v>
                </c:pt>
                <c:pt idx="6">
                  <c:v>2828.4237820225294</c:v>
                </c:pt>
                <c:pt idx="7">
                  <c:v>2845.6084968485025</c:v>
                </c:pt>
                <c:pt idx="8">
                  <c:v>4194.6756162441361</c:v>
                </c:pt>
                <c:pt idx="9">
                  <c:v>5644.6247608346475</c:v>
                </c:pt>
                <c:pt idx="10">
                  <c:v>8486.193720023346</c:v>
                </c:pt>
                <c:pt idx="11">
                  <c:v>11277.448992263327</c:v>
                </c:pt>
              </c:numCache>
            </c:numRef>
          </c:val>
          <c:smooth val="0"/>
          <c:extLst>
            <c:ext xmlns:c16="http://schemas.microsoft.com/office/drawing/2014/chart" uri="{C3380CC4-5D6E-409C-BE32-E72D297353CC}">
              <c16:uniqueId val="{00000003-337B-4C13-B82D-3DFA15E37B36}"/>
            </c:ext>
          </c:extLst>
        </c:ser>
        <c:dLbls>
          <c:showLegendKey val="0"/>
          <c:showVal val="0"/>
          <c:showCatName val="0"/>
          <c:showSerName val="0"/>
          <c:showPercent val="0"/>
          <c:showBubbleSize val="0"/>
        </c:dLbls>
        <c:marker val="1"/>
        <c:smooth val="0"/>
        <c:axId val="858420784"/>
        <c:axId val="858419144"/>
      </c:lineChart>
      <c:catAx>
        <c:axId val="858420784"/>
        <c:scaling>
          <c:orientation val="minMax"/>
        </c:scaling>
        <c:delete val="0"/>
        <c:axPos val="b"/>
        <c:numFmt formatCode="General" sourceLinked="1"/>
        <c:majorTickMark val="none"/>
        <c:minorTickMark val="none"/>
        <c:tickLblPos val="nextTo"/>
        <c:spPr>
          <a:noFill/>
          <a:ln w="9525" cap="flat" cmpd="sng" algn="ctr">
            <a:solidFill>
              <a:schemeClr val="bg2">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19144"/>
        <c:crosses val="autoZero"/>
        <c:auto val="1"/>
        <c:lblAlgn val="ctr"/>
        <c:lblOffset val="100"/>
        <c:noMultiLvlLbl val="0"/>
      </c:catAx>
      <c:valAx>
        <c:axId val="858419144"/>
        <c:scaling>
          <c:orientation val="minMax"/>
        </c:scaling>
        <c:delete val="0"/>
        <c:axPos val="l"/>
        <c:majorGridlines>
          <c:spPr>
            <a:ln w="6350" cap="flat" cmpd="sng" algn="ctr">
              <a:solidFill>
                <a:schemeClr val="tx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2078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průmysl</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'10.4'!$B$12</c:f>
              <c:strCache>
                <c:ptCount val="1"/>
                <c:pt idx="0">
                  <c:v>2019</c:v>
                </c:pt>
              </c:strCache>
            </c:strRef>
          </c:tx>
          <c:spPr>
            <a:solidFill>
              <a:schemeClr val="accent1"/>
            </a:solidFill>
          </c:spPr>
          <c:invertIfNegative val="0"/>
          <c:cat>
            <c:strRef>
              <c:f>'10.4'!$B$4:$E$4</c:f>
              <c:strCache>
                <c:ptCount val="4"/>
                <c:pt idx="0">
                  <c:v>I. čtvrtletí</c:v>
                </c:pt>
                <c:pt idx="1">
                  <c:v>II. čtvrtletí</c:v>
                </c:pt>
                <c:pt idx="2">
                  <c:v>III. čtvrtletí</c:v>
                </c:pt>
                <c:pt idx="3">
                  <c:v>IV. čtvrtletí</c:v>
                </c:pt>
              </c:strCache>
            </c:strRef>
          </c:cat>
          <c:val>
            <c:numRef>
              <c:f>'10.4'!$B$5:$E$5</c:f>
              <c:numCache>
                <c:formatCode>#,##0.0</c:formatCode>
                <c:ptCount val="4"/>
                <c:pt idx="0">
                  <c:v>7671.9408000000003</c:v>
                </c:pt>
                <c:pt idx="1">
                  <c:v>4633.9967153999996</c:v>
                </c:pt>
                <c:pt idx="2">
                  <c:v>3745.8223309999994</c:v>
                </c:pt>
                <c:pt idx="3">
                  <c:v>6136.9892919999984</c:v>
                </c:pt>
              </c:numCache>
            </c:numRef>
          </c:val>
          <c:extLst>
            <c:ext xmlns:c16="http://schemas.microsoft.com/office/drawing/2014/chart" uri="{C3380CC4-5D6E-409C-BE32-E72D297353CC}">
              <c16:uniqueId val="{00000000-86ED-4744-A8E3-BCC24A7E0D32}"/>
            </c:ext>
          </c:extLst>
        </c:ser>
        <c:ser>
          <c:idx val="0"/>
          <c:order val="1"/>
          <c:tx>
            <c:strRef>
              <c:f>'10.4'!$C$12</c:f>
              <c:strCache>
                <c:ptCount val="1"/>
                <c:pt idx="0">
                  <c:v>2020</c:v>
                </c:pt>
              </c:strCache>
            </c:strRef>
          </c:tx>
          <c:spPr>
            <a:solidFill>
              <a:schemeClr val="accent6"/>
            </a:solidFill>
          </c:spPr>
          <c:invertIfNegative val="0"/>
          <c:cat>
            <c:strRef>
              <c:f>'10.4'!$B$4:$E$4</c:f>
              <c:strCache>
                <c:ptCount val="4"/>
                <c:pt idx="0">
                  <c:v>I. čtvrtletí</c:v>
                </c:pt>
                <c:pt idx="1">
                  <c:v>II. čtvrtletí</c:v>
                </c:pt>
                <c:pt idx="2">
                  <c:v>III. čtvrtletí</c:v>
                </c:pt>
                <c:pt idx="3">
                  <c:v>IV. čtvrtletí</c:v>
                </c:pt>
              </c:strCache>
            </c:strRef>
          </c:cat>
          <c:val>
            <c:numRef>
              <c:f>'10.4'!$B$6:$E$6</c:f>
              <c:numCache>
                <c:formatCode>#,##0.0</c:formatCode>
                <c:ptCount val="4"/>
                <c:pt idx="0">
                  <c:v>7021.2371049999983</c:v>
                </c:pt>
                <c:pt idx="1">
                  <c:v>3965.4027319999996</c:v>
                </c:pt>
                <c:pt idx="2">
                  <c:v>3547.4660890000009</c:v>
                </c:pt>
                <c:pt idx="3">
                  <c:v>6203.9500329999992</c:v>
                </c:pt>
              </c:numCache>
            </c:numRef>
          </c:val>
          <c:extLst>
            <c:ext xmlns:c16="http://schemas.microsoft.com/office/drawing/2014/chart" uri="{C3380CC4-5D6E-409C-BE32-E72D297353CC}">
              <c16:uniqueId val="{00000004-86ED-4744-A8E3-BCC24A7E0D32}"/>
            </c:ext>
          </c:extLst>
        </c:ser>
        <c:ser>
          <c:idx val="1"/>
          <c:order val="2"/>
          <c:tx>
            <c:strRef>
              <c:f>'10.4'!$D$12</c:f>
              <c:strCache>
                <c:ptCount val="1"/>
                <c:pt idx="0">
                  <c:v>2021</c:v>
                </c:pt>
              </c:strCache>
            </c:strRef>
          </c:tx>
          <c:spPr>
            <a:solidFill>
              <a:srgbClr val="F0948F"/>
            </a:solidFill>
          </c:spPr>
          <c:invertIfNegative val="0"/>
          <c:cat>
            <c:strRef>
              <c:f>'10.4'!$B$4:$E$4</c:f>
              <c:strCache>
                <c:ptCount val="4"/>
                <c:pt idx="0">
                  <c:v>I. čtvrtletí</c:v>
                </c:pt>
                <c:pt idx="1">
                  <c:v>II. čtvrtletí</c:v>
                </c:pt>
                <c:pt idx="2">
                  <c:v>III. čtvrtletí</c:v>
                </c:pt>
                <c:pt idx="3">
                  <c:v>IV. čtvrtletí</c:v>
                </c:pt>
              </c:strCache>
            </c:strRef>
          </c:cat>
          <c:val>
            <c:numRef>
              <c:f>'10.4'!$B$7:$E$7</c:f>
              <c:numCache>
                <c:formatCode>#,##0.0</c:formatCode>
                <c:ptCount val="4"/>
                <c:pt idx="0">
                  <c:v>7667.5807229664297</c:v>
                </c:pt>
                <c:pt idx="1">
                  <c:v>4621.9647687183515</c:v>
                </c:pt>
                <c:pt idx="2">
                  <c:v>3456.9184949999994</c:v>
                </c:pt>
                <c:pt idx="3">
                  <c:v>6278.3488349999998</c:v>
                </c:pt>
              </c:numCache>
            </c:numRef>
          </c:val>
          <c:extLst>
            <c:ext xmlns:c16="http://schemas.microsoft.com/office/drawing/2014/chart" uri="{C3380CC4-5D6E-409C-BE32-E72D297353CC}">
              <c16:uniqueId val="{00000005-86ED-4744-A8E3-BCC24A7E0D32}"/>
            </c:ext>
          </c:extLst>
        </c:ser>
        <c:ser>
          <c:idx val="3"/>
          <c:order val="3"/>
          <c:tx>
            <c:strRef>
              <c:f>'10.4'!$E$12</c:f>
              <c:strCache>
                <c:ptCount val="1"/>
                <c:pt idx="0">
                  <c:v>2022</c:v>
                </c:pt>
              </c:strCache>
            </c:strRef>
          </c:tx>
          <c:invertIfNegative val="0"/>
          <c:cat>
            <c:strRef>
              <c:f>'10.4'!$B$4:$E$4</c:f>
              <c:strCache>
                <c:ptCount val="4"/>
                <c:pt idx="0">
                  <c:v>I. čtvrtletí</c:v>
                </c:pt>
                <c:pt idx="1">
                  <c:v>II. čtvrtletí</c:v>
                </c:pt>
                <c:pt idx="2">
                  <c:v>III. čtvrtletí</c:v>
                </c:pt>
                <c:pt idx="3">
                  <c:v>IV. čtvrtletí</c:v>
                </c:pt>
              </c:strCache>
            </c:strRef>
          </c:cat>
          <c:val>
            <c:numRef>
              <c:f>'10.4'!$B$8:$E$8</c:f>
              <c:numCache>
                <c:formatCode>#,##0.0</c:formatCode>
                <c:ptCount val="4"/>
                <c:pt idx="0">
                  <c:v>6946.9872039185957</c:v>
                </c:pt>
                <c:pt idx="1">
                  <c:v>4453.0677049999995</c:v>
                </c:pt>
                <c:pt idx="2">
                  <c:v>3580.5167530000003</c:v>
                </c:pt>
                <c:pt idx="3">
                  <c:v>5342.6191369999997</c:v>
                </c:pt>
              </c:numCache>
            </c:numRef>
          </c:val>
          <c:extLst>
            <c:ext xmlns:c16="http://schemas.microsoft.com/office/drawing/2014/chart" uri="{C3380CC4-5D6E-409C-BE32-E72D297353CC}">
              <c16:uniqueId val="{00000000-667C-4F18-B016-F894BE7AD923}"/>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valAx>
    </c:plotArea>
    <c:legend>
      <c:legendPos val="b"/>
      <c:layout>
        <c:manualLayout>
          <c:xMode val="edge"/>
          <c:yMode val="edge"/>
          <c:x val="7.9452310597542715E-3"/>
          <c:y val="0.8582905802054891"/>
          <c:w val="0.46600256959540048"/>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F5E-443A-8638-483B753BB5E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F5E-443A-8638-483B753BB5E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F5E-443A-8638-483B753BB5E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F5E-443A-8638-483B753BB5E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F5E-443A-8638-483B753BB5E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F5E-443A-8638-483B753BB5E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F5E-443A-8638-483B753BB5E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F5E-443A-8638-483B753BB5E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F5E-443A-8638-483B753BB5E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F5E-443A-8638-483B753BB5E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F5E-443A-8638-483B753BB5E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F5E-443A-8638-483B753BB5E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F5E-443A-8638-483B753BB5E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F5E-443A-8638-483B753BB5E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F5E-443A-8638-483B753BB5E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F5E-443A-8638-483B753BB5E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domácnosti</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'10.4'!$B$12</c:f>
              <c:strCache>
                <c:ptCount val="1"/>
                <c:pt idx="0">
                  <c:v>2019</c:v>
                </c:pt>
              </c:strCache>
            </c:strRef>
          </c:tx>
          <c:spPr>
            <a:solidFill>
              <a:schemeClr val="accent1"/>
            </a:solidFill>
          </c:spPr>
          <c:invertIfNegative val="0"/>
          <c:cat>
            <c:strRef>
              <c:f>'10.4'!$B$4:$E$4</c:f>
              <c:strCache>
                <c:ptCount val="4"/>
                <c:pt idx="0">
                  <c:v>I. čtvrtletí</c:v>
                </c:pt>
                <c:pt idx="1">
                  <c:v>II. čtvrtletí</c:v>
                </c:pt>
                <c:pt idx="2">
                  <c:v>III. čtvrtletí</c:v>
                </c:pt>
                <c:pt idx="3">
                  <c:v>IV. čtvrtletí</c:v>
                </c:pt>
              </c:strCache>
            </c:strRef>
          </c:cat>
          <c:val>
            <c:numRef>
              <c:f>'10.4'!$B$17:$E$17</c:f>
              <c:numCache>
                <c:formatCode>#,##0.0</c:formatCode>
                <c:ptCount val="4"/>
                <c:pt idx="0">
                  <c:v>14015.397265597716</c:v>
                </c:pt>
                <c:pt idx="1">
                  <c:v>5663.1111253245599</c:v>
                </c:pt>
                <c:pt idx="2">
                  <c:v>3090.2147482706205</c:v>
                </c:pt>
                <c:pt idx="3">
                  <c:v>11080.062526775408</c:v>
                </c:pt>
              </c:numCache>
            </c:numRef>
          </c:val>
          <c:extLst>
            <c:ext xmlns:c16="http://schemas.microsoft.com/office/drawing/2014/chart" uri="{C3380CC4-5D6E-409C-BE32-E72D297353CC}">
              <c16:uniqueId val="{00000000-70CA-406C-BFD4-0E23DCD5CCA0}"/>
            </c:ext>
          </c:extLst>
        </c:ser>
        <c:ser>
          <c:idx val="0"/>
          <c:order val="1"/>
          <c:tx>
            <c:strRef>
              <c:f>'10.4'!$C$12</c:f>
              <c:strCache>
                <c:ptCount val="1"/>
                <c:pt idx="0">
                  <c:v>2020</c:v>
                </c:pt>
              </c:strCache>
            </c:strRef>
          </c:tx>
          <c:spPr>
            <a:solidFill>
              <a:schemeClr val="accent6"/>
            </a:solidFill>
          </c:spPr>
          <c:invertIfNegative val="0"/>
          <c:cat>
            <c:strRef>
              <c:f>'10.4'!$B$4:$E$4</c:f>
              <c:strCache>
                <c:ptCount val="4"/>
                <c:pt idx="0">
                  <c:v>I. čtvrtletí</c:v>
                </c:pt>
                <c:pt idx="1">
                  <c:v>II. čtvrtletí</c:v>
                </c:pt>
                <c:pt idx="2">
                  <c:v>III. čtvrtletí</c:v>
                </c:pt>
                <c:pt idx="3">
                  <c:v>IV. čtvrtletí</c:v>
                </c:pt>
              </c:strCache>
            </c:strRef>
          </c:cat>
          <c:val>
            <c:numRef>
              <c:f>'10.4'!$B$18:$E$18</c:f>
              <c:numCache>
                <c:formatCode>#,##0.0</c:formatCode>
                <c:ptCount val="4"/>
                <c:pt idx="0">
                  <c:v>13365.702517027044</c:v>
                </c:pt>
                <c:pt idx="1">
                  <c:v>5557.4149748755744</c:v>
                </c:pt>
                <c:pt idx="2">
                  <c:v>2881.1293208541133</c:v>
                </c:pt>
                <c:pt idx="3">
                  <c:v>11704.285397282179</c:v>
                </c:pt>
              </c:numCache>
            </c:numRef>
          </c:val>
          <c:extLst>
            <c:ext xmlns:c16="http://schemas.microsoft.com/office/drawing/2014/chart" uri="{C3380CC4-5D6E-409C-BE32-E72D297353CC}">
              <c16:uniqueId val="{00000001-70CA-406C-BFD4-0E23DCD5CCA0}"/>
            </c:ext>
          </c:extLst>
        </c:ser>
        <c:ser>
          <c:idx val="1"/>
          <c:order val="2"/>
          <c:tx>
            <c:strRef>
              <c:f>'10.4'!$D$12</c:f>
              <c:strCache>
                <c:ptCount val="1"/>
                <c:pt idx="0">
                  <c:v>2021</c:v>
                </c:pt>
              </c:strCache>
            </c:strRef>
          </c:tx>
          <c:spPr>
            <a:solidFill>
              <a:srgbClr val="F0948F"/>
            </a:solidFill>
          </c:spPr>
          <c:invertIfNegative val="0"/>
          <c:cat>
            <c:strRef>
              <c:f>'10.4'!$B$4:$E$4</c:f>
              <c:strCache>
                <c:ptCount val="4"/>
                <c:pt idx="0">
                  <c:v>I. čtvrtletí</c:v>
                </c:pt>
                <c:pt idx="1">
                  <c:v>II. čtvrtletí</c:v>
                </c:pt>
                <c:pt idx="2">
                  <c:v>III. čtvrtletí</c:v>
                </c:pt>
                <c:pt idx="3">
                  <c:v>IV. čtvrtletí</c:v>
                </c:pt>
              </c:strCache>
            </c:strRef>
          </c:cat>
          <c:val>
            <c:numRef>
              <c:f>'10.4'!$B$19:$E$19</c:f>
              <c:numCache>
                <c:formatCode>#,##0.0</c:formatCode>
                <c:ptCount val="4"/>
                <c:pt idx="0">
                  <c:v>14475.47323926062</c:v>
                </c:pt>
                <c:pt idx="1">
                  <c:v>6886.6457983141918</c:v>
                </c:pt>
                <c:pt idx="2">
                  <c:v>3111.065786985374</c:v>
                </c:pt>
                <c:pt idx="3">
                  <c:v>12285.201532999999</c:v>
                </c:pt>
              </c:numCache>
            </c:numRef>
          </c:val>
          <c:extLst>
            <c:ext xmlns:c16="http://schemas.microsoft.com/office/drawing/2014/chart" uri="{C3380CC4-5D6E-409C-BE32-E72D297353CC}">
              <c16:uniqueId val="{00000002-70CA-406C-BFD4-0E23DCD5CCA0}"/>
            </c:ext>
          </c:extLst>
        </c:ser>
        <c:ser>
          <c:idx val="3"/>
          <c:order val="3"/>
          <c:tx>
            <c:strRef>
              <c:f>'10.4'!$E$12</c:f>
              <c:strCache>
                <c:ptCount val="1"/>
                <c:pt idx="0">
                  <c:v>2022</c:v>
                </c:pt>
              </c:strCache>
            </c:strRef>
          </c:tx>
          <c:invertIfNegative val="0"/>
          <c:cat>
            <c:strRef>
              <c:f>'10.4'!$B$4:$E$4</c:f>
              <c:strCache>
                <c:ptCount val="4"/>
                <c:pt idx="0">
                  <c:v>I. čtvrtletí</c:v>
                </c:pt>
                <c:pt idx="1">
                  <c:v>II. čtvrtletí</c:v>
                </c:pt>
                <c:pt idx="2">
                  <c:v>III. čtvrtletí</c:v>
                </c:pt>
                <c:pt idx="3">
                  <c:v>IV. čtvrtletí</c:v>
                </c:pt>
              </c:strCache>
            </c:strRef>
          </c:cat>
          <c:val>
            <c:numRef>
              <c:f>'10.4'!$B$20:$E$20</c:f>
              <c:numCache>
                <c:formatCode>#,##0.0</c:formatCode>
                <c:ptCount val="4"/>
                <c:pt idx="0">
                  <c:v>12870.189204967552</c:v>
                </c:pt>
                <c:pt idx="1">
                  <c:v>5186.6198035533653</c:v>
                </c:pt>
                <c:pt idx="2">
                  <c:v>3114.5219964606667</c:v>
                </c:pt>
                <c:pt idx="3">
                  <c:v>10842.737572000005</c:v>
                </c:pt>
              </c:numCache>
            </c:numRef>
          </c:val>
          <c:extLst>
            <c:ext xmlns:c16="http://schemas.microsoft.com/office/drawing/2014/chart" uri="{C3380CC4-5D6E-409C-BE32-E72D297353CC}">
              <c16:uniqueId val="{00000003-70CA-406C-BFD4-0E23DCD5CCA0}"/>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valAx>
    </c:plotArea>
    <c:legend>
      <c:legendPos val="b"/>
      <c:layout>
        <c:manualLayout>
          <c:xMode val="edge"/>
          <c:yMode val="edge"/>
          <c:x val="7.9452310597542715E-3"/>
          <c:y val="0.8582905802054891"/>
          <c:w val="0.46600256959540048"/>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Obchod, služby, školství</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'10.4'!$B$12</c:f>
              <c:strCache>
                <c:ptCount val="1"/>
                <c:pt idx="0">
                  <c:v>2019</c:v>
                </c:pt>
              </c:strCache>
            </c:strRef>
          </c:tx>
          <c:spPr>
            <a:solidFill>
              <a:schemeClr val="accent1"/>
            </a:solidFill>
          </c:spPr>
          <c:invertIfNegative val="0"/>
          <c:cat>
            <c:strRef>
              <c:f>'10.4'!$B$4:$E$4</c:f>
              <c:strCache>
                <c:ptCount val="4"/>
                <c:pt idx="0">
                  <c:v>I. čtvrtletí</c:v>
                </c:pt>
                <c:pt idx="1">
                  <c:v>II. čtvrtletí</c:v>
                </c:pt>
                <c:pt idx="2">
                  <c:v>III. čtvrtletí</c:v>
                </c:pt>
                <c:pt idx="3">
                  <c:v>IV. čtvrtletí</c:v>
                </c:pt>
              </c:strCache>
            </c:strRef>
          </c:cat>
          <c:val>
            <c:numRef>
              <c:f>'10.4'!$B$29:$E$29</c:f>
              <c:numCache>
                <c:formatCode>#,##0.0</c:formatCode>
                <c:ptCount val="4"/>
                <c:pt idx="0">
                  <c:v>8000.2277954508227</c:v>
                </c:pt>
                <c:pt idx="1">
                  <c:v>2947.9774611584162</c:v>
                </c:pt>
                <c:pt idx="2">
                  <c:v>1375.0624167794851</c:v>
                </c:pt>
                <c:pt idx="3">
                  <c:v>6345.6836996429729</c:v>
                </c:pt>
              </c:numCache>
            </c:numRef>
          </c:val>
          <c:extLst>
            <c:ext xmlns:c16="http://schemas.microsoft.com/office/drawing/2014/chart" uri="{C3380CC4-5D6E-409C-BE32-E72D297353CC}">
              <c16:uniqueId val="{00000000-591E-4E45-A454-51DA36F9030F}"/>
            </c:ext>
          </c:extLst>
        </c:ser>
        <c:ser>
          <c:idx val="0"/>
          <c:order val="1"/>
          <c:tx>
            <c:strRef>
              <c:f>'10.4'!$C$12</c:f>
              <c:strCache>
                <c:ptCount val="1"/>
                <c:pt idx="0">
                  <c:v>2020</c:v>
                </c:pt>
              </c:strCache>
            </c:strRef>
          </c:tx>
          <c:spPr>
            <a:solidFill>
              <a:schemeClr val="accent6"/>
            </a:solidFill>
          </c:spPr>
          <c:invertIfNegative val="0"/>
          <c:cat>
            <c:strRef>
              <c:f>'10.4'!$B$4:$E$4</c:f>
              <c:strCache>
                <c:ptCount val="4"/>
                <c:pt idx="0">
                  <c:v>I. čtvrtletí</c:v>
                </c:pt>
                <c:pt idx="1">
                  <c:v>II. čtvrtletí</c:v>
                </c:pt>
                <c:pt idx="2">
                  <c:v>III. čtvrtletí</c:v>
                </c:pt>
                <c:pt idx="3">
                  <c:v>IV. čtvrtletí</c:v>
                </c:pt>
              </c:strCache>
            </c:strRef>
          </c:cat>
          <c:val>
            <c:numRef>
              <c:f>'10.4'!$B$30:$E$30</c:f>
              <c:numCache>
                <c:formatCode>#,##0.0</c:formatCode>
                <c:ptCount val="4"/>
                <c:pt idx="0">
                  <c:v>7761.4412209729589</c:v>
                </c:pt>
                <c:pt idx="1">
                  <c:v>2666.4454051244275</c:v>
                </c:pt>
                <c:pt idx="2">
                  <c:v>1502.5578261458868</c:v>
                </c:pt>
                <c:pt idx="3">
                  <c:v>6727.5190452424795</c:v>
                </c:pt>
              </c:numCache>
            </c:numRef>
          </c:val>
          <c:extLst>
            <c:ext xmlns:c16="http://schemas.microsoft.com/office/drawing/2014/chart" uri="{C3380CC4-5D6E-409C-BE32-E72D297353CC}">
              <c16:uniqueId val="{00000001-591E-4E45-A454-51DA36F9030F}"/>
            </c:ext>
          </c:extLst>
        </c:ser>
        <c:ser>
          <c:idx val="1"/>
          <c:order val="2"/>
          <c:tx>
            <c:strRef>
              <c:f>'10.4'!$D$12</c:f>
              <c:strCache>
                <c:ptCount val="1"/>
                <c:pt idx="0">
                  <c:v>2021</c:v>
                </c:pt>
              </c:strCache>
            </c:strRef>
          </c:tx>
          <c:spPr>
            <a:solidFill>
              <a:srgbClr val="F0948F"/>
            </a:solidFill>
          </c:spPr>
          <c:invertIfNegative val="0"/>
          <c:cat>
            <c:strRef>
              <c:f>'10.4'!$B$4:$E$4</c:f>
              <c:strCache>
                <c:ptCount val="4"/>
                <c:pt idx="0">
                  <c:v>I. čtvrtletí</c:v>
                </c:pt>
                <c:pt idx="1">
                  <c:v>II. čtvrtletí</c:v>
                </c:pt>
                <c:pt idx="2">
                  <c:v>III. čtvrtletí</c:v>
                </c:pt>
                <c:pt idx="3">
                  <c:v>IV. čtvrtletí</c:v>
                </c:pt>
              </c:strCache>
            </c:strRef>
          </c:cat>
          <c:val>
            <c:numRef>
              <c:f>'10.4'!$B$31:$E$31</c:f>
              <c:numCache>
                <c:formatCode>#,##0.0</c:formatCode>
                <c:ptCount val="4"/>
                <c:pt idx="0">
                  <c:v>8891.9809219999988</c:v>
                </c:pt>
                <c:pt idx="1">
                  <c:v>3340.5134649999991</c:v>
                </c:pt>
                <c:pt idx="2">
                  <c:v>1333.2217679999999</c:v>
                </c:pt>
                <c:pt idx="3">
                  <c:v>6446.5769939999973</c:v>
                </c:pt>
              </c:numCache>
            </c:numRef>
          </c:val>
          <c:extLst>
            <c:ext xmlns:c16="http://schemas.microsoft.com/office/drawing/2014/chart" uri="{C3380CC4-5D6E-409C-BE32-E72D297353CC}">
              <c16:uniqueId val="{00000002-591E-4E45-A454-51DA36F9030F}"/>
            </c:ext>
          </c:extLst>
        </c:ser>
        <c:ser>
          <c:idx val="3"/>
          <c:order val="3"/>
          <c:tx>
            <c:strRef>
              <c:f>'10.4'!$E$12</c:f>
              <c:strCache>
                <c:ptCount val="1"/>
                <c:pt idx="0">
                  <c:v>2022</c:v>
                </c:pt>
              </c:strCache>
            </c:strRef>
          </c:tx>
          <c:invertIfNegative val="0"/>
          <c:cat>
            <c:strRef>
              <c:f>'10.4'!$B$4:$E$4</c:f>
              <c:strCache>
                <c:ptCount val="4"/>
                <c:pt idx="0">
                  <c:v>I. čtvrtletí</c:v>
                </c:pt>
                <c:pt idx="1">
                  <c:v>II. čtvrtletí</c:v>
                </c:pt>
                <c:pt idx="2">
                  <c:v>III. čtvrtletí</c:v>
                </c:pt>
                <c:pt idx="3">
                  <c:v>IV. čtvrtletí</c:v>
                </c:pt>
              </c:strCache>
            </c:strRef>
          </c:cat>
          <c:val>
            <c:numRef>
              <c:f>'10.4'!$B$32:$E$32</c:f>
              <c:numCache>
                <c:formatCode>#,##0.0</c:formatCode>
                <c:ptCount val="4"/>
                <c:pt idx="0">
                  <c:v>7314.3010420000001</c:v>
                </c:pt>
                <c:pt idx="1">
                  <c:v>2713.8934800000002</c:v>
                </c:pt>
                <c:pt idx="2">
                  <c:v>1360.2108039999998</c:v>
                </c:pt>
                <c:pt idx="3">
                  <c:v>5486.8373090000032</c:v>
                </c:pt>
              </c:numCache>
            </c:numRef>
          </c:val>
          <c:extLst>
            <c:ext xmlns:c16="http://schemas.microsoft.com/office/drawing/2014/chart" uri="{C3380CC4-5D6E-409C-BE32-E72D297353CC}">
              <c16:uniqueId val="{00000003-591E-4E45-A454-51DA36F9030F}"/>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majorUnit val="2000"/>
      </c:valAx>
    </c:plotArea>
    <c:legend>
      <c:legendPos val="b"/>
      <c:layout>
        <c:manualLayout>
          <c:xMode val="edge"/>
          <c:yMode val="edge"/>
          <c:x val="7.9452310597542715E-3"/>
          <c:y val="0.8582905802054891"/>
          <c:w val="0.46600256959540048"/>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187-42F8-8135-75264A0C357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187-42F8-8135-75264A0C357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187-42F8-8135-75264A0C357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187-42F8-8135-75264A0C357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187-42F8-8135-75264A0C357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187-42F8-8135-75264A0C357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187-42F8-8135-75264A0C357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187-42F8-8135-75264A0C357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187-42F8-8135-75264A0C357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187-42F8-8135-75264A0C357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187-42F8-8135-75264A0C357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187-42F8-8135-75264A0C357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187-42F8-8135-75264A0C357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187-42F8-8135-75264A0C357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187-42F8-8135-75264A0C357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B187-42F8-8135-75264A0C357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000">
                <a:solidFill>
                  <a:schemeClr val="tx2"/>
                </a:solidFill>
              </a:rPr>
              <a:t>Podíl kategori</a:t>
            </a:r>
            <a:r>
              <a:rPr lang="cs-CZ" sz="1000">
                <a:solidFill>
                  <a:schemeClr val="tx2"/>
                </a:solidFill>
              </a:rPr>
              <a:t>í</a:t>
            </a:r>
            <a:r>
              <a:rPr lang="en-US" sz="1000">
                <a:solidFill>
                  <a:schemeClr val="tx2"/>
                </a:solidFill>
              </a:rPr>
              <a:t> </a:t>
            </a:r>
            <a:r>
              <a:rPr lang="cs-CZ" sz="1000">
                <a:solidFill>
                  <a:schemeClr val="tx2"/>
                </a:solidFill>
              </a:rPr>
              <a:t>uhlí</a:t>
            </a:r>
            <a:r>
              <a:rPr lang="en-US" sz="1000">
                <a:solidFill>
                  <a:schemeClr val="tx2"/>
                </a:solidFill>
              </a:rPr>
              <a:t> na</a:t>
            </a:r>
            <a:endParaRPr lang="cs-CZ" sz="1000">
              <a:solidFill>
                <a:schemeClr val="tx2"/>
              </a:solidFill>
            </a:endParaRPr>
          </a:p>
          <a:p>
            <a:pPr algn="l">
              <a:defRPr/>
            </a:pPr>
            <a:r>
              <a:rPr lang="cs-CZ" sz="1000">
                <a:solidFill>
                  <a:schemeClr val="tx2"/>
                </a:solidFill>
              </a:rPr>
              <a:t>dodávkách tepla</a:t>
            </a:r>
            <a:endParaRPr lang="en-US" sz="1000">
              <a:solidFill>
                <a:schemeClr val="tx2"/>
              </a:solidFill>
            </a:endParaRPr>
          </a:p>
        </c:rich>
      </c:tx>
      <c:layout>
        <c:manualLayout>
          <c:xMode val="edge"/>
          <c:yMode val="edge"/>
          <c:x val="2.4691358024691384E-3"/>
          <c:y val="1.7779851834568046E-2"/>
        </c:manualLayout>
      </c:layout>
      <c:overlay val="0"/>
    </c:title>
    <c:autoTitleDeleted val="0"/>
    <c:plotArea>
      <c:layout>
        <c:manualLayout>
          <c:layoutTarget val="inner"/>
          <c:xMode val="edge"/>
          <c:yMode val="edge"/>
          <c:x val="0.12621522309711286"/>
          <c:y val="0.35023783646646156"/>
          <c:w val="0.50809669843901084"/>
          <c:h val="0.5238777279838471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4-3BE2-448C-9EA2-7552889CB878}"/>
              </c:ext>
            </c:extLst>
          </c:dPt>
          <c:dPt>
            <c:idx val="1"/>
            <c:bubble3D val="0"/>
            <c:spPr>
              <a:solidFill>
                <a:schemeClr val="accent2"/>
              </a:solidFill>
            </c:spPr>
            <c:extLst>
              <c:ext xmlns:c16="http://schemas.microsoft.com/office/drawing/2014/chart" uri="{C3380CC4-5D6E-409C-BE32-E72D297353CC}">
                <c16:uniqueId val="{00000001-3BE2-448C-9EA2-7552889CB878}"/>
              </c:ext>
            </c:extLst>
          </c:dPt>
          <c:dPt>
            <c:idx val="2"/>
            <c:bubble3D val="0"/>
            <c:spPr>
              <a:solidFill>
                <a:schemeClr val="accent3"/>
              </a:solidFill>
            </c:spPr>
            <c:extLst>
              <c:ext xmlns:c16="http://schemas.microsoft.com/office/drawing/2014/chart" uri="{C3380CC4-5D6E-409C-BE32-E72D297353CC}">
                <c16:uniqueId val="{00000005-3BE2-448C-9EA2-7552889CB878}"/>
              </c:ext>
            </c:extLst>
          </c:dPt>
          <c:dPt>
            <c:idx val="3"/>
            <c:bubble3D val="0"/>
            <c:spPr>
              <a:solidFill>
                <a:schemeClr val="accent4"/>
              </a:solidFill>
            </c:spPr>
            <c:extLst>
              <c:ext xmlns:c16="http://schemas.microsoft.com/office/drawing/2014/chart" uri="{C3380CC4-5D6E-409C-BE32-E72D297353CC}">
                <c16:uniqueId val="{00000004-34EE-4F56-8A11-458BF592EEC9}"/>
              </c:ext>
            </c:extLst>
          </c:dPt>
          <c:dPt>
            <c:idx val="4"/>
            <c:bubble3D val="0"/>
            <c:spPr>
              <a:solidFill>
                <a:schemeClr val="accent5"/>
              </a:solidFill>
            </c:spPr>
            <c:extLst>
              <c:ext xmlns:c16="http://schemas.microsoft.com/office/drawing/2014/chart" uri="{C3380CC4-5D6E-409C-BE32-E72D297353CC}">
                <c16:uniqueId val="{00000003-3BE2-448C-9EA2-7552889CB878}"/>
              </c:ext>
            </c:extLst>
          </c:dPt>
          <c:dPt>
            <c:idx val="5"/>
            <c:bubble3D val="0"/>
            <c:spPr>
              <a:solidFill>
                <a:schemeClr val="accent6"/>
              </a:solidFill>
            </c:spPr>
            <c:extLst>
              <c:ext xmlns:c16="http://schemas.microsoft.com/office/drawing/2014/chart" uri="{C3380CC4-5D6E-409C-BE32-E72D297353CC}">
                <c16:uniqueId val="{00000006-3BE2-448C-9EA2-7552889CB878}"/>
              </c:ext>
            </c:extLst>
          </c:dPt>
          <c:dPt>
            <c:idx val="6"/>
            <c:bubble3D val="0"/>
            <c:spPr>
              <a:solidFill>
                <a:srgbClr val="F0948F"/>
              </a:solidFill>
            </c:spPr>
            <c:extLst>
              <c:ext xmlns:c16="http://schemas.microsoft.com/office/drawing/2014/chart" uri="{C3380CC4-5D6E-409C-BE32-E72D297353CC}">
                <c16:uniqueId val="{00000007-3BE2-448C-9EA2-7552889CB878}"/>
              </c:ext>
            </c:extLst>
          </c:dPt>
          <c:dPt>
            <c:idx val="7"/>
            <c:bubble3D val="0"/>
            <c:spPr>
              <a:solidFill>
                <a:srgbClr val="F7C9C7"/>
              </a:solidFill>
            </c:spPr>
            <c:extLst>
              <c:ext xmlns:c16="http://schemas.microsoft.com/office/drawing/2014/chart" uri="{C3380CC4-5D6E-409C-BE32-E72D297353CC}">
                <c16:uniqueId val="{00000008-3BE2-448C-9EA2-7552889CB878}"/>
              </c:ext>
            </c:extLst>
          </c:dPt>
          <c:dLbls>
            <c:dLbl>
              <c:idx val="0"/>
              <c:layout>
                <c:manualLayout>
                  <c:x val="0.2814856736657918"/>
                  <c:y val="-0.17055536126667983"/>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layout>
                    <c:manualLayout>
                      <c:w val="0.2605211067366579"/>
                      <c:h val="0.11128773235821231"/>
                    </c:manualLayout>
                  </c15:layout>
                </c:ext>
                <c:ext xmlns:c16="http://schemas.microsoft.com/office/drawing/2014/chart" uri="{C3380CC4-5D6E-409C-BE32-E72D297353CC}">
                  <c16:uniqueId val="{00000004-3BE2-448C-9EA2-7552889CB878}"/>
                </c:ext>
              </c:extLst>
            </c:dLbl>
            <c:dLbl>
              <c:idx val="2"/>
              <c:layout>
                <c:manualLayout>
                  <c:x val="0.18287018810148731"/>
                  <c:y val="6.2404210905913436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E2-448C-9EA2-7552889CB878}"/>
                </c:ext>
              </c:extLst>
            </c:dLbl>
            <c:dLbl>
              <c:idx val="3"/>
              <c:tx>
                <c:rich>
                  <a:bodyPr/>
                  <a:lstStyle/>
                  <a:p>
                    <a:pPr algn="ctr" rtl="0">
                      <a:defRPr sz="900">
                        <a:solidFill>
                          <a:schemeClr val="bg1"/>
                        </a:solidFill>
                      </a:defRPr>
                    </a:pPr>
                    <a:r>
                      <a:rPr lang="en-US" sz="900">
                        <a:solidFill>
                          <a:schemeClr val="bg1"/>
                        </a:solidFill>
                      </a:rPr>
                      <a:t>7%</a:t>
                    </a:r>
                  </a:p>
                </c:rich>
              </c:tx>
              <c:spPr>
                <a:noFill/>
                <a:ln>
                  <a:noFill/>
                </a:ln>
                <a:effectLst/>
              </c:sp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4EE-4F56-8A11-458BF592EEC9}"/>
                </c:ext>
              </c:extLst>
            </c:dLbl>
            <c:dLbl>
              <c:idx val="5"/>
              <c:delete val="1"/>
              <c:extLst>
                <c:ext xmlns:c15="http://schemas.microsoft.com/office/drawing/2012/chart" uri="{CE6537A1-D6FC-4f65-9D91-7224C49458BB}"/>
                <c:ext xmlns:c16="http://schemas.microsoft.com/office/drawing/2014/chart" uri="{C3380CC4-5D6E-409C-BE32-E72D297353CC}">
                  <c16:uniqueId val="{00000006-3BE2-448C-9EA2-7552889CB878}"/>
                </c:ext>
              </c:extLst>
            </c:dLbl>
            <c:dLbl>
              <c:idx val="6"/>
              <c:delete val="1"/>
              <c:extLst>
                <c:ext xmlns:c15="http://schemas.microsoft.com/office/drawing/2012/chart" uri="{CE6537A1-D6FC-4f65-9D91-7224C49458BB}"/>
                <c:ext xmlns:c16="http://schemas.microsoft.com/office/drawing/2014/chart" uri="{C3380CC4-5D6E-409C-BE32-E72D297353CC}">
                  <c16:uniqueId val="{00000007-3BE2-448C-9EA2-7552889CB878}"/>
                </c:ext>
              </c:extLst>
            </c:dLbl>
            <c:dLbl>
              <c:idx val="7"/>
              <c:delete val="1"/>
              <c:extLst>
                <c:ext xmlns:c15="http://schemas.microsoft.com/office/drawing/2012/chart" uri="{CE6537A1-D6FC-4f65-9D91-7224C49458BB}"/>
                <c:ext xmlns:c16="http://schemas.microsoft.com/office/drawing/2014/chart" uri="{C3380CC4-5D6E-409C-BE32-E72D297353CC}">
                  <c16:uniqueId val="{00000008-3BE2-448C-9EA2-7552889CB878}"/>
                </c:ext>
              </c:extLst>
            </c:dLbl>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3.9397900842970913E-3</c:v>
                </c:pt>
                <c:pt idx="1">
                  <c:v>0.17506439647769778</c:v>
                </c:pt>
                <c:pt idx="2">
                  <c:v>5.9594266087144071E-4</c:v>
                </c:pt>
                <c:pt idx="3">
                  <c:v>7.1747791907543268E-2</c:v>
                </c:pt>
                <c:pt idx="4">
                  <c:v>0.74865207886959051</c:v>
                </c:pt>
                <c:pt idx="5">
                  <c:v>0</c:v>
                </c:pt>
                <c:pt idx="6">
                  <c:v>0</c:v>
                </c:pt>
                <c:pt idx="7">
                  <c:v>0</c:v>
                </c:pt>
              </c:numCache>
            </c:numRef>
          </c:val>
          <c:extLst>
            <c:ext xmlns:c16="http://schemas.microsoft.com/office/drawing/2014/chart" uri="{C3380CC4-5D6E-409C-BE32-E72D297353CC}">
              <c16:uniqueId val="{00000009-3BE2-448C-9EA2-7552889CB878}"/>
            </c:ext>
          </c:extLst>
        </c:ser>
        <c:dLbls>
          <c:showLegendKey val="0"/>
          <c:showVal val="0"/>
          <c:showCatName val="0"/>
          <c:showSerName val="0"/>
          <c:showPercent val="1"/>
          <c:showBubbleSize val="0"/>
          <c:showLeaderLines val="1"/>
        </c:dLbls>
        <c:firstSliceAng val="43"/>
        <c:holeSize val="50"/>
      </c:doughnutChart>
    </c:plotArea>
    <c:plotVisOnly val="1"/>
    <c:dispBlanksAs val="gap"/>
    <c:showDLblsOverMax val="0"/>
  </c:chart>
  <c:spPr>
    <a:ln>
      <a:noFill/>
    </a:ln>
  </c:spPr>
  <c:txPr>
    <a:bodyPr/>
    <a:lstStyle/>
    <a:p>
      <a:pPr>
        <a:defRPr sz="1050"/>
      </a:pPr>
      <a:endParaRPr lang="cs-CZ"/>
    </a:p>
  </c:tx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Bilance tepla (TJ)</a:t>
            </a:r>
          </a:p>
        </c:rich>
      </c:tx>
      <c:layout>
        <c:manualLayout>
          <c:xMode val="edge"/>
          <c:yMode val="edge"/>
          <c:x val="6.4524454768356972E-5"/>
          <c:y val="2.3691377830839831E-2"/>
        </c:manualLayout>
      </c:layout>
      <c:overlay val="0"/>
    </c:title>
    <c:autoTitleDeleted val="0"/>
    <c:plotArea>
      <c:layout>
        <c:manualLayout>
          <c:layoutTarget val="inner"/>
          <c:xMode val="edge"/>
          <c:yMode val="edge"/>
          <c:x val="5.131015127174144E-2"/>
          <c:y val="0.11527845141712992"/>
          <c:w val="0.92804202320238427"/>
          <c:h val="0.79793213446256017"/>
        </c:manualLayout>
      </c:layout>
      <c:barChart>
        <c:barDir val="col"/>
        <c:grouping val="stacked"/>
        <c:varyColors val="0"/>
        <c:ser>
          <c:idx val="0"/>
          <c:order val="0"/>
          <c:tx>
            <c:strRef>
              <c:f>'3'!$A$18</c:f>
              <c:strCache>
                <c:ptCount val="1"/>
                <c:pt idx="0">
                  <c:v>Výroba tepla brutto</c:v>
                </c:pt>
              </c:strCache>
            </c:strRef>
          </c:tx>
          <c:spPr>
            <a:solidFill>
              <a:srgbClr val="233060"/>
            </a:solidFill>
          </c:spPr>
          <c:invertIfNegative val="0"/>
          <c:val>
            <c:numRef>
              <c:f>'3'!$B$18:$M$18</c:f>
              <c:numCache>
                <c:formatCode>#,##0.0</c:formatCode>
                <c:ptCount val="12"/>
                <c:pt idx="0">
                  <c:v>19326.030606087908</c:v>
                </c:pt>
                <c:pt idx="1">
                  <c:v>15791.174641604513</c:v>
                </c:pt>
                <c:pt idx="2">
                  <c:v>16201.432096781558</c:v>
                </c:pt>
                <c:pt idx="3">
                  <c:v>13428.166040619933</c:v>
                </c:pt>
                <c:pt idx="4">
                  <c:v>9330.9838469073529</c:v>
                </c:pt>
                <c:pt idx="5">
                  <c:v>7879.0842784661845</c:v>
                </c:pt>
                <c:pt idx="6">
                  <c:v>7493.6095443455633</c:v>
                </c:pt>
                <c:pt idx="7">
                  <c:v>7423.0127919651413</c:v>
                </c:pt>
                <c:pt idx="8">
                  <c:v>9235.0018184571127</c:v>
                </c:pt>
                <c:pt idx="9">
                  <c:v>11057.657072376</c:v>
                </c:pt>
                <c:pt idx="10">
                  <c:v>14825.133701183995</c:v>
                </c:pt>
                <c:pt idx="11">
                  <c:v>18095.909879816001</c:v>
                </c:pt>
              </c:numCache>
            </c:numRef>
          </c:val>
          <c:extLst>
            <c:ext xmlns:c16="http://schemas.microsoft.com/office/drawing/2014/chart" uri="{C3380CC4-5D6E-409C-BE32-E72D297353CC}">
              <c16:uniqueId val="{00000000-17F0-43A7-BC01-5C4DC9758F47}"/>
            </c:ext>
          </c:extLst>
        </c:ser>
        <c:ser>
          <c:idx val="1"/>
          <c:order val="1"/>
          <c:tx>
            <c:strRef>
              <c:f>'3'!$A$19</c:f>
              <c:strCache>
                <c:ptCount val="1"/>
                <c:pt idx="0">
                  <c:v>Technologická vlastní spotřeba tepla </c:v>
                </c:pt>
              </c:strCache>
            </c:strRef>
          </c:tx>
          <c:spPr>
            <a:solidFill>
              <a:srgbClr val="596387"/>
            </a:solidFill>
          </c:spPr>
          <c:invertIfNegative val="0"/>
          <c:val>
            <c:numRef>
              <c:f>'3'!$B$19:$M$19</c:f>
              <c:numCache>
                <c:formatCode>#,##0.0</c:formatCode>
                <c:ptCount val="12"/>
                <c:pt idx="0">
                  <c:v>-921.08455200000083</c:v>
                </c:pt>
                <c:pt idx="1">
                  <c:v>-800.85594199999969</c:v>
                </c:pt>
                <c:pt idx="2">
                  <c:v>-891.84753799999874</c:v>
                </c:pt>
                <c:pt idx="3">
                  <c:v>-754.25838699999929</c:v>
                </c:pt>
                <c:pt idx="4">
                  <c:v>-746.93328400000019</c:v>
                </c:pt>
                <c:pt idx="5">
                  <c:v>-688.35789900000054</c:v>
                </c:pt>
                <c:pt idx="6">
                  <c:v>-744.24059400000033</c:v>
                </c:pt>
                <c:pt idx="7">
                  <c:v>-733.23568700000078</c:v>
                </c:pt>
                <c:pt idx="8">
                  <c:v>-685.56458200000088</c:v>
                </c:pt>
                <c:pt idx="9">
                  <c:v>-725.28491700000075</c:v>
                </c:pt>
                <c:pt idx="10">
                  <c:v>-771.19596800000056</c:v>
                </c:pt>
                <c:pt idx="11">
                  <c:v>-838.90666700000077</c:v>
                </c:pt>
              </c:numCache>
            </c:numRef>
          </c:val>
          <c:extLst>
            <c:ext xmlns:c16="http://schemas.microsoft.com/office/drawing/2014/chart" uri="{C3380CC4-5D6E-409C-BE32-E72D297353CC}">
              <c16:uniqueId val="{00000001-17F0-43A7-BC01-5C4DC9758F47}"/>
            </c:ext>
          </c:extLst>
        </c:ser>
        <c:ser>
          <c:idx val="2"/>
          <c:order val="2"/>
          <c:tx>
            <c:strRef>
              <c:f>'3'!$A$20</c:f>
              <c:strCache>
                <c:ptCount val="1"/>
                <c:pt idx="0">
                  <c:v>Ztráty</c:v>
                </c:pt>
              </c:strCache>
            </c:strRef>
          </c:tx>
          <c:spPr>
            <a:solidFill>
              <a:srgbClr val="9196B0"/>
            </a:solidFill>
          </c:spPr>
          <c:invertIfNegative val="0"/>
          <c:val>
            <c:numRef>
              <c:f>'3'!$B$20:$M$20</c:f>
              <c:numCache>
                <c:formatCode>#,##0.0</c:formatCode>
                <c:ptCount val="12"/>
                <c:pt idx="0">
                  <c:v>-1442.3166017074609</c:v>
                </c:pt>
                <c:pt idx="1">
                  <c:v>-1182.231069558401</c:v>
                </c:pt>
                <c:pt idx="2">
                  <c:v>-1195.3370009198259</c:v>
                </c:pt>
                <c:pt idx="3">
                  <c:v>-1110.1441992860568</c:v>
                </c:pt>
                <c:pt idx="4">
                  <c:v>-878.80623901461354</c:v>
                </c:pt>
                <c:pt idx="5">
                  <c:v>-806.76267014837288</c:v>
                </c:pt>
                <c:pt idx="6">
                  <c:v>-783.91269466303561</c:v>
                </c:pt>
                <c:pt idx="7">
                  <c:v>-759.11096685663836</c:v>
                </c:pt>
                <c:pt idx="8">
                  <c:v>-882.34541419297625</c:v>
                </c:pt>
                <c:pt idx="9">
                  <c:v>-979.02363915649232</c:v>
                </c:pt>
                <c:pt idx="10">
                  <c:v>-1103.0122607696192</c:v>
                </c:pt>
                <c:pt idx="11">
                  <c:v>-1253.580281749372</c:v>
                </c:pt>
              </c:numCache>
            </c:numRef>
          </c:val>
          <c:extLst>
            <c:ext xmlns:c16="http://schemas.microsoft.com/office/drawing/2014/chart" uri="{C3380CC4-5D6E-409C-BE32-E72D297353CC}">
              <c16:uniqueId val="{00000002-17F0-43A7-BC01-5C4DC9758F47}"/>
            </c:ext>
          </c:extLst>
        </c:ser>
        <c:ser>
          <c:idx val="3"/>
          <c:order val="3"/>
          <c:tx>
            <c:strRef>
              <c:f>'3'!$A$21</c:f>
              <c:strCache>
                <c:ptCount val="1"/>
                <c:pt idx="0">
                  <c:v>Vlastní spotřeba tepla</c:v>
                </c:pt>
              </c:strCache>
            </c:strRef>
          </c:tx>
          <c:spPr>
            <a:solidFill>
              <a:srgbClr val="C7CCD6"/>
            </a:solidFill>
          </c:spPr>
          <c:invertIfNegative val="0"/>
          <c:val>
            <c:numRef>
              <c:f>'3'!$B$21:$M$21</c:f>
              <c:numCache>
                <c:formatCode>#,##0.0</c:formatCode>
                <c:ptCount val="12"/>
                <c:pt idx="0">
                  <c:v>-4858.6066419698946</c:v>
                </c:pt>
                <c:pt idx="1">
                  <c:v>-3990.0642712351191</c:v>
                </c:pt>
                <c:pt idx="2">
                  <c:v>-4167.7900811749496</c:v>
                </c:pt>
                <c:pt idx="3">
                  <c:v>-3788.0535487792072</c:v>
                </c:pt>
                <c:pt idx="4">
                  <c:v>-3726.7167507048021</c:v>
                </c:pt>
                <c:pt idx="5">
                  <c:v>-3373.474373934238</c:v>
                </c:pt>
                <c:pt idx="6">
                  <c:v>-3119.4056636600017</c:v>
                </c:pt>
                <c:pt idx="7">
                  <c:v>-3068.8079822600048</c:v>
                </c:pt>
                <c:pt idx="8">
                  <c:v>-3456.9659220199992</c:v>
                </c:pt>
                <c:pt idx="9">
                  <c:v>-3688.6913563848589</c:v>
                </c:pt>
                <c:pt idx="10">
                  <c:v>-4453.0024613910418</c:v>
                </c:pt>
                <c:pt idx="11">
                  <c:v>-4709.0189768033015</c:v>
                </c:pt>
              </c:numCache>
            </c:numRef>
          </c:val>
          <c:extLst>
            <c:ext xmlns:c16="http://schemas.microsoft.com/office/drawing/2014/chart" uri="{C3380CC4-5D6E-409C-BE32-E72D297353CC}">
              <c16:uniqueId val="{00000003-17F0-43A7-BC01-5C4DC9758F47}"/>
            </c:ext>
          </c:extLst>
        </c:ser>
        <c:ser>
          <c:idx val="4"/>
          <c:order val="4"/>
          <c:tx>
            <c:strRef>
              <c:f>'3'!$A$22</c:f>
              <c:strCache>
                <c:ptCount val="1"/>
                <c:pt idx="0">
                  <c:v>Dodávky tepla</c:v>
                </c:pt>
              </c:strCache>
            </c:strRef>
          </c:tx>
          <c:spPr>
            <a:solidFill>
              <a:srgbClr val="DF2B20"/>
            </a:solidFill>
          </c:spPr>
          <c:invertIfNegative val="0"/>
          <c:val>
            <c:numRef>
              <c:f>'3'!$B$22:$M$22</c:f>
              <c:numCache>
                <c:formatCode>#,##0.0</c:formatCode>
                <c:ptCount val="12"/>
                <c:pt idx="0">
                  <c:v>-12077.122777410543</c:v>
                </c:pt>
                <c:pt idx="1">
                  <c:v>-9805.8129428109896</c:v>
                </c:pt>
                <c:pt idx="2">
                  <c:v>-9922.2914166867813</c:v>
                </c:pt>
                <c:pt idx="3">
                  <c:v>-7753.3041525546651</c:v>
                </c:pt>
                <c:pt idx="4">
                  <c:v>-3957.1411491879348</c:v>
                </c:pt>
                <c:pt idx="5">
                  <c:v>-2993.0034133835761</c:v>
                </c:pt>
                <c:pt idx="6">
                  <c:v>-2828.4237820225294</c:v>
                </c:pt>
                <c:pt idx="7">
                  <c:v>-2845.6084968485025</c:v>
                </c:pt>
                <c:pt idx="8">
                  <c:v>-4194.6756162441361</c:v>
                </c:pt>
                <c:pt idx="9">
                  <c:v>-5644.6247608346475</c:v>
                </c:pt>
                <c:pt idx="10">
                  <c:v>-8486.193720023346</c:v>
                </c:pt>
                <c:pt idx="11">
                  <c:v>-11277.448992263327</c:v>
                </c:pt>
              </c:numCache>
            </c:numRef>
          </c:val>
          <c:extLst>
            <c:ext xmlns:c16="http://schemas.microsoft.com/office/drawing/2014/chart" uri="{C3380CC4-5D6E-409C-BE32-E72D297353CC}">
              <c16:uniqueId val="{00000004-17F0-43A7-BC01-5C4DC9758F47}"/>
            </c:ext>
          </c:extLst>
        </c:ser>
        <c:ser>
          <c:idx val="5"/>
          <c:order val="5"/>
          <c:tx>
            <c:strRef>
              <c:f>'3'!$A$23</c:f>
              <c:strCache>
                <c:ptCount val="1"/>
                <c:pt idx="0">
                  <c:v>Bilanční rozdíl</c:v>
                </c:pt>
              </c:strCache>
            </c:strRef>
          </c:tx>
          <c:invertIfNegative val="0"/>
          <c:val>
            <c:numRef>
              <c:f>'3'!$B$23:$M$23</c:f>
              <c:numCache>
                <c:formatCode>#,##0.0</c:formatCode>
                <c:ptCount val="12"/>
                <c:pt idx="0">
                  <c:v>-26.900033000008989</c:v>
                </c:pt>
                <c:pt idx="1">
                  <c:v>-12.210416000005353</c:v>
                </c:pt>
                <c:pt idx="2">
                  <c:v>-24.166060000003199</c:v>
                </c:pt>
                <c:pt idx="3">
                  <c:v>-22.405753000004552</c:v>
                </c:pt>
                <c:pt idx="4">
                  <c:v>-21.38642400000208</c:v>
                </c:pt>
                <c:pt idx="5">
                  <c:v>-17.485921999996663</c:v>
                </c:pt>
                <c:pt idx="6">
                  <c:v>-17.626809999995658</c:v>
                </c:pt>
                <c:pt idx="7">
                  <c:v>-16.249658999994153</c:v>
                </c:pt>
                <c:pt idx="8">
                  <c:v>-15.450284000000465</c:v>
                </c:pt>
                <c:pt idx="9">
                  <c:v>-20.032398999999714</c:v>
                </c:pt>
                <c:pt idx="10">
                  <c:v>-11.729290999986915</c:v>
                </c:pt>
                <c:pt idx="11">
                  <c:v>-16.954962000001615</c:v>
                </c:pt>
              </c:numCache>
            </c:numRef>
          </c:val>
          <c:extLst>
            <c:ext xmlns:c16="http://schemas.microsoft.com/office/drawing/2014/chart" uri="{C3380CC4-5D6E-409C-BE32-E72D297353CC}">
              <c16:uniqueId val="{00000005-17F0-43A7-BC01-5C4DC9758F47}"/>
            </c:ext>
          </c:extLst>
        </c:ser>
        <c:dLbls>
          <c:showLegendKey val="0"/>
          <c:showVal val="0"/>
          <c:showCatName val="0"/>
          <c:showSerName val="0"/>
          <c:showPercent val="0"/>
          <c:showBubbleSize val="0"/>
        </c:dLbls>
        <c:gapWidth val="50"/>
        <c:overlap val="100"/>
        <c:axId val="222155136"/>
        <c:axId val="222156672"/>
      </c:barChart>
      <c:catAx>
        <c:axId val="222155136"/>
        <c:scaling>
          <c:orientation val="minMax"/>
        </c:scaling>
        <c:delete val="0"/>
        <c:axPos val="b"/>
        <c:majorTickMark val="none"/>
        <c:minorTickMark val="none"/>
        <c:tickLblPos val="low"/>
        <c:txPr>
          <a:bodyPr/>
          <a:lstStyle/>
          <a:p>
            <a:pPr>
              <a:defRPr sz="900"/>
            </a:pPr>
            <a:endParaRPr lang="cs-CZ"/>
          </a:p>
        </c:txPr>
        <c:crossAx val="222156672"/>
        <c:crosses val="autoZero"/>
        <c:auto val="1"/>
        <c:lblAlgn val="ctr"/>
        <c:lblOffset val="100"/>
        <c:noMultiLvlLbl val="0"/>
      </c:catAx>
      <c:valAx>
        <c:axId val="222156672"/>
        <c:scaling>
          <c:orientation val="minMax"/>
          <c:max val="20000"/>
          <c:min val="-20000"/>
        </c:scaling>
        <c:delete val="0"/>
        <c:axPos val="l"/>
        <c:majorGridlines/>
        <c:numFmt formatCode="#,##0" sourceLinked="0"/>
        <c:majorTickMark val="out"/>
        <c:minorTickMark val="none"/>
        <c:tickLblPos val="nextTo"/>
        <c:spPr>
          <a:ln>
            <a:noFill/>
          </a:ln>
        </c:spPr>
        <c:txPr>
          <a:bodyPr/>
          <a:lstStyle/>
          <a:p>
            <a:pPr>
              <a:defRPr sz="900"/>
            </a:pPr>
            <a:endParaRPr lang="cs-CZ"/>
          </a:p>
        </c:txPr>
        <c:crossAx val="22215513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z uhlí (TJ)</a:t>
            </a:r>
            <a:endParaRPr lang="en-US" sz="1000">
              <a:solidFill>
                <a:schemeClr val="tx2"/>
              </a:solidFill>
            </a:endParaRPr>
          </a:p>
        </c:rich>
      </c:tx>
      <c:layout>
        <c:manualLayout>
          <c:xMode val="edge"/>
          <c:yMode val="edge"/>
          <c:x val="7.6781249999999983E-3"/>
          <c:y val="1.6919162822606405E-3"/>
        </c:manualLayout>
      </c:layout>
      <c:overlay val="0"/>
    </c:title>
    <c:autoTitleDeleted val="0"/>
    <c:plotArea>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extLst>
              <c:ext xmlns:c16="http://schemas.microsoft.com/office/drawing/2014/chart" uri="{C3380CC4-5D6E-409C-BE32-E72D297353CC}">
                <c16:uniqueId val="{00000000-1AED-4DA8-87E2-E2B58DBE8113}"/>
              </c:ext>
            </c:extLst>
          </c:dPt>
          <c:dPt>
            <c:idx val="3"/>
            <c:invertIfNegative val="0"/>
            <c:bubble3D val="0"/>
            <c:explosion val="52"/>
            <c:extLst>
              <c:ext xmlns:c16="http://schemas.microsoft.com/office/drawing/2014/chart" uri="{C3380CC4-5D6E-409C-BE32-E72D297353CC}">
                <c16:uniqueId val="{00000001-1AED-4DA8-87E2-E2B58DBE8113}"/>
              </c:ext>
            </c:extLst>
          </c:dPt>
          <c:dPt>
            <c:idx val="4"/>
            <c:invertIfNegative val="0"/>
            <c:bubble3D val="0"/>
            <c:extLst>
              <c:ext xmlns:c16="http://schemas.microsoft.com/office/drawing/2014/chart" uri="{C3380CC4-5D6E-409C-BE32-E72D297353CC}">
                <c16:uniqueId val="{00000002-1AED-4DA8-87E2-E2B58DBE8113}"/>
              </c:ext>
            </c:extLst>
          </c:dPt>
          <c:dPt>
            <c:idx val="5"/>
            <c:invertIfNegative val="0"/>
            <c:bubble3D val="0"/>
            <c:extLst>
              <c:ext xmlns:c16="http://schemas.microsoft.com/office/drawing/2014/chart" uri="{C3380CC4-5D6E-409C-BE32-E72D297353CC}">
                <c16:uniqueId val="{00000003-1AED-4DA8-87E2-E2B58DBE8113}"/>
              </c:ext>
            </c:extLst>
          </c:dPt>
          <c:dPt>
            <c:idx val="6"/>
            <c:invertIfNegative val="0"/>
            <c:bubble3D val="0"/>
            <c:extLst>
              <c:ext xmlns:c16="http://schemas.microsoft.com/office/drawing/2014/chart" uri="{C3380CC4-5D6E-409C-BE32-E72D297353CC}">
                <c16:uniqueId val="{00000004-1AED-4DA8-87E2-E2B58DBE8113}"/>
              </c:ext>
            </c:extLst>
          </c:dPt>
          <c:dPt>
            <c:idx val="7"/>
            <c:invertIfNegative val="0"/>
            <c:bubble3D val="0"/>
            <c:spPr>
              <a:solidFill>
                <a:srgbClr val="FFC000"/>
              </a:solidFill>
            </c:spPr>
            <c:extLst>
              <c:ext xmlns:c16="http://schemas.microsoft.com/office/drawing/2014/chart" uri="{C3380CC4-5D6E-409C-BE32-E72D297353CC}">
                <c16:uniqueId val="{00000006-1AED-4DA8-87E2-E2B58DBE8113}"/>
              </c:ext>
            </c:extLst>
          </c:dPt>
          <c:cat>
            <c:strRef>
              <c:f>'5.4'!$B$4:$D$4</c:f>
              <c:strCache>
                <c:ptCount val="3"/>
                <c:pt idx="0">
                  <c:v>Říjen</c:v>
                </c:pt>
                <c:pt idx="1">
                  <c:v>Listopad</c:v>
                </c:pt>
                <c:pt idx="2">
                  <c:v>Prosinec</c:v>
                </c:pt>
              </c:strCache>
            </c:strRef>
          </c:cat>
          <c:val>
            <c:numRef>
              <c:f>'5.4'!$B$7:$D$7</c:f>
              <c:numCache>
                <c:formatCode>#,##0.0</c:formatCode>
                <c:ptCount val="3"/>
                <c:pt idx="0">
                  <c:v>2445.88</c:v>
                </c:pt>
                <c:pt idx="1">
                  <c:v>4838.12</c:v>
                </c:pt>
                <c:pt idx="2">
                  <c:v>49515.72</c:v>
                </c:pt>
              </c:numCache>
            </c:numRef>
          </c:val>
          <c:extLst>
            <c:ext xmlns:c16="http://schemas.microsoft.com/office/drawing/2014/chart" uri="{C3380CC4-5D6E-409C-BE32-E72D297353CC}">
              <c16:uniqueId val="{00000007-1AED-4DA8-87E2-E2B58DBE8113}"/>
            </c:ext>
          </c:extLst>
        </c:ser>
        <c:ser>
          <c:idx val="1"/>
          <c:order val="1"/>
          <c:tx>
            <c:strRef>
              <c:f>'5.4'!$A$8</c:f>
              <c:strCache>
                <c:ptCount val="1"/>
                <c:pt idx="0">
                  <c:v>Černé uhlí průmyslové</c:v>
                </c:pt>
              </c:strCache>
            </c:strRef>
          </c:tx>
          <c:spPr>
            <a:solidFill>
              <a:schemeClr val="accent2"/>
            </a:solidFill>
          </c:spPr>
          <c:invertIfNegative val="0"/>
          <c:cat>
            <c:strRef>
              <c:f>'5.4'!$B$4:$D$4</c:f>
              <c:strCache>
                <c:ptCount val="3"/>
                <c:pt idx="0">
                  <c:v>Říjen</c:v>
                </c:pt>
                <c:pt idx="1">
                  <c:v>Listopad</c:v>
                </c:pt>
                <c:pt idx="2">
                  <c:v>Prosinec</c:v>
                </c:pt>
              </c:strCache>
            </c:strRef>
          </c:cat>
          <c:val>
            <c:numRef>
              <c:f>'5.4'!$B$8:$D$8</c:f>
              <c:numCache>
                <c:formatCode>#,##0.0</c:formatCode>
                <c:ptCount val="3"/>
                <c:pt idx="0">
                  <c:v>494050.50199999998</c:v>
                </c:pt>
                <c:pt idx="1">
                  <c:v>839423.65099999984</c:v>
                </c:pt>
                <c:pt idx="2">
                  <c:v>1190418.8689999999</c:v>
                </c:pt>
              </c:numCache>
            </c:numRef>
          </c:val>
          <c:extLst>
            <c:ext xmlns:c16="http://schemas.microsoft.com/office/drawing/2014/chart" uri="{C3380CC4-5D6E-409C-BE32-E72D297353CC}">
              <c16:uniqueId val="{00000008-1AED-4DA8-87E2-E2B58DBE8113}"/>
            </c:ext>
          </c:extLst>
        </c:ser>
        <c:ser>
          <c:idx val="2"/>
          <c:order val="2"/>
          <c:tx>
            <c:strRef>
              <c:f>'5.4'!$A$9</c:f>
              <c:strCache>
                <c:ptCount val="1"/>
                <c:pt idx="0">
                  <c:v>Černouhelné kaly a granulát</c:v>
                </c:pt>
              </c:strCache>
            </c:strRef>
          </c:tx>
          <c:spPr>
            <a:solidFill>
              <a:schemeClr val="accent3"/>
            </a:solidFill>
          </c:spPr>
          <c:invertIfNegative val="0"/>
          <c:cat>
            <c:strRef>
              <c:f>'5.4'!$B$4:$D$4</c:f>
              <c:strCache>
                <c:ptCount val="3"/>
                <c:pt idx="0">
                  <c:v>Říjen</c:v>
                </c:pt>
                <c:pt idx="1">
                  <c:v>Listopad</c:v>
                </c:pt>
                <c:pt idx="2">
                  <c:v>Prosinec</c:v>
                </c:pt>
              </c:strCache>
            </c:strRef>
          </c:cat>
          <c:val>
            <c:numRef>
              <c:f>'5.4'!$B$9:$D$9</c:f>
              <c:numCache>
                <c:formatCode>#,##0.0</c:formatCode>
                <c:ptCount val="3"/>
                <c:pt idx="0">
                  <c:v>1172.3499999999999</c:v>
                </c:pt>
                <c:pt idx="1">
                  <c:v>3721.75</c:v>
                </c:pt>
                <c:pt idx="2">
                  <c:v>3697.57</c:v>
                </c:pt>
              </c:numCache>
            </c:numRef>
          </c:val>
          <c:extLst>
            <c:ext xmlns:c16="http://schemas.microsoft.com/office/drawing/2014/chart" uri="{C3380CC4-5D6E-409C-BE32-E72D297353CC}">
              <c16:uniqueId val="{00000009-1AED-4DA8-87E2-E2B58DBE8113}"/>
            </c:ext>
          </c:extLst>
        </c:ser>
        <c:ser>
          <c:idx val="3"/>
          <c:order val="3"/>
          <c:tx>
            <c:strRef>
              <c:f>'5.4'!$A$10</c:f>
              <c:strCache>
                <c:ptCount val="1"/>
                <c:pt idx="0">
                  <c:v>Hnědé uhlí tříděné</c:v>
                </c:pt>
              </c:strCache>
            </c:strRef>
          </c:tx>
          <c:spPr>
            <a:solidFill>
              <a:schemeClr val="accent4"/>
            </a:solidFill>
          </c:spPr>
          <c:invertIfNegative val="0"/>
          <c:cat>
            <c:strRef>
              <c:f>'5.4'!$B$4:$D$4</c:f>
              <c:strCache>
                <c:ptCount val="3"/>
                <c:pt idx="0">
                  <c:v>Říjen</c:v>
                </c:pt>
                <c:pt idx="1">
                  <c:v>Listopad</c:v>
                </c:pt>
                <c:pt idx="2">
                  <c:v>Prosinec</c:v>
                </c:pt>
              </c:strCache>
            </c:strRef>
          </c:cat>
          <c:val>
            <c:numRef>
              <c:f>'5.4'!$B$10:$D$10</c:f>
              <c:numCache>
                <c:formatCode>#,##0.0</c:formatCode>
                <c:ptCount val="3"/>
                <c:pt idx="0">
                  <c:v>226679.62999999998</c:v>
                </c:pt>
                <c:pt idx="1">
                  <c:v>348008.28</c:v>
                </c:pt>
                <c:pt idx="2">
                  <c:v>459695.75099999993</c:v>
                </c:pt>
              </c:numCache>
            </c:numRef>
          </c:val>
          <c:extLst>
            <c:ext xmlns:c16="http://schemas.microsoft.com/office/drawing/2014/chart" uri="{C3380CC4-5D6E-409C-BE32-E72D297353CC}">
              <c16:uniqueId val="{0000000A-1AED-4DA8-87E2-E2B58DBE8113}"/>
            </c:ext>
          </c:extLst>
        </c:ser>
        <c:ser>
          <c:idx val="4"/>
          <c:order val="4"/>
          <c:tx>
            <c:strRef>
              <c:f>'5.4'!$A$11</c:f>
              <c:strCache>
                <c:ptCount val="1"/>
                <c:pt idx="0">
                  <c:v>Hnědé uhlí průmyslové</c:v>
                </c:pt>
              </c:strCache>
            </c:strRef>
          </c:tx>
          <c:spPr>
            <a:solidFill>
              <a:schemeClr val="accent5"/>
            </a:solidFill>
          </c:spPr>
          <c:invertIfNegative val="0"/>
          <c:cat>
            <c:strRef>
              <c:f>'5.4'!$B$4:$D$4</c:f>
              <c:strCache>
                <c:ptCount val="3"/>
                <c:pt idx="0">
                  <c:v>Říjen</c:v>
                </c:pt>
                <c:pt idx="1">
                  <c:v>Listopad</c:v>
                </c:pt>
                <c:pt idx="2">
                  <c:v>Prosinec</c:v>
                </c:pt>
              </c:strCache>
            </c:strRef>
          </c:cat>
          <c:val>
            <c:numRef>
              <c:f>'5.4'!$B$11:$D$11</c:f>
              <c:numCache>
                <c:formatCode>#,##0.0</c:formatCode>
                <c:ptCount val="3"/>
                <c:pt idx="0">
                  <c:v>2329219.4909999999</c:v>
                </c:pt>
                <c:pt idx="1">
                  <c:v>3654507.0330000003</c:v>
                </c:pt>
                <c:pt idx="2">
                  <c:v>4809546.0989999985</c:v>
                </c:pt>
              </c:numCache>
            </c:numRef>
          </c:val>
          <c:extLst>
            <c:ext xmlns:c16="http://schemas.microsoft.com/office/drawing/2014/chart" uri="{C3380CC4-5D6E-409C-BE32-E72D297353CC}">
              <c16:uniqueId val="{0000000B-1AED-4DA8-87E2-E2B58DBE8113}"/>
            </c:ext>
          </c:extLst>
        </c:ser>
        <c:ser>
          <c:idx val="5"/>
          <c:order val="5"/>
          <c:tx>
            <c:strRef>
              <c:f>'5.4'!$A$12</c:f>
              <c:strCache>
                <c:ptCount val="1"/>
                <c:pt idx="0">
                  <c:v>Hnědé uhlí - Brikety</c:v>
                </c:pt>
              </c:strCache>
            </c:strRef>
          </c:tx>
          <c:spPr>
            <a:solidFill>
              <a:schemeClr val="accent6"/>
            </a:solidFill>
          </c:spPr>
          <c:invertIfNegative val="0"/>
          <c:cat>
            <c:strRef>
              <c:f>'5.4'!$B$4:$D$4</c:f>
              <c:strCache>
                <c:ptCount val="3"/>
                <c:pt idx="0">
                  <c:v>Říjen</c:v>
                </c:pt>
                <c:pt idx="1">
                  <c:v>Listopad</c:v>
                </c:pt>
                <c:pt idx="2">
                  <c:v>Prosinec</c:v>
                </c:pt>
              </c:strCache>
            </c:strRef>
          </c:cat>
          <c:val>
            <c:numRef>
              <c:f>'5.4'!$B$12:$D$12</c:f>
              <c:numCache>
                <c:formatCode>#,##0.0</c:formatCode>
                <c:ptCount val="3"/>
                <c:pt idx="0">
                  <c:v>0</c:v>
                </c:pt>
                <c:pt idx="1">
                  <c:v>0</c:v>
                </c:pt>
                <c:pt idx="2">
                  <c:v>0</c:v>
                </c:pt>
              </c:numCache>
            </c:numRef>
          </c:val>
          <c:extLst>
            <c:ext xmlns:c16="http://schemas.microsoft.com/office/drawing/2014/chart" uri="{C3380CC4-5D6E-409C-BE32-E72D297353CC}">
              <c16:uniqueId val="{0000000C-1AED-4DA8-87E2-E2B58DBE8113}"/>
            </c:ext>
          </c:extLst>
        </c:ser>
        <c:ser>
          <c:idx val="6"/>
          <c:order val="6"/>
          <c:tx>
            <c:strRef>
              <c:f>'5.4'!$A$13</c:f>
              <c:strCache>
                <c:ptCount val="1"/>
                <c:pt idx="0">
                  <c:v>Hnědé uhlí - Lignit</c:v>
                </c:pt>
              </c:strCache>
            </c:strRef>
          </c:tx>
          <c:spPr>
            <a:solidFill>
              <a:srgbClr val="F0948F"/>
            </a:solidFill>
          </c:spPr>
          <c:invertIfNegative val="0"/>
          <c:cat>
            <c:strRef>
              <c:f>'5.4'!$B$4:$D$4</c:f>
              <c:strCache>
                <c:ptCount val="3"/>
                <c:pt idx="0">
                  <c:v>Říjen</c:v>
                </c:pt>
                <c:pt idx="1">
                  <c:v>Listopad</c:v>
                </c:pt>
                <c:pt idx="2">
                  <c:v>Prosinec</c:v>
                </c:pt>
              </c:strCache>
            </c:strRef>
          </c:cat>
          <c:val>
            <c:numRef>
              <c:f>'5.4'!$B$13:$D$13</c:f>
              <c:numCache>
                <c:formatCode>#,##0.0</c:formatCode>
                <c:ptCount val="3"/>
                <c:pt idx="0">
                  <c:v>0</c:v>
                </c:pt>
                <c:pt idx="1">
                  <c:v>0</c:v>
                </c:pt>
                <c:pt idx="2">
                  <c:v>0</c:v>
                </c:pt>
              </c:numCache>
            </c:numRef>
          </c:val>
          <c:extLst>
            <c:ext xmlns:c16="http://schemas.microsoft.com/office/drawing/2014/chart" uri="{C3380CC4-5D6E-409C-BE32-E72D297353CC}">
              <c16:uniqueId val="{0000000D-1AED-4DA8-87E2-E2B58DBE8113}"/>
            </c:ext>
          </c:extLst>
        </c:ser>
        <c:ser>
          <c:idx val="7"/>
          <c:order val="7"/>
          <c:tx>
            <c:strRef>
              <c:f>'5.4'!$A$14</c:f>
              <c:strCache>
                <c:ptCount val="1"/>
                <c:pt idx="0">
                  <c:v>Hnědé uhlí - Mourové kaly</c:v>
                </c:pt>
              </c:strCache>
            </c:strRef>
          </c:tx>
          <c:spPr>
            <a:solidFill>
              <a:srgbClr val="F7C9C7"/>
            </a:solidFill>
          </c:spPr>
          <c:invertIfNegative val="0"/>
          <c:cat>
            <c:strRef>
              <c:f>'5.4'!$B$4:$D$4</c:f>
              <c:strCache>
                <c:ptCount val="3"/>
                <c:pt idx="0">
                  <c:v>Říjen</c:v>
                </c:pt>
                <c:pt idx="1">
                  <c:v>Listopad</c:v>
                </c:pt>
                <c:pt idx="2">
                  <c:v>Prosinec</c:v>
                </c:pt>
              </c:strCache>
            </c:strRef>
          </c:cat>
          <c:val>
            <c:numRef>
              <c:f>'5.4'!$B$14:$D$14</c:f>
              <c:numCache>
                <c:formatCode>#,##0.0</c:formatCode>
                <c:ptCount val="3"/>
                <c:pt idx="0">
                  <c:v>0</c:v>
                </c:pt>
                <c:pt idx="1">
                  <c:v>0</c:v>
                </c:pt>
                <c:pt idx="2">
                  <c:v>0</c:v>
                </c:pt>
              </c:numCache>
            </c:numRef>
          </c:val>
          <c:extLst>
            <c:ext xmlns:c16="http://schemas.microsoft.com/office/drawing/2014/chart" uri="{C3380CC4-5D6E-409C-BE32-E72D297353CC}">
              <c16:uniqueId val="{0000000E-1AED-4DA8-87E2-E2B58DBE8113}"/>
            </c:ext>
          </c:extLst>
        </c:ser>
        <c:dLbls>
          <c:showLegendKey val="0"/>
          <c:showVal val="0"/>
          <c:showCatName val="0"/>
          <c:showSerName val="0"/>
          <c:showPercent val="0"/>
          <c:showBubbleSize val="0"/>
        </c:dLbls>
        <c:gapWidth val="50"/>
        <c:overlap val="100"/>
        <c:axId val="233164800"/>
        <c:axId val="233166336"/>
      </c:barChart>
      <c:catAx>
        <c:axId val="233164800"/>
        <c:scaling>
          <c:orientation val="minMax"/>
        </c:scaling>
        <c:delete val="0"/>
        <c:axPos val="b"/>
        <c:numFmt formatCode="General" sourceLinked="1"/>
        <c:majorTickMark val="none"/>
        <c:minorTickMark val="none"/>
        <c:tickLblPos val="nextTo"/>
        <c:txPr>
          <a:bodyPr/>
          <a:lstStyle/>
          <a:p>
            <a:pPr>
              <a:defRPr sz="900"/>
            </a:pPr>
            <a:endParaRPr lang="cs-CZ"/>
          </a:p>
        </c:txPr>
        <c:crossAx val="233166336"/>
        <c:crosses val="autoZero"/>
        <c:auto val="1"/>
        <c:lblAlgn val="ctr"/>
        <c:lblOffset val="100"/>
        <c:noMultiLvlLbl val="0"/>
      </c:catAx>
      <c:valAx>
        <c:axId val="233166336"/>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33164800"/>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kategori</a:t>
            </a:r>
            <a:r>
              <a:rPr lang="cs-CZ" sz="1000">
                <a:solidFill>
                  <a:schemeClr val="tx2"/>
                </a:solidFill>
              </a:rPr>
              <a:t>í</a:t>
            </a:r>
            <a:r>
              <a:rPr lang="en-US" sz="1000">
                <a:solidFill>
                  <a:schemeClr val="tx2"/>
                </a:solidFill>
              </a:rPr>
              <a:t> biomasy na </a:t>
            </a:r>
            <a:r>
              <a:rPr lang="cs-CZ" sz="1000">
                <a:solidFill>
                  <a:schemeClr val="tx2"/>
                </a:solidFill>
              </a:rPr>
              <a:t>dodávkách tepla</a:t>
            </a:r>
          </a:p>
        </c:rich>
      </c:tx>
      <c:layout>
        <c:manualLayout>
          <c:xMode val="edge"/>
          <c:yMode val="edge"/>
          <c:x val="4.5019336750016535E-2"/>
          <c:y val="1.3868913649085908E-2"/>
        </c:manualLayout>
      </c:layout>
      <c:overlay val="0"/>
    </c:title>
    <c:autoTitleDeleted val="0"/>
    <c:plotArea>
      <c:layout>
        <c:manualLayout>
          <c:layoutTarget val="inner"/>
          <c:xMode val="edge"/>
          <c:yMode val="edge"/>
          <c:x val="0.16564878130227889"/>
          <c:y val="0.35431470639946622"/>
          <c:w val="0.58315899274469118"/>
          <c:h val="0.57552121611561824"/>
        </c:manualLayout>
      </c:layout>
      <c:doughnutChart>
        <c:varyColors val="1"/>
        <c:ser>
          <c:idx val="0"/>
          <c:order val="0"/>
          <c:dPt>
            <c:idx val="5"/>
            <c:bubble3D val="0"/>
            <c:spPr>
              <a:solidFill>
                <a:schemeClr val="accent6"/>
              </a:solidFill>
            </c:spPr>
            <c:extLst>
              <c:ext xmlns:c16="http://schemas.microsoft.com/office/drawing/2014/chart" uri="{C3380CC4-5D6E-409C-BE32-E72D297353CC}">
                <c16:uniqueId val="{00000000-D9EB-4D55-9B74-18198FE7428B}"/>
              </c:ext>
            </c:extLst>
          </c:dPt>
          <c:dLbls>
            <c:dLbl>
              <c:idx val="0"/>
              <c:layout>
                <c:manualLayout>
                  <c:x val="0.14457839162908998"/>
                  <c:y val="-0.12828690523382225"/>
                </c:manualLayout>
              </c:layout>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layout>
                    <c:manualLayout>
                      <c:w val="0.14461308610627135"/>
                      <c:h val="7.1737228860008065E-2"/>
                    </c:manualLayout>
                  </c15:layout>
                </c:ext>
                <c:ext xmlns:c16="http://schemas.microsoft.com/office/drawing/2014/chart" uri="{C3380CC4-5D6E-409C-BE32-E72D297353CC}">
                  <c16:uniqueId val="{00000003-BCDB-4504-ADDF-2645B1B6ACA4}"/>
                </c:ext>
              </c:extLst>
            </c:dLbl>
            <c:dLbl>
              <c:idx val="2"/>
              <c:delete val="1"/>
              <c:extLst>
                <c:ext xmlns:c15="http://schemas.microsoft.com/office/drawing/2012/chart" uri="{CE6537A1-D6FC-4f65-9D91-7224C49458BB}"/>
                <c:ext xmlns:c16="http://schemas.microsoft.com/office/drawing/2014/chart" uri="{C3380CC4-5D6E-409C-BE32-E72D297353CC}">
                  <c16:uniqueId val="{00000000-14BA-41E8-81F4-B85652C4646D}"/>
                </c:ext>
              </c:extLst>
            </c:dLbl>
            <c:dLbl>
              <c:idx val="3"/>
              <c:delete val="1"/>
              <c:extLst>
                <c:ext xmlns:c15="http://schemas.microsoft.com/office/drawing/2012/chart" uri="{CE6537A1-D6FC-4f65-9D91-7224C49458BB}"/>
                <c:ext xmlns:c16="http://schemas.microsoft.com/office/drawing/2014/chart" uri="{C3380CC4-5D6E-409C-BE32-E72D297353CC}">
                  <c16:uniqueId val="{00000001-14BA-41E8-81F4-B85652C4646D}"/>
                </c:ext>
              </c:extLst>
            </c:dLbl>
            <c:dLbl>
              <c:idx val="4"/>
              <c:delete val="1"/>
              <c:extLst>
                <c:ext xmlns:c15="http://schemas.microsoft.com/office/drawing/2012/chart" uri="{CE6537A1-D6FC-4f65-9D91-7224C49458BB}"/>
                <c:ext xmlns:c16="http://schemas.microsoft.com/office/drawing/2014/chart" uri="{C3380CC4-5D6E-409C-BE32-E72D297353CC}">
                  <c16:uniqueId val="{00000002-14BA-41E8-81F4-B85652C4646D}"/>
                </c:ext>
              </c:extLst>
            </c:dLbl>
            <c:dLbl>
              <c:idx val="6"/>
              <c:layout>
                <c:manualLayout>
                  <c:x val="-6.1962167841038578E-2"/>
                  <c:y val="-0.13175467966631613"/>
                </c:manualLayout>
              </c:layout>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CDB-4504-ADDF-2645B1B6ACA4}"/>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'5.4'!$A$22:$A$28</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'5.4'!$E$22:$E$28</c:f>
              <c:numCache>
                <c:formatCode>0%</c:formatCode>
                <c:ptCount val="7"/>
                <c:pt idx="0">
                  <c:v>4.2246703477016201E-2</c:v>
                </c:pt>
                <c:pt idx="1">
                  <c:v>8.8010578044741342E-2</c:v>
                </c:pt>
                <c:pt idx="2">
                  <c:v>0</c:v>
                </c:pt>
                <c:pt idx="3">
                  <c:v>0</c:v>
                </c:pt>
                <c:pt idx="4">
                  <c:v>0</c:v>
                </c:pt>
                <c:pt idx="5">
                  <c:v>0.81995526312350386</c:v>
                </c:pt>
                <c:pt idx="6">
                  <c:v>4.9787455354738566E-2</c:v>
                </c:pt>
              </c:numCache>
            </c:numRef>
          </c:val>
          <c:extLst>
            <c:ext xmlns:c16="http://schemas.microsoft.com/office/drawing/2014/chart" uri="{C3380CC4-5D6E-409C-BE32-E72D297353CC}">
              <c16:uniqueId val="{00000003-14BA-41E8-81F4-B85652C4646D}"/>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z </a:t>
            </a:r>
            <a:r>
              <a:rPr lang="cs-CZ" sz="1000" b="1" i="0" u="none" strike="noStrike" baseline="0">
                <a:solidFill>
                  <a:schemeClr val="tx2"/>
                </a:solidFill>
                <a:effectLst/>
              </a:rPr>
              <a:t>biomasy</a:t>
            </a:r>
            <a:r>
              <a:rPr lang="cs-CZ" sz="1000">
                <a:solidFill>
                  <a:schemeClr val="tx2"/>
                </a:solidFill>
              </a:rPr>
              <a:t> (TJ)</a:t>
            </a:r>
            <a:endParaRPr lang="en-US" sz="1000">
              <a:solidFill>
                <a:schemeClr val="tx2"/>
              </a:solidFill>
            </a:endParaRPr>
          </a:p>
        </c:rich>
      </c:tx>
      <c:layout>
        <c:manualLayout>
          <c:xMode val="edge"/>
          <c:yMode val="edge"/>
          <c:x val="0"/>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'5.4'!$A$22</c:f>
              <c:strCache>
                <c:ptCount val="1"/>
                <c:pt idx="0">
                  <c:v>Brikety a pelety</c:v>
                </c:pt>
              </c:strCache>
            </c:strRef>
          </c:tx>
          <c:invertIfNegative val="0"/>
          <c:dPt>
            <c:idx val="1"/>
            <c:invertIfNegative val="0"/>
            <c:bubble3D val="0"/>
            <c:explosion val="51"/>
            <c:extLst>
              <c:ext xmlns:c16="http://schemas.microsoft.com/office/drawing/2014/chart" uri="{C3380CC4-5D6E-409C-BE32-E72D297353CC}">
                <c16:uniqueId val="{00000000-C6A9-4A0A-9229-85C442BD0CF3}"/>
              </c:ext>
            </c:extLst>
          </c:dPt>
          <c:dPt>
            <c:idx val="3"/>
            <c:invertIfNegative val="0"/>
            <c:bubble3D val="0"/>
            <c:explosion val="52"/>
            <c:extLst>
              <c:ext xmlns:c16="http://schemas.microsoft.com/office/drawing/2014/chart" uri="{C3380CC4-5D6E-409C-BE32-E72D297353CC}">
                <c16:uniqueId val="{00000001-C6A9-4A0A-9229-85C442BD0CF3}"/>
              </c:ext>
            </c:extLst>
          </c:dPt>
          <c:dPt>
            <c:idx val="4"/>
            <c:invertIfNegative val="0"/>
            <c:bubble3D val="0"/>
            <c:extLst>
              <c:ext xmlns:c16="http://schemas.microsoft.com/office/drawing/2014/chart" uri="{C3380CC4-5D6E-409C-BE32-E72D297353CC}">
                <c16:uniqueId val="{00000002-C6A9-4A0A-9229-85C442BD0CF3}"/>
              </c:ext>
            </c:extLst>
          </c:dPt>
          <c:dPt>
            <c:idx val="5"/>
            <c:invertIfNegative val="0"/>
            <c:bubble3D val="0"/>
            <c:extLst>
              <c:ext xmlns:c16="http://schemas.microsoft.com/office/drawing/2014/chart" uri="{C3380CC4-5D6E-409C-BE32-E72D297353CC}">
                <c16:uniqueId val="{00000003-C6A9-4A0A-9229-85C442BD0CF3}"/>
              </c:ext>
            </c:extLst>
          </c:dPt>
          <c:dPt>
            <c:idx val="6"/>
            <c:invertIfNegative val="0"/>
            <c:bubble3D val="0"/>
            <c:extLst>
              <c:ext xmlns:c16="http://schemas.microsoft.com/office/drawing/2014/chart" uri="{C3380CC4-5D6E-409C-BE32-E72D297353CC}">
                <c16:uniqueId val="{00000004-C6A9-4A0A-9229-85C442BD0CF3}"/>
              </c:ext>
            </c:extLst>
          </c:dPt>
          <c:dPt>
            <c:idx val="7"/>
            <c:invertIfNegative val="0"/>
            <c:bubble3D val="0"/>
            <c:extLst>
              <c:ext xmlns:c16="http://schemas.microsoft.com/office/drawing/2014/chart" uri="{C3380CC4-5D6E-409C-BE32-E72D297353CC}">
                <c16:uniqueId val="{00000005-C6A9-4A0A-9229-85C442BD0CF3}"/>
              </c:ext>
            </c:extLst>
          </c:dPt>
          <c:cat>
            <c:strRef>
              <c:f>'5.4'!$B$19:$D$19</c:f>
              <c:strCache>
                <c:ptCount val="3"/>
                <c:pt idx="0">
                  <c:v>Říjen</c:v>
                </c:pt>
                <c:pt idx="1">
                  <c:v>Listopad</c:v>
                </c:pt>
                <c:pt idx="2">
                  <c:v>Prosinec</c:v>
                </c:pt>
              </c:strCache>
            </c:strRef>
          </c:cat>
          <c:val>
            <c:numRef>
              <c:f>'5.4'!$B$22:$D$22</c:f>
              <c:numCache>
                <c:formatCode>#,##0.0</c:formatCode>
                <c:ptCount val="3"/>
                <c:pt idx="0">
                  <c:v>18601.544000000002</c:v>
                </c:pt>
                <c:pt idx="1">
                  <c:v>34906.383000000002</c:v>
                </c:pt>
                <c:pt idx="2">
                  <c:v>38394.663</c:v>
                </c:pt>
              </c:numCache>
            </c:numRef>
          </c:val>
          <c:extLst>
            <c:ext xmlns:c16="http://schemas.microsoft.com/office/drawing/2014/chart" uri="{C3380CC4-5D6E-409C-BE32-E72D297353CC}">
              <c16:uniqueId val="{00000006-C6A9-4A0A-9229-85C442BD0CF3}"/>
            </c:ext>
          </c:extLst>
        </c:ser>
        <c:ser>
          <c:idx val="1"/>
          <c:order val="1"/>
          <c:tx>
            <c:strRef>
              <c:f>'5.4'!$A$23</c:f>
              <c:strCache>
                <c:ptCount val="1"/>
                <c:pt idx="0">
                  <c:v>Celulózové výluhy</c:v>
                </c:pt>
              </c:strCache>
            </c:strRef>
          </c:tx>
          <c:invertIfNegative val="0"/>
          <c:cat>
            <c:strRef>
              <c:f>'5.4'!$B$19:$D$19</c:f>
              <c:strCache>
                <c:ptCount val="3"/>
                <c:pt idx="0">
                  <c:v>Říjen</c:v>
                </c:pt>
                <c:pt idx="1">
                  <c:v>Listopad</c:v>
                </c:pt>
                <c:pt idx="2">
                  <c:v>Prosinec</c:v>
                </c:pt>
              </c:strCache>
            </c:strRef>
          </c:cat>
          <c:val>
            <c:numRef>
              <c:f>'5.4'!$B$23:$D$23</c:f>
              <c:numCache>
                <c:formatCode>#,##0.0</c:formatCode>
                <c:ptCount val="3"/>
                <c:pt idx="0">
                  <c:v>38086.410000000003</c:v>
                </c:pt>
                <c:pt idx="1">
                  <c:v>69396.72</c:v>
                </c:pt>
                <c:pt idx="2">
                  <c:v>83973.23</c:v>
                </c:pt>
              </c:numCache>
            </c:numRef>
          </c:val>
          <c:extLst>
            <c:ext xmlns:c16="http://schemas.microsoft.com/office/drawing/2014/chart" uri="{C3380CC4-5D6E-409C-BE32-E72D297353CC}">
              <c16:uniqueId val="{00000007-C6A9-4A0A-9229-85C442BD0CF3}"/>
            </c:ext>
          </c:extLst>
        </c:ser>
        <c:ser>
          <c:idx val="2"/>
          <c:order val="2"/>
          <c:tx>
            <c:strRef>
              <c:f>'5.4'!$A$24</c:f>
              <c:strCache>
                <c:ptCount val="1"/>
                <c:pt idx="0">
                  <c:v>Kapalná biopaliva</c:v>
                </c:pt>
              </c:strCache>
            </c:strRef>
          </c:tx>
          <c:invertIfNegative val="0"/>
          <c:cat>
            <c:strRef>
              <c:f>'5.4'!$B$19:$D$19</c:f>
              <c:strCache>
                <c:ptCount val="3"/>
                <c:pt idx="0">
                  <c:v>Říjen</c:v>
                </c:pt>
                <c:pt idx="1">
                  <c:v>Listopad</c:v>
                </c:pt>
                <c:pt idx="2">
                  <c:v>Prosinec</c:v>
                </c:pt>
              </c:strCache>
            </c:strRef>
          </c:cat>
          <c:val>
            <c:numRef>
              <c:f>'5.4'!$B$24:$D$24</c:f>
              <c:numCache>
                <c:formatCode>#,##0.0</c:formatCode>
                <c:ptCount val="3"/>
                <c:pt idx="0">
                  <c:v>0</c:v>
                </c:pt>
                <c:pt idx="1">
                  <c:v>0</c:v>
                </c:pt>
                <c:pt idx="2">
                  <c:v>0</c:v>
                </c:pt>
              </c:numCache>
            </c:numRef>
          </c:val>
          <c:extLst>
            <c:ext xmlns:c16="http://schemas.microsoft.com/office/drawing/2014/chart" uri="{C3380CC4-5D6E-409C-BE32-E72D297353CC}">
              <c16:uniqueId val="{00000008-C6A9-4A0A-9229-85C442BD0CF3}"/>
            </c:ext>
          </c:extLst>
        </c:ser>
        <c:ser>
          <c:idx val="3"/>
          <c:order val="3"/>
          <c:tx>
            <c:strRef>
              <c:f>'5.4'!$A$25</c:f>
              <c:strCache>
                <c:ptCount val="1"/>
                <c:pt idx="0">
                  <c:v>Ostatní biomasa</c:v>
                </c:pt>
              </c:strCache>
            </c:strRef>
          </c:tx>
          <c:invertIfNegative val="0"/>
          <c:cat>
            <c:strRef>
              <c:f>'5.4'!$B$19:$D$19</c:f>
              <c:strCache>
                <c:ptCount val="3"/>
                <c:pt idx="0">
                  <c:v>Říjen</c:v>
                </c:pt>
                <c:pt idx="1">
                  <c:v>Listopad</c:v>
                </c:pt>
                <c:pt idx="2">
                  <c:v>Prosinec</c:v>
                </c:pt>
              </c:strCache>
            </c:strRef>
          </c:cat>
          <c:val>
            <c:numRef>
              <c:f>'5.4'!$B$25:$D$25</c:f>
              <c:numCache>
                <c:formatCode>#,##0.0</c:formatCode>
                <c:ptCount val="3"/>
                <c:pt idx="0">
                  <c:v>0</c:v>
                </c:pt>
                <c:pt idx="1">
                  <c:v>0</c:v>
                </c:pt>
                <c:pt idx="2">
                  <c:v>0</c:v>
                </c:pt>
              </c:numCache>
            </c:numRef>
          </c:val>
          <c:extLst>
            <c:ext xmlns:c16="http://schemas.microsoft.com/office/drawing/2014/chart" uri="{C3380CC4-5D6E-409C-BE32-E72D297353CC}">
              <c16:uniqueId val="{00000009-C6A9-4A0A-9229-85C442BD0CF3}"/>
            </c:ext>
          </c:extLst>
        </c:ser>
        <c:ser>
          <c:idx val="4"/>
          <c:order val="4"/>
          <c:tx>
            <c:strRef>
              <c:f>'5.4'!$A$26</c:f>
              <c:strCache>
                <c:ptCount val="1"/>
                <c:pt idx="0">
                  <c:v>Palivové dříví</c:v>
                </c:pt>
              </c:strCache>
            </c:strRef>
          </c:tx>
          <c:invertIfNegative val="0"/>
          <c:cat>
            <c:strRef>
              <c:f>'5.4'!$B$19:$D$19</c:f>
              <c:strCache>
                <c:ptCount val="3"/>
                <c:pt idx="0">
                  <c:v>Říjen</c:v>
                </c:pt>
                <c:pt idx="1">
                  <c:v>Listopad</c:v>
                </c:pt>
                <c:pt idx="2">
                  <c:v>Prosinec</c:v>
                </c:pt>
              </c:strCache>
            </c:strRef>
          </c:cat>
          <c:val>
            <c:numRef>
              <c:f>'5.4'!$B$26:$D$26</c:f>
              <c:numCache>
                <c:formatCode>#,##0.0</c:formatCode>
                <c:ptCount val="3"/>
                <c:pt idx="0">
                  <c:v>0</c:v>
                </c:pt>
                <c:pt idx="1">
                  <c:v>0</c:v>
                </c:pt>
                <c:pt idx="2">
                  <c:v>0</c:v>
                </c:pt>
              </c:numCache>
            </c:numRef>
          </c:val>
          <c:extLst>
            <c:ext xmlns:c16="http://schemas.microsoft.com/office/drawing/2014/chart" uri="{C3380CC4-5D6E-409C-BE32-E72D297353CC}">
              <c16:uniqueId val="{0000000A-C6A9-4A0A-9229-85C442BD0CF3}"/>
            </c:ext>
          </c:extLst>
        </c:ser>
        <c:ser>
          <c:idx val="5"/>
          <c:order val="5"/>
          <c:tx>
            <c:strRef>
              <c:f>'5.4'!$A$27</c:f>
              <c:strCache>
                <c:ptCount val="1"/>
                <c:pt idx="0">
                  <c:v>Piliny, kůra, štěpky, dřevní odpad</c:v>
                </c:pt>
              </c:strCache>
            </c:strRef>
          </c:tx>
          <c:spPr>
            <a:solidFill>
              <a:schemeClr val="accent6"/>
            </a:solidFill>
          </c:spPr>
          <c:invertIfNegative val="0"/>
          <c:cat>
            <c:strRef>
              <c:f>'5.4'!$B$19:$D$19</c:f>
              <c:strCache>
                <c:ptCount val="3"/>
                <c:pt idx="0">
                  <c:v>Říjen</c:v>
                </c:pt>
                <c:pt idx="1">
                  <c:v>Listopad</c:v>
                </c:pt>
                <c:pt idx="2">
                  <c:v>Prosinec</c:v>
                </c:pt>
              </c:strCache>
            </c:strRef>
          </c:cat>
          <c:val>
            <c:numRef>
              <c:f>'5.4'!$B$27:$D$27</c:f>
              <c:numCache>
                <c:formatCode>#,##0.0</c:formatCode>
                <c:ptCount val="3"/>
                <c:pt idx="0">
                  <c:v>480209.217</c:v>
                </c:pt>
                <c:pt idx="1">
                  <c:v>579908.23400000005</c:v>
                </c:pt>
                <c:pt idx="2">
                  <c:v>723595.97899999982</c:v>
                </c:pt>
              </c:numCache>
            </c:numRef>
          </c:val>
          <c:extLst>
            <c:ext xmlns:c16="http://schemas.microsoft.com/office/drawing/2014/chart" uri="{C3380CC4-5D6E-409C-BE32-E72D297353CC}">
              <c16:uniqueId val="{0000000B-C6A9-4A0A-9229-85C442BD0CF3}"/>
            </c:ext>
          </c:extLst>
        </c:ser>
        <c:ser>
          <c:idx val="6"/>
          <c:order val="6"/>
          <c:tx>
            <c:strRef>
              <c:f>'5.4'!$A$28</c:f>
              <c:strCache>
                <c:ptCount val="1"/>
                <c:pt idx="0">
                  <c:v>Rostlinné materiály neaglomerované</c:v>
                </c:pt>
              </c:strCache>
            </c:strRef>
          </c:tx>
          <c:spPr>
            <a:solidFill>
              <a:srgbClr val="F0948F"/>
            </a:solidFill>
          </c:spPr>
          <c:invertIfNegative val="0"/>
          <c:cat>
            <c:strRef>
              <c:f>'5.4'!$B$19:$D$19</c:f>
              <c:strCache>
                <c:ptCount val="3"/>
                <c:pt idx="0">
                  <c:v>Říjen</c:v>
                </c:pt>
                <c:pt idx="1">
                  <c:v>Listopad</c:v>
                </c:pt>
                <c:pt idx="2">
                  <c:v>Prosinec</c:v>
                </c:pt>
              </c:strCache>
            </c:strRef>
          </c:cat>
          <c:val>
            <c:numRef>
              <c:f>'5.4'!$B$28:$D$28</c:f>
              <c:numCache>
                <c:formatCode>#,##0.0</c:formatCode>
                <c:ptCount val="3"/>
                <c:pt idx="0">
                  <c:v>17510.809000000001</c:v>
                </c:pt>
                <c:pt idx="1">
                  <c:v>37285.611999999994</c:v>
                </c:pt>
                <c:pt idx="2">
                  <c:v>53510.161999999997</c:v>
                </c:pt>
              </c:numCache>
            </c:numRef>
          </c:val>
          <c:extLst>
            <c:ext xmlns:c16="http://schemas.microsoft.com/office/drawing/2014/chart" uri="{C3380CC4-5D6E-409C-BE32-E72D297353CC}">
              <c16:uniqueId val="{0000000C-C6A9-4A0A-9229-85C442BD0CF3}"/>
            </c:ext>
          </c:extLst>
        </c:ser>
        <c:dLbls>
          <c:showLegendKey val="0"/>
          <c:showVal val="0"/>
          <c:showCatName val="0"/>
          <c:showSerName val="0"/>
          <c:showPercent val="0"/>
          <c:showBubbleSize val="0"/>
        </c:dLbls>
        <c:gapWidth val="50"/>
        <c:overlap val="100"/>
        <c:axId val="233328640"/>
        <c:axId val="233330176"/>
      </c:barChart>
      <c:catAx>
        <c:axId val="233328640"/>
        <c:scaling>
          <c:orientation val="minMax"/>
        </c:scaling>
        <c:delete val="0"/>
        <c:axPos val="b"/>
        <c:numFmt formatCode="General" sourceLinked="1"/>
        <c:majorTickMark val="none"/>
        <c:minorTickMark val="none"/>
        <c:tickLblPos val="nextTo"/>
        <c:txPr>
          <a:bodyPr/>
          <a:lstStyle/>
          <a:p>
            <a:pPr>
              <a:defRPr sz="900"/>
            </a:pPr>
            <a:endParaRPr lang="cs-CZ"/>
          </a:p>
        </c:txPr>
        <c:crossAx val="233330176"/>
        <c:crosses val="autoZero"/>
        <c:auto val="1"/>
        <c:lblAlgn val="ctr"/>
        <c:lblOffset val="100"/>
        <c:noMultiLvlLbl val="0"/>
      </c:catAx>
      <c:valAx>
        <c:axId val="2333301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3328640"/>
        <c:crosses val="autoZero"/>
        <c:crossBetween val="between"/>
        <c:majorUnit val="200000"/>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kategori</a:t>
            </a:r>
            <a:r>
              <a:rPr lang="cs-CZ" sz="1000">
                <a:solidFill>
                  <a:schemeClr val="tx2"/>
                </a:solidFill>
              </a:rPr>
              <a:t>í</a:t>
            </a:r>
            <a:r>
              <a:rPr lang="en-US" sz="1000">
                <a:solidFill>
                  <a:schemeClr val="tx2"/>
                </a:solidFill>
              </a:rPr>
              <a:t> </a:t>
            </a:r>
            <a:r>
              <a:rPr lang="cs-CZ" sz="1000">
                <a:solidFill>
                  <a:schemeClr val="tx2"/>
                </a:solidFill>
              </a:rPr>
              <a:t>bioplynu</a:t>
            </a:r>
            <a:r>
              <a:rPr lang="en-US" sz="1000">
                <a:solidFill>
                  <a:schemeClr val="tx2"/>
                </a:solidFill>
              </a:rPr>
              <a:t> na </a:t>
            </a:r>
            <a:r>
              <a:rPr lang="cs-CZ" sz="1000">
                <a:solidFill>
                  <a:schemeClr val="tx2"/>
                </a:solidFill>
              </a:rPr>
              <a:t>dodávkách tepla</a:t>
            </a:r>
          </a:p>
        </c:rich>
      </c:tx>
      <c:layout>
        <c:manualLayout>
          <c:xMode val="edge"/>
          <c:yMode val="edge"/>
          <c:x val="4.7782213039171476E-2"/>
          <c:y val="0"/>
        </c:manualLayout>
      </c:layout>
      <c:overlay val="0"/>
    </c:title>
    <c:autoTitleDeleted val="0"/>
    <c:plotArea>
      <c:layout>
        <c:manualLayout>
          <c:layoutTarget val="inner"/>
          <c:xMode val="edge"/>
          <c:yMode val="edge"/>
          <c:x val="0.15505077382568558"/>
          <c:y val="0.36383960117915298"/>
          <c:w val="0.470966603312517"/>
          <c:h val="0.54235345322472317"/>
        </c:manualLayout>
      </c:layout>
      <c:doughnutChart>
        <c:varyColors val="1"/>
        <c:ser>
          <c:idx val="0"/>
          <c:order val="0"/>
          <c:dLbls>
            <c:dLbl>
              <c:idx val="0"/>
              <c:numFmt formatCode="0%" sourceLinked="0"/>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C87A-4AC0-B436-9882062371ED}"/>
                </c:ext>
              </c:extLst>
            </c:dLbl>
            <c:dLbl>
              <c:idx val="1"/>
              <c:layout>
                <c:manualLayout>
                  <c:x val="0.13123616937353927"/>
                  <c:y val="0.12104118019730301"/>
                </c:manualLayout>
              </c:layout>
              <c:numFmt formatCode="0.0%" sourceLinked="0"/>
              <c:spPr>
                <a:ln w="3175"/>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CA-4385-9178-87F937D55918}"/>
                </c:ext>
              </c:extLst>
            </c:dLbl>
            <c:dLbl>
              <c:idx val="2"/>
              <c:spPr>
                <a:noFill/>
                <a:ln>
                  <a:noFill/>
                </a:ln>
                <a:effectLst/>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088D-48F6-83FC-D0F41AEA2FF1}"/>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'5.4'!$A$36:$A$38</c:f>
              <c:strCache>
                <c:ptCount val="3"/>
                <c:pt idx="0">
                  <c:v>Skládkový plyn</c:v>
                </c:pt>
                <c:pt idx="1">
                  <c:v>Kalový plyn (ČOV)</c:v>
                </c:pt>
                <c:pt idx="2">
                  <c:v>Ostatní bioplyn</c:v>
                </c:pt>
              </c:strCache>
            </c:strRef>
          </c:cat>
          <c:val>
            <c:numRef>
              <c:f>'5.4'!$E$36:$E$38</c:f>
              <c:numCache>
                <c:formatCode>0%</c:formatCode>
                <c:ptCount val="3"/>
                <c:pt idx="0">
                  <c:v>7.3817485605350855E-2</c:v>
                </c:pt>
                <c:pt idx="1">
                  <c:v>1.2066731438003292E-2</c:v>
                </c:pt>
                <c:pt idx="2">
                  <c:v>0.91411578295664575</c:v>
                </c:pt>
              </c:numCache>
            </c:numRef>
          </c:val>
          <c:extLst>
            <c:ext xmlns:c16="http://schemas.microsoft.com/office/drawing/2014/chart" uri="{C3380CC4-5D6E-409C-BE32-E72D297353CC}">
              <c16:uniqueId val="{00000002-89CA-4385-9178-87F937D55918}"/>
            </c:ext>
          </c:extLst>
        </c:ser>
        <c:dLbls>
          <c:showLegendKey val="0"/>
          <c:showVal val="0"/>
          <c:showCatName val="0"/>
          <c:showSerName val="0"/>
          <c:showPercent val="0"/>
          <c:showBubbleSize val="0"/>
          <c:showLeaderLines val="1"/>
        </c:dLbls>
        <c:firstSliceAng val="7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a:t>
            </a:r>
            <a:r>
              <a:rPr lang="cs-CZ" sz="1000" baseline="0">
                <a:solidFill>
                  <a:schemeClr val="tx2"/>
                </a:solidFill>
              </a:rPr>
              <a:t>z bioplynu (TJ)</a:t>
            </a:r>
            <a:endParaRPr lang="cs-CZ" sz="1000">
              <a:solidFill>
                <a:schemeClr val="tx2"/>
              </a:solidFill>
            </a:endParaRPr>
          </a:p>
        </c:rich>
      </c:tx>
      <c:layout>
        <c:manualLayout>
          <c:xMode val="edge"/>
          <c:yMode val="edge"/>
          <c:x val="0"/>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'5.4'!$A$36</c:f>
              <c:strCache>
                <c:ptCount val="1"/>
                <c:pt idx="0">
                  <c:v>Skládkový plyn</c:v>
                </c:pt>
              </c:strCache>
            </c:strRef>
          </c:tx>
          <c:invertIfNegative val="0"/>
          <c:cat>
            <c:strRef>
              <c:f>'5.4'!$B$33:$D$33</c:f>
              <c:strCache>
                <c:ptCount val="3"/>
                <c:pt idx="0">
                  <c:v>Říjen</c:v>
                </c:pt>
                <c:pt idx="1">
                  <c:v>Listopad</c:v>
                </c:pt>
                <c:pt idx="2">
                  <c:v>Prosinec</c:v>
                </c:pt>
              </c:strCache>
            </c:strRef>
          </c:cat>
          <c:val>
            <c:numRef>
              <c:f>'5.4'!$B$36:$D$36</c:f>
              <c:numCache>
                <c:formatCode>#,##0.0</c:formatCode>
                <c:ptCount val="3"/>
                <c:pt idx="0">
                  <c:v>4487</c:v>
                </c:pt>
                <c:pt idx="1">
                  <c:v>4227</c:v>
                </c:pt>
                <c:pt idx="2">
                  <c:v>3617</c:v>
                </c:pt>
              </c:numCache>
            </c:numRef>
          </c:val>
          <c:extLst>
            <c:ext xmlns:c16="http://schemas.microsoft.com/office/drawing/2014/chart" uri="{C3380CC4-5D6E-409C-BE32-E72D297353CC}">
              <c16:uniqueId val="{00000000-2866-4525-B39C-E4AC50293D06}"/>
            </c:ext>
          </c:extLst>
        </c:ser>
        <c:ser>
          <c:idx val="1"/>
          <c:order val="1"/>
          <c:tx>
            <c:strRef>
              <c:f>'5.4'!$A$37</c:f>
              <c:strCache>
                <c:ptCount val="1"/>
                <c:pt idx="0">
                  <c:v>Kalový plyn (ČOV)</c:v>
                </c:pt>
              </c:strCache>
            </c:strRef>
          </c:tx>
          <c:invertIfNegative val="0"/>
          <c:cat>
            <c:strRef>
              <c:f>'5.4'!$B$33:$D$33</c:f>
              <c:strCache>
                <c:ptCount val="3"/>
                <c:pt idx="0">
                  <c:v>Říjen</c:v>
                </c:pt>
                <c:pt idx="1">
                  <c:v>Listopad</c:v>
                </c:pt>
                <c:pt idx="2">
                  <c:v>Prosinec</c:v>
                </c:pt>
              </c:strCache>
            </c:strRef>
          </c:cat>
          <c:val>
            <c:numRef>
              <c:f>'5.4'!$B$37:$D$37</c:f>
              <c:numCache>
                <c:formatCode>#,##0.0</c:formatCode>
                <c:ptCount val="3"/>
                <c:pt idx="0">
                  <c:v>775.13699999999994</c:v>
                </c:pt>
                <c:pt idx="1">
                  <c:v>655.83799999999997</c:v>
                </c:pt>
                <c:pt idx="2">
                  <c:v>584.73800000000006</c:v>
                </c:pt>
              </c:numCache>
            </c:numRef>
          </c:val>
          <c:extLst>
            <c:ext xmlns:c16="http://schemas.microsoft.com/office/drawing/2014/chart" uri="{C3380CC4-5D6E-409C-BE32-E72D297353CC}">
              <c16:uniqueId val="{00000001-2866-4525-B39C-E4AC50293D06}"/>
            </c:ext>
          </c:extLst>
        </c:ser>
        <c:ser>
          <c:idx val="2"/>
          <c:order val="2"/>
          <c:tx>
            <c:strRef>
              <c:f>'5.4'!$A$38</c:f>
              <c:strCache>
                <c:ptCount val="1"/>
                <c:pt idx="0">
                  <c:v>Ostatní bioplyn</c:v>
                </c:pt>
              </c:strCache>
            </c:strRef>
          </c:tx>
          <c:invertIfNegative val="0"/>
          <c:cat>
            <c:strRef>
              <c:f>'5.4'!$B$33:$D$33</c:f>
              <c:strCache>
                <c:ptCount val="3"/>
                <c:pt idx="0">
                  <c:v>Říjen</c:v>
                </c:pt>
                <c:pt idx="1">
                  <c:v>Listopad</c:v>
                </c:pt>
                <c:pt idx="2">
                  <c:v>Prosinec</c:v>
                </c:pt>
              </c:strCache>
            </c:strRef>
          </c:cat>
          <c:val>
            <c:numRef>
              <c:f>'5.4'!$B$38:$D$38</c:f>
              <c:numCache>
                <c:formatCode>#,##0.0</c:formatCode>
                <c:ptCount val="3"/>
                <c:pt idx="0">
                  <c:v>42050.591</c:v>
                </c:pt>
                <c:pt idx="1">
                  <c:v>51175.270999999979</c:v>
                </c:pt>
                <c:pt idx="2">
                  <c:v>59474.566999999995</c:v>
                </c:pt>
              </c:numCache>
            </c:numRef>
          </c:val>
          <c:extLst>
            <c:ext xmlns:c16="http://schemas.microsoft.com/office/drawing/2014/chart" uri="{C3380CC4-5D6E-409C-BE32-E72D297353CC}">
              <c16:uniqueId val="{00000002-2866-4525-B39C-E4AC50293D06}"/>
            </c:ext>
          </c:extLst>
        </c:ser>
        <c:dLbls>
          <c:showLegendKey val="0"/>
          <c:showVal val="0"/>
          <c:showCatName val="0"/>
          <c:showSerName val="0"/>
          <c:showPercent val="0"/>
          <c:showBubbleSize val="0"/>
        </c:dLbls>
        <c:gapWidth val="50"/>
        <c:overlap val="100"/>
        <c:axId val="235041152"/>
        <c:axId val="235042688"/>
      </c:barChart>
      <c:catAx>
        <c:axId val="235041152"/>
        <c:scaling>
          <c:orientation val="minMax"/>
        </c:scaling>
        <c:delete val="0"/>
        <c:axPos val="b"/>
        <c:numFmt formatCode="General" sourceLinked="1"/>
        <c:majorTickMark val="none"/>
        <c:minorTickMark val="none"/>
        <c:tickLblPos val="nextTo"/>
        <c:txPr>
          <a:bodyPr/>
          <a:lstStyle/>
          <a:p>
            <a:pPr>
              <a:defRPr sz="900"/>
            </a:pPr>
            <a:endParaRPr lang="cs-CZ"/>
          </a:p>
        </c:txPr>
        <c:crossAx val="235042688"/>
        <c:crosses val="autoZero"/>
        <c:auto val="1"/>
        <c:lblAlgn val="ctr"/>
        <c:lblOffset val="100"/>
        <c:noMultiLvlLbl val="0"/>
      </c:catAx>
      <c:valAx>
        <c:axId val="2350426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0411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'5.4'!$G$22</c:f>
              <c:strCache>
                <c:ptCount val="1"/>
              </c:strCache>
            </c:strRef>
          </c:tx>
          <c:invertIfNegative val="0"/>
          <c:cat>
            <c:numRef>
              <c:f>'5.4'!$H$21</c:f>
              <c:numCache>
                <c:formatCode>General</c:formatCode>
                <c:ptCount val="1"/>
              </c:numCache>
            </c:numRef>
          </c:cat>
          <c:val>
            <c:numRef>
              <c:f>'5.4'!$H$22</c:f>
              <c:numCache>
                <c:formatCode>General</c:formatCode>
                <c:ptCount val="1"/>
              </c:numCache>
            </c:numRef>
          </c:val>
          <c:extLst>
            <c:ext xmlns:c16="http://schemas.microsoft.com/office/drawing/2014/chart" uri="{C3380CC4-5D6E-409C-BE32-E72D297353CC}">
              <c16:uniqueId val="{00000000-4BAB-4D3B-9176-13160CFDC7FE}"/>
            </c:ext>
          </c:extLst>
        </c:ser>
        <c:ser>
          <c:idx val="1"/>
          <c:order val="1"/>
          <c:tx>
            <c:strRef>
              <c:f>'5.4'!$G$23</c:f>
              <c:strCache>
                <c:ptCount val="1"/>
              </c:strCache>
            </c:strRef>
          </c:tx>
          <c:invertIfNegative val="0"/>
          <c:cat>
            <c:numRef>
              <c:f>'5.4'!$H$21</c:f>
              <c:numCache>
                <c:formatCode>General</c:formatCode>
                <c:ptCount val="1"/>
              </c:numCache>
            </c:numRef>
          </c:cat>
          <c:val>
            <c:numRef>
              <c:f>'5.4'!$H$23</c:f>
              <c:numCache>
                <c:formatCode>General</c:formatCode>
                <c:ptCount val="1"/>
              </c:numCache>
            </c:numRef>
          </c:val>
          <c:extLst>
            <c:ext xmlns:c16="http://schemas.microsoft.com/office/drawing/2014/chart" uri="{C3380CC4-5D6E-409C-BE32-E72D297353CC}">
              <c16:uniqueId val="{00000001-4BAB-4D3B-9176-13160CFDC7FE}"/>
            </c:ext>
          </c:extLst>
        </c:ser>
        <c:ser>
          <c:idx val="2"/>
          <c:order val="2"/>
          <c:tx>
            <c:strRef>
              <c:f>'5.4'!$G$24</c:f>
              <c:strCache>
                <c:ptCount val="1"/>
              </c:strCache>
            </c:strRef>
          </c:tx>
          <c:invertIfNegative val="0"/>
          <c:cat>
            <c:numRef>
              <c:f>'5.4'!$H$21</c:f>
              <c:numCache>
                <c:formatCode>General</c:formatCode>
                <c:ptCount val="1"/>
              </c:numCache>
            </c:numRef>
          </c:cat>
          <c:val>
            <c:numRef>
              <c:f>'5.4'!$H$24</c:f>
              <c:numCache>
                <c:formatCode>General</c:formatCode>
                <c:ptCount val="1"/>
              </c:numCache>
            </c:numRef>
          </c:val>
          <c:extLst>
            <c:ext xmlns:c16="http://schemas.microsoft.com/office/drawing/2014/chart" uri="{C3380CC4-5D6E-409C-BE32-E72D297353CC}">
              <c16:uniqueId val="{00000002-4BAB-4D3B-9176-13160CFDC7FE}"/>
            </c:ext>
          </c:extLst>
        </c:ser>
        <c:ser>
          <c:idx val="3"/>
          <c:order val="3"/>
          <c:tx>
            <c:strRef>
              <c:f>'5.4'!$G$25</c:f>
              <c:strCache>
                <c:ptCount val="1"/>
              </c:strCache>
            </c:strRef>
          </c:tx>
          <c:invertIfNegative val="0"/>
          <c:cat>
            <c:numRef>
              <c:f>'5.4'!$H$21</c:f>
              <c:numCache>
                <c:formatCode>General</c:formatCode>
                <c:ptCount val="1"/>
              </c:numCache>
            </c:numRef>
          </c:cat>
          <c:val>
            <c:numRef>
              <c:f>'5.4'!$H$25</c:f>
              <c:numCache>
                <c:formatCode>General</c:formatCode>
                <c:ptCount val="1"/>
              </c:numCache>
            </c:numRef>
          </c:val>
          <c:extLst>
            <c:ext xmlns:c16="http://schemas.microsoft.com/office/drawing/2014/chart" uri="{C3380CC4-5D6E-409C-BE32-E72D297353CC}">
              <c16:uniqueId val="{00000003-4BAB-4D3B-9176-13160CFDC7FE}"/>
            </c:ext>
          </c:extLst>
        </c:ser>
        <c:ser>
          <c:idx val="4"/>
          <c:order val="4"/>
          <c:tx>
            <c:strRef>
              <c:f>'5.4'!$G$26</c:f>
              <c:strCache>
                <c:ptCount val="1"/>
              </c:strCache>
            </c:strRef>
          </c:tx>
          <c:invertIfNegative val="0"/>
          <c:cat>
            <c:numRef>
              <c:f>'5.4'!$H$21</c:f>
              <c:numCache>
                <c:formatCode>General</c:formatCode>
                <c:ptCount val="1"/>
              </c:numCache>
            </c:numRef>
          </c:cat>
          <c:val>
            <c:numRef>
              <c:f>'5.4'!$H$26</c:f>
              <c:numCache>
                <c:formatCode>General</c:formatCode>
                <c:ptCount val="1"/>
              </c:numCache>
            </c:numRef>
          </c:val>
          <c:extLst>
            <c:ext xmlns:c16="http://schemas.microsoft.com/office/drawing/2014/chart" uri="{C3380CC4-5D6E-409C-BE32-E72D297353CC}">
              <c16:uniqueId val="{00000004-4BAB-4D3B-9176-13160CFDC7FE}"/>
            </c:ext>
          </c:extLst>
        </c:ser>
        <c:ser>
          <c:idx val="5"/>
          <c:order val="5"/>
          <c:tx>
            <c:strRef>
              <c:f>'5.4'!$G$27</c:f>
              <c:strCache>
                <c:ptCount val="1"/>
              </c:strCache>
            </c:strRef>
          </c:tx>
          <c:spPr>
            <a:solidFill>
              <a:schemeClr val="accent6"/>
            </a:solidFill>
          </c:spPr>
          <c:invertIfNegative val="0"/>
          <c:cat>
            <c:numRef>
              <c:f>'5.4'!$H$21</c:f>
              <c:numCache>
                <c:formatCode>General</c:formatCode>
                <c:ptCount val="1"/>
              </c:numCache>
            </c:numRef>
          </c:cat>
          <c:val>
            <c:numRef>
              <c:f>'5.4'!$H$27</c:f>
              <c:numCache>
                <c:formatCode>General</c:formatCode>
                <c:ptCount val="1"/>
              </c:numCache>
            </c:numRef>
          </c:val>
          <c:extLst>
            <c:ext xmlns:c16="http://schemas.microsoft.com/office/drawing/2014/chart" uri="{C3380CC4-5D6E-409C-BE32-E72D297353CC}">
              <c16:uniqueId val="{00000005-4BAB-4D3B-9176-13160CFDC7FE}"/>
            </c:ext>
          </c:extLst>
        </c:ser>
        <c:ser>
          <c:idx val="6"/>
          <c:order val="6"/>
          <c:tx>
            <c:strRef>
              <c:f>'5.4'!$G$28</c:f>
              <c:strCache>
                <c:ptCount val="1"/>
              </c:strCache>
            </c:strRef>
          </c:tx>
          <c:spPr>
            <a:solidFill>
              <a:srgbClr val="F0948F"/>
            </a:solidFill>
          </c:spPr>
          <c:invertIfNegative val="0"/>
          <c:cat>
            <c:numRef>
              <c:f>'5.4'!$H$21</c:f>
              <c:numCache>
                <c:formatCode>General</c:formatCode>
                <c:ptCount val="1"/>
              </c:numCache>
            </c:numRef>
          </c:cat>
          <c:val>
            <c:numRef>
              <c:f>'5.4'!$H$28</c:f>
              <c:numCache>
                <c:formatCode>General</c:formatCode>
                <c:ptCount val="1"/>
              </c:numCache>
            </c:numRef>
          </c:val>
          <c:extLst>
            <c:ext xmlns:c16="http://schemas.microsoft.com/office/drawing/2014/chart" uri="{C3380CC4-5D6E-409C-BE32-E72D297353CC}">
              <c16:uniqueId val="{00000006-4BAB-4D3B-9176-13160CFDC7FE}"/>
            </c:ext>
          </c:extLst>
        </c:ser>
        <c:dLbls>
          <c:showLegendKey val="0"/>
          <c:showVal val="0"/>
          <c:showCatName val="0"/>
          <c:showSerName val="0"/>
          <c:showPercent val="0"/>
          <c:showBubbleSize val="0"/>
        </c:dLbls>
        <c:gapWidth val="150"/>
        <c:axId val="235095168"/>
        <c:axId val="235096704"/>
      </c:barChart>
      <c:catAx>
        <c:axId val="235095168"/>
        <c:scaling>
          <c:orientation val="minMax"/>
        </c:scaling>
        <c:delete val="1"/>
        <c:axPos val="b"/>
        <c:numFmt formatCode="General" sourceLinked="1"/>
        <c:majorTickMark val="out"/>
        <c:minorTickMark val="none"/>
        <c:tickLblPos val="nextTo"/>
        <c:crossAx val="235096704"/>
        <c:crosses val="autoZero"/>
        <c:auto val="1"/>
        <c:lblAlgn val="ctr"/>
        <c:lblOffset val="100"/>
        <c:noMultiLvlLbl val="0"/>
      </c:catAx>
      <c:valAx>
        <c:axId val="235096704"/>
        <c:scaling>
          <c:orientation val="minMax"/>
        </c:scaling>
        <c:delete val="1"/>
        <c:axPos val="l"/>
        <c:numFmt formatCode="General" sourceLinked="1"/>
        <c:majorTickMark val="out"/>
        <c:minorTickMark val="none"/>
        <c:tickLblPos val="nextTo"/>
        <c:crossAx val="2350951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'5.4'!$G$36</c:f>
              <c:strCache>
                <c:ptCount val="1"/>
              </c:strCache>
            </c:strRef>
          </c:tx>
          <c:invertIfNegative val="0"/>
          <c:cat>
            <c:numRef>
              <c:f>'5.4'!$H$35</c:f>
              <c:numCache>
                <c:formatCode>General</c:formatCode>
                <c:ptCount val="1"/>
              </c:numCache>
            </c:numRef>
          </c:cat>
          <c:val>
            <c:numRef>
              <c:f>'5.4'!$H$36</c:f>
              <c:numCache>
                <c:formatCode>General</c:formatCode>
                <c:ptCount val="1"/>
              </c:numCache>
            </c:numRef>
          </c:val>
          <c:extLst>
            <c:ext xmlns:c16="http://schemas.microsoft.com/office/drawing/2014/chart" uri="{C3380CC4-5D6E-409C-BE32-E72D297353CC}">
              <c16:uniqueId val="{00000000-BDDA-418B-8F7D-C9525CDB7C14}"/>
            </c:ext>
          </c:extLst>
        </c:ser>
        <c:ser>
          <c:idx val="1"/>
          <c:order val="1"/>
          <c:tx>
            <c:strRef>
              <c:f>'5.4'!$G$37</c:f>
              <c:strCache>
                <c:ptCount val="1"/>
              </c:strCache>
            </c:strRef>
          </c:tx>
          <c:invertIfNegative val="0"/>
          <c:cat>
            <c:numRef>
              <c:f>'5.4'!$H$35</c:f>
              <c:numCache>
                <c:formatCode>General</c:formatCode>
                <c:ptCount val="1"/>
              </c:numCache>
            </c:numRef>
          </c:cat>
          <c:val>
            <c:numRef>
              <c:f>'5.4'!$H$37</c:f>
              <c:numCache>
                <c:formatCode>General</c:formatCode>
                <c:ptCount val="1"/>
              </c:numCache>
            </c:numRef>
          </c:val>
          <c:extLst>
            <c:ext xmlns:c16="http://schemas.microsoft.com/office/drawing/2014/chart" uri="{C3380CC4-5D6E-409C-BE32-E72D297353CC}">
              <c16:uniqueId val="{00000001-BDDA-418B-8F7D-C9525CDB7C14}"/>
            </c:ext>
          </c:extLst>
        </c:ser>
        <c:ser>
          <c:idx val="2"/>
          <c:order val="2"/>
          <c:tx>
            <c:strRef>
              <c:f>'5.4'!$G$38</c:f>
              <c:strCache>
                <c:ptCount val="1"/>
              </c:strCache>
            </c:strRef>
          </c:tx>
          <c:invertIfNegative val="0"/>
          <c:cat>
            <c:numRef>
              <c:f>'5.4'!$H$35</c:f>
              <c:numCache>
                <c:formatCode>General</c:formatCode>
                <c:ptCount val="1"/>
              </c:numCache>
            </c:numRef>
          </c:cat>
          <c:val>
            <c:numRef>
              <c:f>'5.4'!$H$38</c:f>
              <c:numCache>
                <c:formatCode>General</c:formatCode>
                <c:ptCount val="1"/>
              </c:numCache>
            </c:numRef>
          </c:val>
          <c:extLst>
            <c:ext xmlns:c16="http://schemas.microsoft.com/office/drawing/2014/chart" uri="{C3380CC4-5D6E-409C-BE32-E72D297353CC}">
              <c16:uniqueId val="{00000002-BDDA-418B-8F7D-C9525CDB7C14}"/>
            </c:ext>
          </c:extLst>
        </c:ser>
        <c:dLbls>
          <c:showLegendKey val="0"/>
          <c:showVal val="0"/>
          <c:showCatName val="0"/>
          <c:showSerName val="0"/>
          <c:showPercent val="0"/>
          <c:showBubbleSize val="0"/>
        </c:dLbls>
        <c:gapWidth val="150"/>
        <c:axId val="235209856"/>
        <c:axId val="235211392"/>
      </c:barChart>
      <c:catAx>
        <c:axId val="235209856"/>
        <c:scaling>
          <c:orientation val="minMax"/>
        </c:scaling>
        <c:delete val="1"/>
        <c:axPos val="b"/>
        <c:numFmt formatCode="General" sourceLinked="1"/>
        <c:majorTickMark val="out"/>
        <c:minorTickMark val="none"/>
        <c:tickLblPos val="nextTo"/>
        <c:crossAx val="235211392"/>
        <c:crosses val="autoZero"/>
        <c:auto val="1"/>
        <c:lblAlgn val="ctr"/>
        <c:lblOffset val="100"/>
        <c:noMultiLvlLbl val="0"/>
      </c:catAx>
      <c:valAx>
        <c:axId val="235211392"/>
        <c:scaling>
          <c:orientation val="minMax"/>
        </c:scaling>
        <c:delete val="1"/>
        <c:axPos val="l"/>
        <c:numFmt formatCode="General" sourceLinked="1"/>
        <c:majorTickMark val="out"/>
        <c:minorTickMark val="none"/>
        <c:tickLblPos val="nextTo"/>
        <c:crossAx val="235209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'5.4'!$G$7</c:f>
              <c:strCache>
                <c:ptCount val="1"/>
              </c:strCache>
            </c:strRef>
          </c:tx>
          <c:spPr>
            <a:solidFill>
              <a:schemeClr val="tx2"/>
            </a:solidFill>
          </c:spPr>
          <c:invertIfNegative val="0"/>
          <c:cat>
            <c:numRef>
              <c:f>'5.4'!$H$6</c:f>
              <c:numCache>
                <c:formatCode>General</c:formatCode>
                <c:ptCount val="1"/>
              </c:numCache>
            </c:numRef>
          </c:cat>
          <c:val>
            <c:numRef>
              <c:f>'5.4'!$H$7</c:f>
              <c:numCache>
                <c:formatCode>General</c:formatCode>
                <c:ptCount val="1"/>
              </c:numCache>
            </c:numRef>
          </c:val>
          <c:extLst>
            <c:ext xmlns:c16="http://schemas.microsoft.com/office/drawing/2014/chart" uri="{C3380CC4-5D6E-409C-BE32-E72D297353CC}">
              <c16:uniqueId val="{00000000-FE9F-4E23-BE1A-AFA49BA024E5}"/>
            </c:ext>
          </c:extLst>
        </c:ser>
        <c:ser>
          <c:idx val="1"/>
          <c:order val="1"/>
          <c:tx>
            <c:strRef>
              <c:f>'5.4'!$G$8</c:f>
              <c:strCache>
                <c:ptCount val="1"/>
              </c:strCache>
            </c:strRef>
          </c:tx>
          <c:spPr>
            <a:solidFill>
              <a:schemeClr val="accent2"/>
            </a:solidFill>
          </c:spPr>
          <c:invertIfNegative val="0"/>
          <c:cat>
            <c:numRef>
              <c:f>'5.4'!$H$6</c:f>
              <c:numCache>
                <c:formatCode>General</c:formatCode>
                <c:ptCount val="1"/>
              </c:numCache>
            </c:numRef>
          </c:cat>
          <c:val>
            <c:numRef>
              <c:f>'5.4'!$H$8</c:f>
              <c:numCache>
                <c:formatCode>General</c:formatCode>
                <c:ptCount val="1"/>
              </c:numCache>
            </c:numRef>
          </c:val>
          <c:extLst>
            <c:ext xmlns:c16="http://schemas.microsoft.com/office/drawing/2014/chart" uri="{C3380CC4-5D6E-409C-BE32-E72D297353CC}">
              <c16:uniqueId val="{00000001-FE9F-4E23-BE1A-AFA49BA024E5}"/>
            </c:ext>
          </c:extLst>
        </c:ser>
        <c:ser>
          <c:idx val="2"/>
          <c:order val="2"/>
          <c:tx>
            <c:strRef>
              <c:f>'5.4'!$G$9</c:f>
              <c:strCache>
                <c:ptCount val="1"/>
              </c:strCache>
            </c:strRef>
          </c:tx>
          <c:spPr>
            <a:solidFill>
              <a:schemeClr val="accent3"/>
            </a:solidFill>
          </c:spPr>
          <c:invertIfNegative val="0"/>
          <c:cat>
            <c:numRef>
              <c:f>'5.4'!$H$6</c:f>
              <c:numCache>
                <c:formatCode>General</c:formatCode>
                <c:ptCount val="1"/>
              </c:numCache>
            </c:numRef>
          </c:cat>
          <c:val>
            <c:numRef>
              <c:f>'5.4'!$H$9</c:f>
              <c:numCache>
                <c:formatCode>General</c:formatCode>
                <c:ptCount val="1"/>
              </c:numCache>
            </c:numRef>
          </c:val>
          <c:extLst>
            <c:ext xmlns:c16="http://schemas.microsoft.com/office/drawing/2014/chart" uri="{C3380CC4-5D6E-409C-BE32-E72D297353CC}">
              <c16:uniqueId val="{00000002-FE9F-4E23-BE1A-AFA49BA024E5}"/>
            </c:ext>
          </c:extLst>
        </c:ser>
        <c:ser>
          <c:idx val="3"/>
          <c:order val="3"/>
          <c:tx>
            <c:strRef>
              <c:f>'5.4'!$G$10</c:f>
              <c:strCache>
                <c:ptCount val="1"/>
              </c:strCache>
            </c:strRef>
          </c:tx>
          <c:spPr>
            <a:solidFill>
              <a:schemeClr val="accent4"/>
            </a:solidFill>
          </c:spPr>
          <c:invertIfNegative val="0"/>
          <c:cat>
            <c:numRef>
              <c:f>'5.4'!$H$6</c:f>
              <c:numCache>
                <c:formatCode>General</c:formatCode>
                <c:ptCount val="1"/>
              </c:numCache>
            </c:numRef>
          </c:cat>
          <c:val>
            <c:numRef>
              <c:f>'5.4'!$H$10</c:f>
              <c:numCache>
                <c:formatCode>General</c:formatCode>
                <c:ptCount val="1"/>
              </c:numCache>
            </c:numRef>
          </c:val>
          <c:extLst>
            <c:ext xmlns:c16="http://schemas.microsoft.com/office/drawing/2014/chart" uri="{C3380CC4-5D6E-409C-BE32-E72D297353CC}">
              <c16:uniqueId val="{00000003-FE9F-4E23-BE1A-AFA49BA024E5}"/>
            </c:ext>
          </c:extLst>
        </c:ser>
        <c:ser>
          <c:idx val="4"/>
          <c:order val="4"/>
          <c:tx>
            <c:strRef>
              <c:f>'5.4'!$G$11</c:f>
              <c:strCache>
                <c:ptCount val="1"/>
              </c:strCache>
            </c:strRef>
          </c:tx>
          <c:spPr>
            <a:solidFill>
              <a:schemeClr val="accent5"/>
            </a:solidFill>
          </c:spPr>
          <c:invertIfNegative val="0"/>
          <c:cat>
            <c:numRef>
              <c:f>'5.4'!$H$6</c:f>
              <c:numCache>
                <c:formatCode>General</c:formatCode>
                <c:ptCount val="1"/>
              </c:numCache>
            </c:numRef>
          </c:cat>
          <c:val>
            <c:numRef>
              <c:f>'5.4'!$H$11</c:f>
              <c:numCache>
                <c:formatCode>General</c:formatCode>
                <c:ptCount val="1"/>
              </c:numCache>
            </c:numRef>
          </c:val>
          <c:extLst>
            <c:ext xmlns:c16="http://schemas.microsoft.com/office/drawing/2014/chart" uri="{C3380CC4-5D6E-409C-BE32-E72D297353CC}">
              <c16:uniqueId val="{00000004-FE9F-4E23-BE1A-AFA49BA024E5}"/>
            </c:ext>
          </c:extLst>
        </c:ser>
        <c:ser>
          <c:idx val="5"/>
          <c:order val="5"/>
          <c:tx>
            <c:strRef>
              <c:f>'5.4'!$G$12</c:f>
              <c:strCache>
                <c:ptCount val="1"/>
              </c:strCache>
            </c:strRef>
          </c:tx>
          <c:spPr>
            <a:solidFill>
              <a:schemeClr val="accent6"/>
            </a:solidFill>
          </c:spPr>
          <c:invertIfNegative val="0"/>
          <c:cat>
            <c:numRef>
              <c:f>'5.4'!$H$6</c:f>
              <c:numCache>
                <c:formatCode>General</c:formatCode>
                <c:ptCount val="1"/>
              </c:numCache>
            </c:numRef>
          </c:cat>
          <c:val>
            <c:numRef>
              <c:f>'5.4'!$H$12</c:f>
              <c:numCache>
                <c:formatCode>General</c:formatCode>
                <c:ptCount val="1"/>
              </c:numCache>
            </c:numRef>
          </c:val>
          <c:extLst>
            <c:ext xmlns:c16="http://schemas.microsoft.com/office/drawing/2014/chart" uri="{C3380CC4-5D6E-409C-BE32-E72D297353CC}">
              <c16:uniqueId val="{00000005-FE9F-4E23-BE1A-AFA49BA024E5}"/>
            </c:ext>
          </c:extLst>
        </c:ser>
        <c:ser>
          <c:idx val="6"/>
          <c:order val="6"/>
          <c:tx>
            <c:strRef>
              <c:f>'5.4'!$G$13</c:f>
              <c:strCache>
                <c:ptCount val="1"/>
              </c:strCache>
            </c:strRef>
          </c:tx>
          <c:spPr>
            <a:solidFill>
              <a:srgbClr val="F0948F"/>
            </a:solidFill>
          </c:spPr>
          <c:invertIfNegative val="0"/>
          <c:cat>
            <c:numRef>
              <c:f>'5.4'!$H$6</c:f>
              <c:numCache>
                <c:formatCode>General</c:formatCode>
                <c:ptCount val="1"/>
              </c:numCache>
            </c:numRef>
          </c:cat>
          <c:val>
            <c:numRef>
              <c:f>'5.4'!$H$13</c:f>
              <c:numCache>
                <c:formatCode>General</c:formatCode>
                <c:ptCount val="1"/>
              </c:numCache>
            </c:numRef>
          </c:val>
          <c:extLst>
            <c:ext xmlns:c16="http://schemas.microsoft.com/office/drawing/2014/chart" uri="{C3380CC4-5D6E-409C-BE32-E72D297353CC}">
              <c16:uniqueId val="{00000006-FE9F-4E23-BE1A-AFA49BA024E5}"/>
            </c:ext>
          </c:extLst>
        </c:ser>
        <c:ser>
          <c:idx val="7"/>
          <c:order val="7"/>
          <c:tx>
            <c:strRef>
              <c:f>'5.4'!$G$14</c:f>
              <c:strCache>
                <c:ptCount val="1"/>
              </c:strCache>
            </c:strRef>
          </c:tx>
          <c:spPr>
            <a:solidFill>
              <a:srgbClr val="F7C9C7"/>
            </a:solidFill>
          </c:spPr>
          <c:invertIfNegative val="0"/>
          <c:cat>
            <c:numRef>
              <c:f>'5.4'!$H$6</c:f>
              <c:numCache>
                <c:formatCode>General</c:formatCode>
                <c:ptCount val="1"/>
              </c:numCache>
            </c:numRef>
          </c:cat>
          <c:val>
            <c:numRef>
              <c:f>'5.4'!$H$14</c:f>
              <c:numCache>
                <c:formatCode>General</c:formatCode>
                <c:ptCount val="1"/>
              </c:numCache>
            </c:numRef>
          </c:val>
          <c:extLst>
            <c:ext xmlns:c16="http://schemas.microsoft.com/office/drawing/2014/chart" uri="{C3380CC4-5D6E-409C-BE32-E72D297353CC}">
              <c16:uniqueId val="{00000007-FE9F-4E23-BE1A-AFA49BA024E5}"/>
            </c:ext>
          </c:extLst>
        </c:ser>
        <c:dLbls>
          <c:showLegendKey val="0"/>
          <c:showVal val="0"/>
          <c:showCatName val="0"/>
          <c:showSerName val="0"/>
          <c:showPercent val="0"/>
          <c:showBubbleSize val="0"/>
        </c:dLbls>
        <c:gapWidth val="150"/>
        <c:axId val="235256832"/>
        <c:axId val="235279104"/>
      </c:barChart>
      <c:catAx>
        <c:axId val="235256832"/>
        <c:scaling>
          <c:orientation val="minMax"/>
        </c:scaling>
        <c:delete val="1"/>
        <c:axPos val="b"/>
        <c:numFmt formatCode="General" sourceLinked="1"/>
        <c:majorTickMark val="out"/>
        <c:minorTickMark val="none"/>
        <c:tickLblPos val="nextTo"/>
        <c:crossAx val="235279104"/>
        <c:crosses val="autoZero"/>
        <c:auto val="1"/>
        <c:lblAlgn val="ctr"/>
        <c:lblOffset val="100"/>
        <c:noMultiLvlLbl val="0"/>
      </c:catAx>
      <c:valAx>
        <c:axId val="235279104"/>
        <c:scaling>
          <c:orientation val="minMax"/>
        </c:scaling>
        <c:delete val="1"/>
        <c:axPos val="l"/>
        <c:numFmt formatCode="General" sourceLinked="1"/>
        <c:majorTickMark val="out"/>
        <c:minorTickMark val="none"/>
        <c:tickLblPos val="nextTo"/>
        <c:crossAx val="2352568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a:t>
            </a:r>
            <a:r>
              <a:rPr lang="cs-CZ" sz="1000">
                <a:solidFill>
                  <a:schemeClr val="tx2"/>
                </a:solidFill>
              </a:rPr>
              <a:t>krajů ČR na </a:t>
            </a:r>
            <a:r>
              <a:rPr lang="en-US" sz="1000">
                <a:solidFill>
                  <a:schemeClr val="tx2"/>
                </a:solidFill>
              </a:rPr>
              <a:t>instalované</a:t>
            </a:r>
            <a:r>
              <a:rPr lang="cs-CZ" sz="1000">
                <a:solidFill>
                  <a:schemeClr val="tx2"/>
                </a:solidFill>
              </a:rPr>
              <a:t>m</a:t>
            </a:r>
            <a:r>
              <a:rPr lang="en-US" sz="1000">
                <a:solidFill>
                  <a:schemeClr val="tx2"/>
                </a:solidFill>
              </a:rPr>
              <a:t> výkonu </a:t>
            </a:r>
            <a:endParaRPr lang="cs-CZ" sz="1000">
              <a:solidFill>
                <a:schemeClr val="tx2"/>
              </a:solidFill>
            </a:endParaRPr>
          </a:p>
          <a:p>
            <a:pPr algn="l">
              <a:defRPr sz="1000"/>
            </a:pPr>
            <a:r>
              <a:rPr lang="en-US" sz="1000">
                <a:solidFill>
                  <a:schemeClr val="tx2"/>
                </a:solidFill>
              </a:rPr>
              <a:t>v</a:t>
            </a:r>
            <a:r>
              <a:rPr lang="cs-CZ" sz="1000">
                <a:solidFill>
                  <a:schemeClr val="tx2"/>
                </a:solidFill>
              </a:rPr>
              <a:t>ýroben tepla</a:t>
            </a:r>
            <a:endParaRPr lang="en-US" sz="1000">
              <a:solidFill>
                <a:schemeClr val="tx2"/>
              </a:solidFill>
            </a:endParaRPr>
          </a:p>
        </c:rich>
      </c:tx>
      <c:layout>
        <c:manualLayout>
          <c:xMode val="edge"/>
          <c:yMode val="edge"/>
          <c:x val="1.5281609763550259E-2"/>
          <c:y val="1.4397734000730657E-2"/>
        </c:manualLayout>
      </c:layout>
      <c:overlay val="0"/>
      <c:spPr>
        <a:solidFill>
          <a:sysClr val="window" lastClr="FFFFFF"/>
        </a:solidFill>
      </c:spPr>
    </c:title>
    <c:autoTitleDeleted val="0"/>
    <c:plotArea>
      <c:layout>
        <c:manualLayout>
          <c:layoutTarget val="inner"/>
          <c:xMode val="edge"/>
          <c:yMode val="edge"/>
          <c:x val="9.5651118446039352E-2"/>
          <c:y val="0.15935589614594692"/>
          <c:w val="0.76778165406546883"/>
          <c:h val="0.7870965152295640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A-3674-42EF-8DF5-AEED34660903}"/>
              </c:ext>
            </c:extLst>
          </c:dPt>
          <c:dPt>
            <c:idx val="1"/>
            <c:bubble3D val="0"/>
            <c:spPr>
              <a:solidFill>
                <a:schemeClr val="accent2"/>
              </a:solidFill>
            </c:spPr>
            <c:extLst>
              <c:ext xmlns:c16="http://schemas.microsoft.com/office/drawing/2014/chart" uri="{C3380CC4-5D6E-409C-BE32-E72D297353CC}">
                <c16:uniqueId val="{00000009-3674-42EF-8DF5-AEED34660903}"/>
              </c:ext>
            </c:extLst>
          </c:dPt>
          <c:dPt>
            <c:idx val="2"/>
            <c:bubble3D val="0"/>
            <c:spPr>
              <a:solidFill>
                <a:schemeClr val="accent3"/>
              </a:solidFill>
            </c:spPr>
            <c:extLst>
              <c:ext xmlns:c16="http://schemas.microsoft.com/office/drawing/2014/chart" uri="{C3380CC4-5D6E-409C-BE32-E72D297353CC}">
                <c16:uniqueId val="{00000008-3674-42EF-8DF5-AEED34660903}"/>
              </c:ext>
            </c:extLst>
          </c:dPt>
          <c:dPt>
            <c:idx val="3"/>
            <c:bubble3D val="0"/>
            <c:spPr>
              <a:solidFill>
                <a:schemeClr val="accent4"/>
              </a:solidFill>
            </c:spPr>
            <c:extLst>
              <c:ext xmlns:c16="http://schemas.microsoft.com/office/drawing/2014/chart" uri="{C3380CC4-5D6E-409C-BE32-E72D297353CC}">
                <c16:uniqueId val="{00000007-3674-42EF-8DF5-AEED34660903}"/>
              </c:ext>
            </c:extLst>
          </c:dPt>
          <c:dPt>
            <c:idx val="4"/>
            <c:bubble3D val="0"/>
            <c:spPr>
              <a:solidFill>
                <a:schemeClr val="accent5"/>
              </a:solidFill>
            </c:spPr>
            <c:extLst>
              <c:ext xmlns:c16="http://schemas.microsoft.com/office/drawing/2014/chart" uri="{C3380CC4-5D6E-409C-BE32-E72D297353CC}">
                <c16:uniqueId val="{00000002-C1F1-4538-A25D-E7701F891F20}"/>
              </c:ext>
            </c:extLst>
          </c:dPt>
          <c:dPt>
            <c:idx val="5"/>
            <c:bubble3D val="0"/>
            <c:spPr>
              <a:solidFill>
                <a:schemeClr val="accent6"/>
              </a:solidFill>
            </c:spPr>
            <c:extLst>
              <c:ext xmlns:c16="http://schemas.microsoft.com/office/drawing/2014/chart" uri="{C3380CC4-5D6E-409C-BE32-E72D297353CC}">
                <c16:uniqueId val="{00000000-C1F1-4538-A25D-E7701F891F20}"/>
              </c:ext>
            </c:extLst>
          </c:dPt>
          <c:dPt>
            <c:idx val="6"/>
            <c:bubble3D val="0"/>
            <c:spPr>
              <a:solidFill>
                <a:srgbClr val="F0948F"/>
              </a:solidFill>
            </c:spPr>
            <c:extLst>
              <c:ext xmlns:c16="http://schemas.microsoft.com/office/drawing/2014/chart" uri="{C3380CC4-5D6E-409C-BE32-E72D297353CC}">
                <c16:uniqueId val="{00000003-C1F1-4538-A25D-E7701F891F20}"/>
              </c:ext>
            </c:extLst>
          </c:dPt>
          <c:dPt>
            <c:idx val="7"/>
            <c:bubble3D val="0"/>
            <c:spPr>
              <a:solidFill>
                <a:srgbClr val="F7C9C7"/>
              </a:solidFill>
            </c:spPr>
            <c:extLst>
              <c:ext xmlns:c16="http://schemas.microsoft.com/office/drawing/2014/chart" uri="{C3380CC4-5D6E-409C-BE32-E72D297353CC}">
                <c16:uniqueId val="{00000001-C1F1-4538-A25D-E7701F891F20}"/>
              </c:ext>
            </c:extLst>
          </c:dPt>
          <c:dPt>
            <c:idx val="8"/>
            <c:bubble3D val="0"/>
            <c:spPr>
              <a:solidFill>
                <a:schemeClr val="tx1"/>
              </a:solidFill>
            </c:spPr>
            <c:extLst>
              <c:ext xmlns:c16="http://schemas.microsoft.com/office/drawing/2014/chart" uri="{C3380CC4-5D6E-409C-BE32-E72D297353CC}">
                <c16:uniqueId val="{00000004-C1F1-4538-A25D-E7701F891F20}"/>
              </c:ext>
            </c:extLst>
          </c:dPt>
          <c:dPt>
            <c:idx val="9"/>
            <c:bubble3D val="0"/>
            <c:spPr>
              <a:solidFill>
                <a:srgbClr val="646363"/>
              </a:solidFill>
            </c:spPr>
            <c:extLst>
              <c:ext xmlns:c16="http://schemas.microsoft.com/office/drawing/2014/chart" uri="{C3380CC4-5D6E-409C-BE32-E72D297353CC}">
                <c16:uniqueId val="{00000006-3674-42EF-8DF5-AEED34660903}"/>
              </c:ext>
            </c:extLst>
          </c:dPt>
          <c:dPt>
            <c:idx val="10"/>
            <c:bubble3D val="0"/>
            <c:spPr>
              <a:solidFill>
                <a:srgbClr val="9D9D9C"/>
              </a:solidFill>
            </c:spPr>
            <c:extLst>
              <c:ext xmlns:c16="http://schemas.microsoft.com/office/drawing/2014/chart" uri="{C3380CC4-5D6E-409C-BE32-E72D297353CC}">
                <c16:uniqueId val="{00000005-C1F1-4538-A25D-E7701F891F20}"/>
              </c:ext>
            </c:extLst>
          </c:dPt>
          <c:dPt>
            <c:idx val="11"/>
            <c:bubble3D val="0"/>
            <c:spPr>
              <a:solidFill>
                <a:srgbClr val="D0D0D0"/>
              </a:solidFill>
            </c:spPr>
            <c:extLst>
              <c:ext xmlns:c16="http://schemas.microsoft.com/office/drawing/2014/chart" uri="{C3380CC4-5D6E-409C-BE32-E72D297353CC}">
                <c16:uniqueId val="{00000005-3674-42EF-8DF5-AEED34660903}"/>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4-3674-42EF-8DF5-AEED34660903}"/>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3-3674-42EF-8DF5-AEED34660903}"/>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C1F1-4538-A25D-E7701F891F20}"/>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3674-42EF-8DF5-AEED34660903}"/>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3674-42EF-8DF5-AEED34660903}"/>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1565.6740000000002</c:v>
                </c:pt>
                <c:pt idx="1">
                  <c:v>2144.0320000000015</c:v>
                </c:pt>
                <c:pt idx="2">
                  <c:v>1727.8329999999987</c:v>
                </c:pt>
                <c:pt idx="3">
                  <c:v>2813.6300000000006</c:v>
                </c:pt>
                <c:pt idx="4">
                  <c:v>578.65800000000036</c:v>
                </c:pt>
                <c:pt idx="5">
                  <c:v>1054.8934999999999</c:v>
                </c:pt>
                <c:pt idx="6">
                  <c:v>418.4129999999999</c:v>
                </c:pt>
                <c:pt idx="7">
                  <c:v>6115.713999999999</c:v>
                </c:pt>
                <c:pt idx="8">
                  <c:v>1341.1329999999998</c:v>
                </c:pt>
                <c:pt idx="9">
                  <c:v>3508.3449999999993</c:v>
                </c:pt>
                <c:pt idx="10">
                  <c:v>1062.442</c:v>
                </c:pt>
                <c:pt idx="11">
                  <c:v>4380.146999999999</c:v>
                </c:pt>
                <c:pt idx="12">
                  <c:v>9913.4388599999984</c:v>
                </c:pt>
                <c:pt idx="13">
                  <c:v>1237.8239999999996</c:v>
                </c:pt>
              </c:numCache>
            </c:numRef>
          </c:val>
          <c:extLst>
            <c:ext xmlns:c16="http://schemas.microsoft.com/office/drawing/2014/chart" uri="{C3380CC4-5D6E-409C-BE32-E72D297353CC}">
              <c16:uniqueId val="{00000006-C1F1-4538-A25D-E7701F891F20}"/>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Instalovaný výkon v krajích ČR</a:t>
            </a:r>
            <a:r>
              <a:rPr lang="cs-CZ" sz="1000">
                <a:solidFill>
                  <a:schemeClr val="tx2"/>
                </a:solidFill>
              </a:rPr>
              <a:t> </a:t>
            </a:r>
            <a:r>
              <a:rPr lang="en-US" sz="1000">
                <a:solidFill>
                  <a:schemeClr val="tx2"/>
                </a:solidFill>
              </a:rPr>
              <a:t>(</a:t>
            </a:r>
            <a:r>
              <a:rPr lang="cs-CZ" sz="1000">
                <a:solidFill>
                  <a:schemeClr val="tx2"/>
                </a:solidFill>
              </a:rPr>
              <a:t>M</a:t>
            </a:r>
            <a:r>
              <a:rPr lang="en-US" sz="1000">
                <a:solidFill>
                  <a:schemeClr val="tx2"/>
                </a:solidFill>
              </a:rPr>
              <a:t>W</a:t>
            </a:r>
            <a:r>
              <a:rPr lang="cs-CZ" sz="1000" baseline="-25000">
                <a:solidFill>
                  <a:schemeClr val="tx2"/>
                </a:solidFill>
              </a:rPr>
              <a:t>t</a:t>
            </a:r>
            <a:r>
              <a:rPr lang="en-US" sz="1000">
                <a:solidFill>
                  <a:schemeClr val="tx2"/>
                </a:solidFill>
              </a:rPr>
              <a:t>)</a:t>
            </a:r>
          </a:p>
        </c:rich>
      </c:tx>
      <c:layout>
        <c:manualLayout>
          <c:xMode val="edge"/>
          <c:yMode val="edge"/>
          <c:x val="1.6921397006453595E-3"/>
          <c:y val="1.8969105371895627E-3"/>
        </c:manualLayout>
      </c:layout>
      <c:overlay val="0"/>
    </c:title>
    <c:autoTitleDeleted val="0"/>
    <c:plotArea>
      <c:layout>
        <c:manualLayout>
          <c:layoutTarget val="inner"/>
          <c:xMode val="edge"/>
          <c:yMode val="edge"/>
          <c:x val="8.092474673493838E-2"/>
          <c:y val="0.14708329244079391"/>
          <c:w val="0.90821391888190195"/>
          <c:h val="0.48846027909877604"/>
        </c:manualLayout>
      </c:layout>
      <c:barChart>
        <c:barDir val="col"/>
        <c:grouping val="clustered"/>
        <c:varyColors val="0"/>
        <c:ser>
          <c:idx val="0"/>
          <c:order val="0"/>
          <c:tx>
            <c:strRef>
              <c:f>'6'!$A$23</c:f>
              <c:strCache>
                <c:ptCount val="1"/>
                <c:pt idx="0">
                  <c:v>PHA</c:v>
                </c:pt>
              </c:strCache>
            </c:strRef>
          </c:tx>
          <c:spPr>
            <a:solidFill>
              <a:schemeClr val="accent1"/>
            </a:solidFill>
          </c:spPr>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1565.6740000000002</c:v>
                </c:pt>
              </c:numCache>
            </c:numRef>
          </c:val>
          <c:extLst>
            <c:ext xmlns:c16="http://schemas.microsoft.com/office/drawing/2014/chart" uri="{C3380CC4-5D6E-409C-BE32-E72D297353CC}">
              <c16:uniqueId val="{00000000-D35A-48F7-8E09-CF5ED967ED24}"/>
            </c:ext>
          </c:extLst>
        </c:ser>
        <c:ser>
          <c:idx val="1"/>
          <c:order val="1"/>
          <c:tx>
            <c:strRef>
              <c:f>'6'!$A$24</c:f>
              <c:strCache>
                <c:ptCount val="1"/>
                <c:pt idx="0">
                  <c:v>JHČ</c:v>
                </c:pt>
              </c:strCache>
            </c:strRef>
          </c:tx>
          <c:spPr>
            <a:solidFill>
              <a:schemeClr val="accent2"/>
            </a:solidFill>
          </c:spPr>
          <c:invertIfNegative val="0"/>
          <c:val>
            <c:numRef>
              <c:f>('6'!$B$22,'6'!$B$24)</c:f>
              <c:numCache>
                <c:formatCode>General</c:formatCode>
                <c:ptCount val="2"/>
                <c:pt idx="1">
                  <c:v>2144.0320000000015</c:v>
                </c:pt>
              </c:numCache>
            </c:numRef>
          </c:val>
          <c:extLst>
            <c:ext xmlns:c16="http://schemas.microsoft.com/office/drawing/2014/chart" uri="{C3380CC4-5D6E-409C-BE32-E72D297353CC}">
              <c16:uniqueId val="{00000001-D35A-48F7-8E09-CF5ED967ED24}"/>
            </c:ext>
          </c:extLst>
        </c:ser>
        <c:ser>
          <c:idx val="2"/>
          <c:order val="2"/>
          <c:tx>
            <c:strRef>
              <c:f>'6'!$A$25</c:f>
              <c:strCache>
                <c:ptCount val="1"/>
                <c:pt idx="0">
                  <c:v>JHM</c:v>
                </c:pt>
              </c:strCache>
            </c:strRef>
          </c:tx>
          <c:spPr>
            <a:solidFill>
              <a:schemeClr val="accent3"/>
            </a:solidFill>
          </c:spPr>
          <c:invertIfNegative val="0"/>
          <c:val>
            <c:numRef>
              <c:f>('6'!$B$22,'6'!$B$22,'6'!$B$25)</c:f>
              <c:numCache>
                <c:formatCode>General</c:formatCode>
                <c:ptCount val="3"/>
                <c:pt idx="2">
                  <c:v>1727.8329999999987</c:v>
                </c:pt>
              </c:numCache>
            </c:numRef>
          </c:val>
          <c:extLst>
            <c:ext xmlns:c16="http://schemas.microsoft.com/office/drawing/2014/chart" uri="{C3380CC4-5D6E-409C-BE32-E72D297353CC}">
              <c16:uniqueId val="{00000002-D35A-48F7-8E09-CF5ED967ED24}"/>
            </c:ext>
          </c:extLst>
        </c:ser>
        <c:ser>
          <c:idx val="3"/>
          <c:order val="3"/>
          <c:tx>
            <c:strRef>
              <c:f>'6'!$A$26</c:f>
              <c:strCache>
                <c:ptCount val="1"/>
                <c:pt idx="0">
                  <c:v>KVK</c:v>
                </c:pt>
              </c:strCache>
            </c:strRef>
          </c:tx>
          <c:spPr>
            <a:solidFill>
              <a:schemeClr val="accent4"/>
            </a:solidFill>
          </c:spPr>
          <c:invertIfNegative val="0"/>
          <c:val>
            <c:numRef>
              <c:f>('6'!$B$22,'6'!$B$22,'6'!$B$22,'6'!$B$26)</c:f>
              <c:numCache>
                <c:formatCode>General</c:formatCode>
                <c:ptCount val="4"/>
                <c:pt idx="3">
                  <c:v>2813.6300000000006</c:v>
                </c:pt>
              </c:numCache>
            </c:numRef>
          </c:val>
          <c:extLst>
            <c:ext xmlns:c16="http://schemas.microsoft.com/office/drawing/2014/chart" uri="{C3380CC4-5D6E-409C-BE32-E72D297353CC}">
              <c16:uniqueId val="{00000003-D35A-48F7-8E09-CF5ED967ED24}"/>
            </c:ext>
          </c:extLst>
        </c:ser>
        <c:ser>
          <c:idx val="4"/>
          <c:order val="4"/>
          <c:tx>
            <c:strRef>
              <c:f>'6'!$A$27</c:f>
              <c:strCache>
                <c:ptCount val="1"/>
                <c:pt idx="0">
                  <c:v>VYS</c:v>
                </c:pt>
              </c:strCache>
            </c:strRef>
          </c:tx>
          <c:spPr>
            <a:solidFill>
              <a:schemeClr val="accent5"/>
            </a:solidFill>
          </c:spPr>
          <c:invertIfNegative val="0"/>
          <c:val>
            <c:numRef>
              <c:f>('6'!$B$22,'6'!$B$22,'6'!$B$22,'6'!$B$22,'6'!$B$27)</c:f>
              <c:numCache>
                <c:formatCode>General</c:formatCode>
                <c:ptCount val="5"/>
                <c:pt idx="4">
                  <c:v>578.65800000000036</c:v>
                </c:pt>
              </c:numCache>
            </c:numRef>
          </c:val>
          <c:extLst>
            <c:ext xmlns:c16="http://schemas.microsoft.com/office/drawing/2014/chart" uri="{C3380CC4-5D6E-409C-BE32-E72D297353CC}">
              <c16:uniqueId val="{00000004-D35A-48F7-8E09-CF5ED967ED24}"/>
            </c:ext>
          </c:extLst>
        </c:ser>
        <c:ser>
          <c:idx val="5"/>
          <c:order val="5"/>
          <c:tx>
            <c:strRef>
              <c:f>'6'!$A$28</c:f>
              <c:strCache>
                <c:ptCount val="1"/>
                <c:pt idx="0">
                  <c:v>HKK</c:v>
                </c:pt>
              </c:strCache>
            </c:strRef>
          </c:tx>
          <c:spPr>
            <a:solidFill>
              <a:schemeClr val="accent6"/>
            </a:solidFill>
          </c:spPr>
          <c:invertIfNegative val="0"/>
          <c:val>
            <c:numRef>
              <c:f>('6'!$B$22,'6'!$B$22,'6'!$B$22,'6'!$B$22,'6'!$B$22,'6'!$B$28)</c:f>
              <c:numCache>
                <c:formatCode>General</c:formatCode>
                <c:ptCount val="6"/>
                <c:pt idx="5">
                  <c:v>1054.8934999999999</c:v>
                </c:pt>
              </c:numCache>
            </c:numRef>
          </c:val>
          <c:extLst>
            <c:ext xmlns:c16="http://schemas.microsoft.com/office/drawing/2014/chart" uri="{C3380CC4-5D6E-409C-BE32-E72D297353CC}">
              <c16:uniqueId val="{00000005-D35A-48F7-8E09-CF5ED967ED24}"/>
            </c:ext>
          </c:extLst>
        </c:ser>
        <c:ser>
          <c:idx val="6"/>
          <c:order val="6"/>
          <c:tx>
            <c:strRef>
              <c:f>'6'!$A$29</c:f>
              <c:strCache>
                <c:ptCount val="1"/>
                <c:pt idx="0">
                  <c:v>LBK</c:v>
                </c:pt>
              </c:strCache>
            </c:strRef>
          </c:tx>
          <c:spPr>
            <a:solidFill>
              <a:srgbClr val="F0948F"/>
            </a:solidFill>
          </c:spPr>
          <c:invertIfNegative val="0"/>
          <c:val>
            <c:numRef>
              <c:f>('6'!$B$22,'6'!$B$22,'6'!$B$22,'6'!$B$22,'6'!$B$22,'6'!$B$22,'6'!$B$29)</c:f>
              <c:numCache>
                <c:formatCode>General</c:formatCode>
                <c:ptCount val="7"/>
                <c:pt idx="6">
                  <c:v>418.4129999999999</c:v>
                </c:pt>
              </c:numCache>
            </c:numRef>
          </c:val>
          <c:extLst>
            <c:ext xmlns:c16="http://schemas.microsoft.com/office/drawing/2014/chart" uri="{C3380CC4-5D6E-409C-BE32-E72D297353CC}">
              <c16:uniqueId val="{00000006-D35A-48F7-8E09-CF5ED967ED24}"/>
            </c:ext>
          </c:extLst>
        </c:ser>
        <c:ser>
          <c:idx val="7"/>
          <c:order val="7"/>
          <c:tx>
            <c:strRef>
              <c:f>'6'!$A$30</c:f>
              <c:strCache>
                <c:ptCount val="1"/>
                <c:pt idx="0">
                  <c:v>MSK</c:v>
                </c:pt>
              </c:strCache>
            </c:strRef>
          </c:tx>
          <c:spPr>
            <a:solidFill>
              <a:srgbClr val="F7C9C7"/>
            </a:solidFill>
          </c:spPr>
          <c:invertIfNegative val="0"/>
          <c:val>
            <c:numRef>
              <c:f>('6'!$B$22,'6'!$B$22,'6'!$B$22,'6'!$B$22,'6'!$B$22,'6'!$B$22,'6'!$B$22,'6'!$B$30)</c:f>
              <c:numCache>
                <c:formatCode>General</c:formatCode>
                <c:ptCount val="8"/>
                <c:pt idx="7">
                  <c:v>6115.713999999999</c:v>
                </c:pt>
              </c:numCache>
            </c:numRef>
          </c:val>
          <c:extLst>
            <c:ext xmlns:c16="http://schemas.microsoft.com/office/drawing/2014/chart" uri="{C3380CC4-5D6E-409C-BE32-E72D297353CC}">
              <c16:uniqueId val="{00000007-D35A-48F7-8E09-CF5ED967ED24}"/>
            </c:ext>
          </c:extLst>
        </c:ser>
        <c:ser>
          <c:idx val="8"/>
          <c:order val="8"/>
          <c:tx>
            <c:strRef>
              <c:f>'6'!$A$31</c:f>
              <c:strCache>
                <c:ptCount val="1"/>
                <c:pt idx="0">
                  <c:v>OLK</c:v>
                </c:pt>
              </c:strCache>
            </c:strRef>
          </c:tx>
          <c:spPr>
            <a:solidFill>
              <a:schemeClr val="tx1"/>
            </a:solidFill>
          </c:spPr>
          <c:invertIfNegative val="0"/>
          <c:val>
            <c:numRef>
              <c:f>('6'!$B$22,'6'!$B$22,'6'!$B$22,'6'!$B$22,'6'!$B$22,'6'!$B$22,'6'!$B$22,'6'!$B$22,'6'!$B$31)</c:f>
              <c:numCache>
                <c:formatCode>General</c:formatCode>
                <c:ptCount val="9"/>
                <c:pt idx="8">
                  <c:v>1341.1329999999998</c:v>
                </c:pt>
              </c:numCache>
            </c:numRef>
          </c:val>
          <c:extLst>
            <c:ext xmlns:c16="http://schemas.microsoft.com/office/drawing/2014/chart" uri="{C3380CC4-5D6E-409C-BE32-E72D297353CC}">
              <c16:uniqueId val="{00000008-D35A-48F7-8E09-CF5ED967ED24}"/>
            </c:ext>
          </c:extLst>
        </c:ser>
        <c:ser>
          <c:idx val="9"/>
          <c:order val="9"/>
          <c:tx>
            <c:strRef>
              <c:f>'6'!$A$32</c:f>
              <c:strCache>
                <c:ptCount val="1"/>
                <c:pt idx="0">
                  <c:v>PAK</c:v>
                </c:pt>
              </c:strCache>
            </c:strRef>
          </c:tx>
          <c:spPr>
            <a:solidFill>
              <a:srgbClr val="646363"/>
            </a:solidFill>
          </c:spPr>
          <c:invertIfNegative val="0"/>
          <c:val>
            <c:numRef>
              <c:f>('6'!$B$22,'6'!$B$22,'6'!$B$22,'6'!$B$22,'6'!$B$22,'6'!$B$22,'6'!$B$22,'6'!$B$22,'6'!$B$22,'6'!$B$32)</c:f>
              <c:numCache>
                <c:formatCode>General</c:formatCode>
                <c:ptCount val="10"/>
                <c:pt idx="9">
                  <c:v>3508.3449999999993</c:v>
                </c:pt>
              </c:numCache>
            </c:numRef>
          </c:val>
          <c:extLst>
            <c:ext xmlns:c16="http://schemas.microsoft.com/office/drawing/2014/chart" uri="{C3380CC4-5D6E-409C-BE32-E72D297353CC}">
              <c16:uniqueId val="{00000009-D35A-48F7-8E09-CF5ED967ED24}"/>
            </c:ext>
          </c:extLst>
        </c:ser>
        <c:ser>
          <c:idx val="10"/>
          <c:order val="10"/>
          <c:tx>
            <c:strRef>
              <c:f>'6'!$A$33</c:f>
              <c:strCache>
                <c:ptCount val="1"/>
                <c:pt idx="0">
                  <c:v>PLK</c:v>
                </c:pt>
              </c:strCache>
            </c:strRef>
          </c:tx>
          <c:spPr>
            <a:solidFill>
              <a:srgbClr val="9D9D9C"/>
            </a:solidFill>
          </c:spPr>
          <c:invertIfNegative val="0"/>
          <c:val>
            <c:numRef>
              <c:f>('6'!$B$22,'6'!$B$22,'6'!$B$22,'6'!$B$22,'6'!$B$22,'6'!$B$22,'6'!$B$22,'6'!$B$22,'6'!$B$22,'6'!$B$22,'6'!$B$33)</c:f>
              <c:numCache>
                <c:formatCode>General</c:formatCode>
                <c:ptCount val="11"/>
                <c:pt idx="10">
                  <c:v>1062.442</c:v>
                </c:pt>
              </c:numCache>
            </c:numRef>
          </c:val>
          <c:extLst>
            <c:ext xmlns:c16="http://schemas.microsoft.com/office/drawing/2014/chart" uri="{C3380CC4-5D6E-409C-BE32-E72D297353CC}">
              <c16:uniqueId val="{0000000A-D35A-48F7-8E09-CF5ED967ED24}"/>
            </c:ext>
          </c:extLst>
        </c:ser>
        <c:ser>
          <c:idx val="11"/>
          <c:order val="11"/>
          <c:tx>
            <c:strRef>
              <c:f>'6'!$A$34</c:f>
              <c:strCache>
                <c:ptCount val="1"/>
                <c:pt idx="0">
                  <c:v>STČ</c:v>
                </c:pt>
              </c:strCache>
            </c:strRef>
          </c:tx>
          <c:spPr>
            <a:solidFill>
              <a:srgbClr val="D0D0D0"/>
            </a:solidFill>
          </c:spPr>
          <c:invertIfNegative val="0"/>
          <c:val>
            <c:numRef>
              <c:f>('6'!$B$22,'6'!$B$22,'6'!$B$22,'6'!$B$22,'6'!$B$22,'6'!$B$22,'6'!$B$22,'6'!$B$22,'6'!$B$22,'6'!$B$22,'6'!$B$22,'6'!$B$34)</c:f>
              <c:numCache>
                <c:formatCode>General</c:formatCode>
                <c:ptCount val="12"/>
                <c:pt idx="11">
                  <c:v>4380.146999999999</c:v>
                </c:pt>
              </c:numCache>
            </c:numRef>
          </c:val>
          <c:extLst>
            <c:ext xmlns:c16="http://schemas.microsoft.com/office/drawing/2014/chart" uri="{C3380CC4-5D6E-409C-BE32-E72D297353CC}">
              <c16:uniqueId val="{0000000B-D35A-48F7-8E09-CF5ED967ED24}"/>
            </c:ext>
          </c:extLst>
        </c:ser>
        <c:ser>
          <c:idx val="12"/>
          <c:order val="12"/>
          <c:tx>
            <c:strRef>
              <c:f>'6'!$A$35</c:f>
              <c:strCache>
                <c:ptCount val="1"/>
                <c:pt idx="0">
                  <c:v>ULK</c:v>
                </c:pt>
              </c:strCache>
            </c:strRef>
          </c:tx>
          <c:spPr>
            <a:pattFill prst="ltUpDiag">
              <a:fgClr>
                <a:schemeClr val="accent1"/>
              </a:fgClr>
              <a:bgClr>
                <a:schemeClr val="bg1"/>
              </a:bgClr>
            </a:pattFill>
          </c:spPr>
          <c:invertIfNegative val="0"/>
          <c:val>
            <c:numRef>
              <c:f>('6'!$B$22,'6'!$B$22,'6'!$B$22,'6'!$B$22,'6'!$B$22,'6'!$B$22,'6'!$B$22,'6'!$B$22,'6'!$B$22,'6'!$B$22,'6'!$B$22,'6'!$B$22,'6'!$B$35)</c:f>
              <c:numCache>
                <c:formatCode>General</c:formatCode>
                <c:ptCount val="13"/>
                <c:pt idx="12">
                  <c:v>9913.4388599999984</c:v>
                </c:pt>
              </c:numCache>
            </c:numRef>
          </c:val>
          <c:extLst>
            <c:ext xmlns:c16="http://schemas.microsoft.com/office/drawing/2014/chart" uri="{C3380CC4-5D6E-409C-BE32-E72D297353CC}">
              <c16:uniqueId val="{0000000C-D35A-48F7-8E09-CF5ED967ED24}"/>
            </c:ext>
          </c:extLst>
        </c:ser>
        <c:ser>
          <c:idx val="13"/>
          <c:order val="13"/>
          <c:tx>
            <c:strRef>
              <c:f>'6'!$A$36</c:f>
              <c:strCache>
                <c:ptCount val="1"/>
                <c:pt idx="0">
                  <c:v>ZLK</c:v>
                </c:pt>
              </c:strCache>
            </c:strRef>
          </c:tx>
          <c:spPr>
            <a:pattFill prst="ltUpDiag">
              <a:fgClr>
                <a:schemeClr val="accent5"/>
              </a:fgClr>
              <a:bgClr>
                <a:schemeClr val="bg1"/>
              </a:bgClr>
            </a:pattFill>
          </c:spPr>
          <c:invertIfNegative val="0"/>
          <c:val>
            <c:numRef>
              <c:f>('6'!$B$22,'6'!$B$22,'6'!$B$22,'6'!$B$22,'6'!$B$22,'6'!$B$22,'6'!$B$22,'6'!$B$22,'6'!$B$22,'6'!$B$22,'6'!$B$22,'6'!$B$22,'6'!$B$22,'6'!$B$36)</c:f>
              <c:numCache>
                <c:formatCode>General</c:formatCode>
                <c:ptCount val="14"/>
                <c:pt idx="13">
                  <c:v>1237.8239999999996</c:v>
                </c:pt>
              </c:numCache>
            </c:numRef>
          </c:val>
          <c:extLst>
            <c:ext xmlns:c16="http://schemas.microsoft.com/office/drawing/2014/chart" uri="{C3380CC4-5D6E-409C-BE32-E72D297353CC}">
              <c16:uniqueId val="{0000000D-D35A-48F7-8E09-CF5ED967ED24}"/>
            </c:ext>
          </c:extLst>
        </c:ser>
        <c:dLbls>
          <c:showLegendKey val="0"/>
          <c:showVal val="0"/>
          <c:showCatName val="0"/>
          <c:showSerName val="0"/>
          <c:showPercent val="0"/>
          <c:showBubbleSize val="0"/>
        </c:dLbls>
        <c:gapWidth val="50"/>
        <c:overlap val="100"/>
        <c:axId val="235305216"/>
        <c:axId val="235307008"/>
      </c:barChart>
      <c:catAx>
        <c:axId val="235305216"/>
        <c:scaling>
          <c:orientation val="minMax"/>
        </c:scaling>
        <c:delete val="0"/>
        <c:axPos val="b"/>
        <c:numFmt formatCode="General" sourceLinked="1"/>
        <c:majorTickMark val="none"/>
        <c:minorTickMark val="none"/>
        <c:tickLblPos val="nextTo"/>
        <c:txPr>
          <a:bodyPr/>
          <a:lstStyle/>
          <a:p>
            <a:pPr>
              <a:defRPr sz="900"/>
            </a:pPr>
            <a:endParaRPr lang="cs-CZ"/>
          </a:p>
        </c:txPr>
        <c:crossAx val="235307008"/>
        <c:crosses val="autoZero"/>
        <c:auto val="1"/>
        <c:lblAlgn val="ctr"/>
        <c:lblOffset val="100"/>
        <c:noMultiLvlLbl val="0"/>
      </c:catAx>
      <c:valAx>
        <c:axId val="2353070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3052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brutto (TJ)</a:t>
            </a:r>
          </a:p>
        </c:rich>
      </c:tx>
      <c:layout>
        <c:manualLayout>
          <c:xMode val="edge"/>
          <c:yMode val="edge"/>
          <c:x val="1.1066787664470309E-3"/>
          <c:y val="2.4707650454838016E-2"/>
        </c:manualLayout>
      </c:layout>
      <c:overlay val="0"/>
    </c:title>
    <c:autoTitleDeleted val="0"/>
    <c:plotArea>
      <c:layout>
        <c:manualLayout>
          <c:layoutTarget val="inner"/>
          <c:xMode val="edge"/>
          <c:yMode val="edge"/>
          <c:x val="8.1017283830656289E-2"/>
          <c:y val="0.12971516488789958"/>
          <c:w val="0.88372446509658709"/>
          <c:h val="0.77977247561254381"/>
        </c:manualLayout>
      </c:layout>
      <c:barChart>
        <c:barDir val="col"/>
        <c:grouping val="stacked"/>
        <c:varyColors val="0"/>
        <c:ser>
          <c:idx val="0"/>
          <c:order val="0"/>
          <c:tx>
            <c:strRef>
              <c:f>'4.1'!$A$8</c:f>
              <c:strCache>
                <c:ptCount val="1"/>
                <c:pt idx="0">
                  <c:v>Biomasa</c:v>
                </c:pt>
              </c:strCache>
            </c:strRef>
          </c:tx>
          <c:spPr>
            <a:solidFill>
              <a:srgbClr val="233060"/>
            </a:solidFill>
          </c:spPr>
          <c:invertIfNegative val="0"/>
          <c:val>
            <c:numRef>
              <c:f>'4.1'!$B$8:$M$8</c:f>
              <c:numCache>
                <c:formatCode>#,##0.0</c:formatCode>
                <c:ptCount val="12"/>
                <c:pt idx="0">
                  <c:v>2324.5533459999992</c:v>
                </c:pt>
                <c:pt idx="1">
                  <c:v>2166.2037139999998</c:v>
                </c:pt>
                <c:pt idx="2">
                  <c:v>2306.5966080000007</c:v>
                </c:pt>
                <c:pt idx="3">
                  <c:v>2045.646692</c:v>
                </c:pt>
                <c:pt idx="4">
                  <c:v>1797.0423240000002</c:v>
                </c:pt>
                <c:pt idx="5">
                  <c:v>1573.1624120000001</c:v>
                </c:pt>
                <c:pt idx="6">
                  <c:v>1562.5102609999999</c:v>
                </c:pt>
                <c:pt idx="7">
                  <c:v>1545.5288509999998</c:v>
                </c:pt>
                <c:pt idx="8">
                  <c:v>1677.5646790000008</c:v>
                </c:pt>
                <c:pt idx="9">
                  <c:v>1331.1591780000003</c:v>
                </c:pt>
                <c:pt idx="10">
                  <c:v>2053.8005279999998</c:v>
                </c:pt>
                <c:pt idx="11">
                  <c:v>2243.1090539999991</c:v>
                </c:pt>
              </c:numCache>
            </c:numRef>
          </c:val>
          <c:extLst>
            <c:ext xmlns:c16="http://schemas.microsoft.com/office/drawing/2014/chart" uri="{C3380CC4-5D6E-409C-BE32-E72D297353CC}">
              <c16:uniqueId val="{00000000-0098-4443-B1B5-C616D93B0609}"/>
            </c:ext>
          </c:extLst>
        </c:ser>
        <c:ser>
          <c:idx val="1"/>
          <c:order val="1"/>
          <c:tx>
            <c:strRef>
              <c:f>'4.1'!$A$9</c:f>
              <c:strCache>
                <c:ptCount val="1"/>
                <c:pt idx="0">
                  <c:v>Bioplyn</c:v>
                </c:pt>
              </c:strCache>
            </c:strRef>
          </c:tx>
          <c:spPr>
            <a:solidFill>
              <a:srgbClr val="596387"/>
            </a:solidFill>
          </c:spPr>
          <c:invertIfNegative val="0"/>
          <c:val>
            <c:numRef>
              <c:f>'4.1'!$B$9:$M$9</c:f>
              <c:numCache>
                <c:formatCode>#,##0.0</c:formatCode>
                <c:ptCount val="12"/>
                <c:pt idx="0">
                  <c:v>419.36573799999996</c:v>
                </c:pt>
                <c:pt idx="1">
                  <c:v>366.47020600000002</c:v>
                </c:pt>
                <c:pt idx="2">
                  <c:v>395.99989200000016</c:v>
                </c:pt>
                <c:pt idx="3">
                  <c:v>368.35973899999976</c:v>
                </c:pt>
                <c:pt idx="4">
                  <c:v>324.48944699999993</c:v>
                </c:pt>
                <c:pt idx="5">
                  <c:v>288.52790899999997</c:v>
                </c:pt>
                <c:pt idx="6">
                  <c:v>291.59077899999994</c:v>
                </c:pt>
                <c:pt idx="7">
                  <c:v>290.86013999999977</c:v>
                </c:pt>
                <c:pt idx="8">
                  <c:v>312.90914300000009</c:v>
                </c:pt>
                <c:pt idx="9">
                  <c:v>356.93759999999986</c:v>
                </c:pt>
                <c:pt idx="10">
                  <c:v>378.13286299999993</c:v>
                </c:pt>
                <c:pt idx="11">
                  <c:v>408.10699700000004</c:v>
                </c:pt>
              </c:numCache>
            </c:numRef>
          </c:val>
          <c:extLst>
            <c:ext xmlns:c16="http://schemas.microsoft.com/office/drawing/2014/chart" uri="{C3380CC4-5D6E-409C-BE32-E72D297353CC}">
              <c16:uniqueId val="{00000001-0098-4443-B1B5-C616D93B0609}"/>
            </c:ext>
          </c:extLst>
        </c:ser>
        <c:ser>
          <c:idx val="2"/>
          <c:order val="2"/>
          <c:tx>
            <c:strRef>
              <c:f>'4.1'!$A$10</c:f>
              <c:strCache>
                <c:ptCount val="1"/>
                <c:pt idx="0">
                  <c:v>Černé uhlí</c:v>
                </c:pt>
              </c:strCache>
            </c:strRef>
          </c:tx>
          <c:spPr>
            <a:solidFill>
              <a:srgbClr val="9196B0"/>
            </a:solidFill>
          </c:spPr>
          <c:invertIfNegative val="0"/>
          <c:val>
            <c:numRef>
              <c:f>'4.1'!$B$10:$M$10</c:f>
              <c:numCache>
                <c:formatCode>#,##0.0</c:formatCode>
                <c:ptCount val="12"/>
                <c:pt idx="0">
                  <c:v>2016.8260669999995</c:v>
                </c:pt>
                <c:pt idx="1">
                  <c:v>1450.2728900000002</c:v>
                </c:pt>
                <c:pt idx="2">
                  <c:v>1510.7488640000001</c:v>
                </c:pt>
                <c:pt idx="3">
                  <c:v>1162.7768349999999</c:v>
                </c:pt>
                <c:pt idx="4">
                  <c:v>611.21719299999995</c:v>
                </c:pt>
                <c:pt idx="5">
                  <c:v>415.24973799999998</c:v>
                </c:pt>
                <c:pt idx="6">
                  <c:v>456.67933699999998</c:v>
                </c:pt>
                <c:pt idx="7">
                  <c:v>451.127838</c:v>
                </c:pt>
                <c:pt idx="8">
                  <c:v>652.91471199999989</c:v>
                </c:pt>
                <c:pt idx="9">
                  <c:v>874.006438</c:v>
                </c:pt>
                <c:pt idx="10">
                  <c:v>1240.0886439999999</c:v>
                </c:pt>
                <c:pt idx="11">
                  <c:v>1697.5817749999999</c:v>
                </c:pt>
              </c:numCache>
            </c:numRef>
          </c:val>
          <c:extLst>
            <c:ext xmlns:c16="http://schemas.microsoft.com/office/drawing/2014/chart" uri="{C3380CC4-5D6E-409C-BE32-E72D297353CC}">
              <c16:uniqueId val="{00000002-0098-4443-B1B5-C616D93B0609}"/>
            </c:ext>
          </c:extLst>
        </c:ser>
        <c:ser>
          <c:idx val="3"/>
          <c:order val="3"/>
          <c:tx>
            <c:strRef>
              <c:f>'4.1'!$A$11</c:f>
              <c:strCache>
                <c:ptCount val="1"/>
                <c:pt idx="0">
                  <c:v>Elektrická energie</c:v>
                </c:pt>
              </c:strCache>
            </c:strRef>
          </c:tx>
          <c:spPr>
            <a:solidFill>
              <a:schemeClr val="accent4"/>
            </a:solidFill>
          </c:spPr>
          <c:invertIfNegative val="0"/>
          <c:val>
            <c:numRef>
              <c:f>'4.1'!$B$11:$M$11</c:f>
              <c:numCache>
                <c:formatCode>#,##0.0</c:formatCode>
                <c:ptCount val="12"/>
                <c:pt idx="0">
                  <c:v>4.1042699999999996</c:v>
                </c:pt>
                <c:pt idx="1">
                  <c:v>4.5074400000000008</c:v>
                </c:pt>
                <c:pt idx="2">
                  <c:v>5.6810700000000001</c:v>
                </c:pt>
                <c:pt idx="3">
                  <c:v>4.7649399999999993</c:v>
                </c:pt>
                <c:pt idx="4">
                  <c:v>3.7690260000000002</c:v>
                </c:pt>
                <c:pt idx="5">
                  <c:v>3.4811519999999998</c:v>
                </c:pt>
                <c:pt idx="6">
                  <c:v>3.545229</c:v>
                </c:pt>
                <c:pt idx="7">
                  <c:v>3.7158230000000003</c:v>
                </c:pt>
                <c:pt idx="8">
                  <c:v>3.2781060000000002</c:v>
                </c:pt>
                <c:pt idx="9">
                  <c:v>10.9742</c:v>
                </c:pt>
                <c:pt idx="10">
                  <c:v>12.965489000000002</c:v>
                </c:pt>
                <c:pt idx="11">
                  <c:v>11.683755000000001</c:v>
                </c:pt>
              </c:numCache>
            </c:numRef>
          </c:val>
          <c:extLst>
            <c:ext xmlns:c16="http://schemas.microsoft.com/office/drawing/2014/chart" uri="{C3380CC4-5D6E-409C-BE32-E72D297353CC}">
              <c16:uniqueId val="{00000003-0098-4443-B1B5-C616D93B0609}"/>
            </c:ext>
          </c:extLst>
        </c:ser>
        <c:ser>
          <c:idx val="4"/>
          <c:order val="4"/>
          <c:tx>
            <c:strRef>
              <c:f>'4.1'!$A$12</c:f>
              <c:strCache>
                <c:ptCount val="1"/>
                <c:pt idx="0">
                  <c:v>Energie prostředí (tepelné čerpadlo)</c:v>
                </c:pt>
              </c:strCache>
            </c:strRef>
          </c:tx>
          <c:spPr>
            <a:solidFill>
              <a:schemeClr val="accent5"/>
            </a:solidFill>
          </c:spPr>
          <c:invertIfNegative val="0"/>
          <c:val>
            <c:numRef>
              <c:f>'4.1'!$B$12:$M$12</c:f>
              <c:numCache>
                <c:formatCode>#,##0.0</c:formatCode>
                <c:ptCount val="12"/>
                <c:pt idx="0">
                  <c:v>1.5418399999999999</c:v>
                </c:pt>
                <c:pt idx="1">
                  <c:v>1.35433</c:v>
                </c:pt>
                <c:pt idx="2">
                  <c:v>1.4967699999999999</c:v>
                </c:pt>
                <c:pt idx="3">
                  <c:v>1.6977500000000001</c:v>
                </c:pt>
                <c:pt idx="4">
                  <c:v>1.63364</c:v>
                </c:pt>
                <c:pt idx="5">
                  <c:v>1.5027200000000001</c:v>
                </c:pt>
                <c:pt idx="6">
                  <c:v>1.19706</c:v>
                </c:pt>
                <c:pt idx="7">
                  <c:v>1.5430299999999999</c:v>
                </c:pt>
                <c:pt idx="8">
                  <c:v>1.68184</c:v>
                </c:pt>
                <c:pt idx="9">
                  <c:v>1.96069</c:v>
                </c:pt>
                <c:pt idx="10">
                  <c:v>1.4710799999999999</c:v>
                </c:pt>
                <c:pt idx="11">
                  <c:v>1.59796</c:v>
                </c:pt>
              </c:numCache>
            </c:numRef>
          </c:val>
          <c:extLst>
            <c:ext xmlns:c16="http://schemas.microsoft.com/office/drawing/2014/chart" uri="{C3380CC4-5D6E-409C-BE32-E72D297353CC}">
              <c16:uniqueId val="{00000004-0098-4443-B1B5-C616D93B0609}"/>
            </c:ext>
          </c:extLst>
        </c:ser>
        <c:ser>
          <c:idx val="5"/>
          <c:order val="5"/>
          <c:tx>
            <c:strRef>
              <c:f>'4.1'!$A$13</c:f>
              <c:strCache>
                <c:ptCount val="1"/>
                <c:pt idx="0">
                  <c:v>Energie Slunce (solární kolektor)</c:v>
                </c:pt>
              </c:strCache>
            </c:strRef>
          </c:tx>
          <c:spPr>
            <a:solidFill>
              <a:schemeClr val="accent6"/>
            </a:solidFill>
          </c:spPr>
          <c:invertIfNegative val="0"/>
          <c:val>
            <c:numRef>
              <c:f>'4.1'!$B$13:$M$13</c:f>
              <c:numCache>
                <c:formatCode>#,##0.0</c:formatCode>
                <c:ptCount val="12"/>
                <c:pt idx="0">
                  <c:v>1.585E-2</c:v>
                </c:pt>
                <c:pt idx="1">
                  <c:v>2.6810000000000004E-2</c:v>
                </c:pt>
                <c:pt idx="2">
                  <c:v>7.5740000000000002E-2</c:v>
                </c:pt>
                <c:pt idx="3">
                  <c:v>6.9809999999999983E-2</c:v>
                </c:pt>
                <c:pt idx="4">
                  <c:v>8.6279999999999996E-2</c:v>
                </c:pt>
                <c:pt idx="5">
                  <c:v>9.8789999999999989E-2</c:v>
                </c:pt>
                <c:pt idx="6">
                  <c:v>9.0109999999999996E-2</c:v>
                </c:pt>
                <c:pt idx="7">
                  <c:v>7.0779999999999996E-2</c:v>
                </c:pt>
                <c:pt idx="8">
                  <c:v>4.5830000000000003E-2</c:v>
                </c:pt>
                <c:pt idx="9">
                  <c:v>4.1500000000000002E-2</c:v>
                </c:pt>
                <c:pt idx="10">
                  <c:v>1.7670000000000002E-2</c:v>
                </c:pt>
                <c:pt idx="11">
                  <c:v>7.0400000000000003E-3</c:v>
                </c:pt>
              </c:numCache>
            </c:numRef>
          </c:val>
          <c:extLst>
            <c:ext xmlns:c16="http://schemas.microsoft.com/office/drawing/2014/chart" uri="{C3380CC4-5D6E-409C-BE32-E72D297353CC}">
              <c16:uniqueId val="{00000005-0098-4443-B1B5-C616D93B0609}"/>
            </c:ext>
          </c:extLst>
        </c:ser>
        <c:ser>
          <c:idx val="6"/>
          <c:order val="6"/>
          <c:tx>
            <c:strRef>
              <c:f>'4.1'!$A$14</c:f>
              <c:strCache>
                <c:ptCount val="1"/>
                <c:pt idx="0">
                  <c:v>Hnědé uhlí</c:v>
                </c:pt>
              </c:strCache>
            </c:strRef>
          </c:tx>
          <c:spPr>
            <a:solidFill>
              <a:srgbClr val="F0948F"/>
            </a:solidFill>
          </c:spPr>
          <c:invertIfNegative val="0"/>
          <c:val>
            <c:numRef>
              <c:f>'4.1'!$B$14:$M$14</c:f>
              <c:numCache>
                <c:formatCode>#,##0.0</c:formatCode>
                <c:ptCount val="12"/>
                <c:pt idx="0">
                  <c:v>8004.0066590000006</c:v>
                </c:pt>
                <c:pt idx="1">
                  <c:v>6501.9569280000005</c:v>
                </c:pt>
                <c:pt idx="2">
                  <c:v>6765.2773319999988</c:v>
                </c:pt>
                <c:pt idx="3">
                  <c:v>5471.1902839999993</c:v>
                </c:pt>
                <c:pt idx="4">
                  <c:v>3339.8895660000003</c:v>
                </c:pt>
                <c:pt idx="5">
                  <c:v>2804.1472720000002</c:v>
                </c:pt>
                <c:pt idx="6">
                  <c:v>2244.8775350000001</c:v>
                </c:pt>
                <c:pt idx="7">
                  <c:v>2330.8253159999999</c:v>
                </c:pt>
                <c:pt idx="8">
                  <c:v>3399.2117619999995</c:v>
                </c:pt>
                <c:pt idx="9">
                  <c:v>4375.7547869999999</c:v>
                </c:pt>
                <c:pt idx="10">
                  <c:v>6155.0236769999983</c:v>
                </c:pt>
                <c:pt idx="11">
                  <c:v>7760.369025</c:v>
                </c:pt>
              </c:numCache>
            </c:numRef>
          </c:val>
          <c:extLst>
            <c:ext xmlns:c16="http://schemas.microsoft.com/office/drawing/2014/chart" uri="{C3380CC4-5D6E-409C-BE32-E72D297353CC}">
              <c16:uniqueId val="{00000006-0098-4443-B1B5-C616D93B0609}"/>
            </c:ext>
          </c:extLst>
        </c:ser>
        <c:ser>
          <c:idx val="7"/>
          <c:order val="7"/>
          <c:tx>
            <c:strRef>
              <c:f>'4.1'!$A$15</c:f>
              <c:strCache>
                <c:ptCount val="1"/>
                <c:pt idx="0">
                  <c:v>Jaderné palivo</c:v>
                </c:pt>
              </c:strCache>
            </c:strRef>
          </c:tx>
          <c:spPr>
            <a:solidFill>
              <a:srgbClr val="F7C9C7"/>
            </a:solidFill>
          </c:spPr>
          <c:invertIfNegative val="0"/>
          <c:val>
            <c:numRef>
              <c:f>'4.1'!$B$15:$M$15</c:f>
              <c:numCache>
                <c:formatCode>#,##0.0</c:formatCode>
                <c:ptCount val="12"/>
                <c:pt idx="0">
                  <c:v>133.71199999999999</c:v>
                </c:pt>
                <c:pt idx="1">
                  <c:v>106.596</c:v>
                </c:pt>
                <c:pt idx="2">
                  <c:v>111.812</c:v>
                </c:pt>
                <c:pt idx="3">
                  <c:v>88.134</c:v>
                </c:pt>
                <c:pt idx="4">
                  <c:v>36.494999999999997</c:v>
                </c:pt>
                <c:pt idx="5">
                  <c:v>18.504999999999999</c:v>
                </c:pt>
                <c:pt idx="6">
                  <c:v>17.888000000000002</c:v>
                </c:pt>
                <c:pt idx="7">
                  <c:v>16.122</c:v>
                </c:pt>
                <c:pt idx="8">
                  <c:v>41.209000000000003</c:v>
                </c:pt>
                <c:pt idx="9">
                  <c:v>68.739999999999995</c:v>
                </c:pt>
                <c:pt idx="10">
                  <c:v>95.132000000000005</c:v>
                </c:pt>
                <c:pt idx="11">
                  <c:v>131.52600000000001</c:v>
                </c:pt>
              </c:numCache>
            </c:numRef>
          </c:val>
          <c:extLst>
            <c:ext xmlns:c16="http://schemas.microsoft.com/office/drawing/2014/chart" uri="{C3380CC4-5D6E-409C-BE32-E72D297353CC}">
              <c16:uniqueId val="{00000007-0098-4443-B1B5-C616D93B0609}"/>
            </c:ext>
          </c:extLst>
        </c:ser>
        <c:ser>
          <c:idx val="8"/>
          <c:order val="8"/>
          <c:tx>
            <c:strRef>
              <c:f>'4.1'!$A$16</c:f>
              <c:strCache>
                <c:ptCount val="1"/>
                <c:pt idx="0">
                  <c:v>Koks</c:v>
                </c:pt>
              </c:strCache>
            </c:strRef>
          </c:tx>
          <c:spPr>
            <a:solidFill>
              <a:schemeClr val="tx1"/>
            </a:solidFill>
          </c:spPr>
          <c:invertIfNegative val="0"/>
          <c:val>
            <c:numRef>
              <c:f>'4.1'!$B$16:$M$16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098-4443-B1B5-C616D93B0609}"/>
            </c:ext>
          </c:extLst>
        </c:ser>
        <c:ser>
          <c:idx val="9"/>
          <c:order val="9"/>
          <c:tx>
            <c:strRef>
              <c:f>'4.1'!$A$17</c:f>
              <c:strCache>
                <c:ptCount val="1"/>
                <c:pt idx="0">
                  <c:v>Odpadní teplo</c:v>
                </c:pt>
              </c:strCache>
            </c:strRef>
          </c:tx>
          <c:spPr>
            <a:solidFill>
              <a:srgbClr val="646363"/>
            </a:solidFill>
          </c:spPr>
          <c:invertIfNegative val="0"/>
          <c:val>
            <c:numRef>
              <c:f>'4.1'!$B$17:$M$17</c:f>
              <c:numCache>
                <c:formatCode>#,##0.0</c:formatCode>
                <c:ptCount val="12"/>
                <c:pt idx="0">
                  <c:v>778.59543200000007</c:v>
                </c:pt>
                <c:pt idx="1">
                  <c:v>684.61303099999998</c:v>
                </c:pt>
                <c:pt idx="2">
                  <c:v>555.77029499999992</c:v>
                </c:pt>
                <c:pt idx="3">
                  <c:v>504.46035899999998</c:v>
                </c:pt>
                <c:pt idx="4">
                  <c:v>704.97971299999995</c:v>
                </c:pt>
                <c:pt idx="5">
                  <c:v>685.98217299999999</c:v>
                </c:pt>
                <c:pt idx="6">
                  <c:v>690.38266299999998</c:v>
                </c:pt>
                <c:pt idx="7">
                  <c:v>598.49580999999989</c:v>
                </c:pt>
                <c:pt idx="8">
                  <c:v>622.70233699999994</c:v>
                </c:pt>
                <c:pt idx="9">
                  <c:v>702.21893100000011</c:v>
                </c:pt>
                <c:pt idx="10">
                  <c:v>689.70702999999992</c:v>
                </c:pt>
                <c:pt idx="11">
                  <c:v>662.675206</c:v>
                </c:pt>
              </c:numCache>
            </c:numRef>
          </c:val>
          <c:extLst>
            <c:ext xmlns:c16="http://schemas.microsoft.com/office/drawing/2014/chart" uri="{C3380CC4-5D6E-409C-BE32-E72D297353CC}">
              <c16:uniqueId val="{00000009-0098-4443-B1B5-C616D93B0609}"/>
            </c:ext>
          </c:extLst>
        </c:ser>
        <c:ser>
          <c:idx val="10"/>
          <c:order val="10"/>
          <c:tx>
            <c:strRef>
              <c:f>'4.1'!$A$18</c:f>
              <c:strCache>
                <c:ptCount val="1"/>
                <c:pt idx="0">
                  <c:v>Ostatní kapalná paliva</c:v>
                </c:pt>
              </c:strCache>
            </c:strRef>
          </c:tx>
          <c:spPr>
            <a:solidFill>
              <a:srgbClr val="9D9D9C"/>
            </a:solidFill>
          </c:spPr>
          <c:invertIfNegative val="0"/>
          <c:val>
            <c:numRef>
              <c:f>'4.1'!$B$18:$M$18</c:f>
              <c:numCache>
                <c:formatCode>#,##0.0</c:formatCode>
                <c:ptCount val="12"/>
                <c:pt idx="0">
                  <c:v>48.16986</c:v>
                </c:pt>
                <c:pt idx="1">
                  <c:v>31.518058</c:v>
                </c:pt>
                <c:pt idx="2">
                  <c:v>36.587154000000005</c:v>
                </c:pt>
                <c:pt idx="3">
                  <c:v>3.8417129999999999</c:v>
                </c:pt>
                <c:pt idx="4">
                  <c:v>3.107726</c:v>
                </c:pt>
                <c:pt idx="5">
                  <c:v>11.140400000000001</c:v>
                </c:pt>
                <c:pt idx="6">
                  <c:v>2.54</c:v>
                </c:pt>
                <c:pt idx="7">
                  <c:v>2.3384270000000003</c:v>
                </c:pt>
                <c:pt idx="8">
                  <c:v>28.616529</c:v>
                </c:pt>
                <c:pt idx="9">
                  <c:v>3.3486959999999999</c:v>
                </c:pt>
                <c:pt idx="10">
                  <c:v>29.078040999999999</c:v>
                </c:pt>
                <c:pt idx="11">
                  <c:v>47.757869999999997</c:v>
                </c:pt>
              </c:numCache>
            </c:numRef>
          </c:val>
          <c:extLst>
            <c:ext xmlns:c16="http://schemas.microsoft.com/office/drawing/2014/chart" uri="{C3380CC4-5D6E-409C-BE32-E72D297353CC}">
              <c16:uniqueId val="{0000000A-0098-4443-B1B5-C616D93B0609}"/>
            </c:ext>
          </c:extLst>
        </c:ser>
        <c:ser>
          <c:idx val="11"/>
          <c:order val="11"/>
          <c:tx>
            <c:strRef>
              <c:f>'4.1'!$A$19</c:f>
              <c:strCache>
                <c:ptCount val="1"/>
                <c:pt idx="0">
                  <c:v>Ostatní pevná paliva</c:v>
                </c:pt>
              </c:strCache>
            </c:strRef>
          </c:tx>
          <c:spPr>
            <a:solidFill>
              <a:srgbClr val="D0D0D0"/>
            </a:solidFill>
          </c:spPr>
          <c:invertIfNegative val="0"/>
          <c:val>
            <c:numRef>
              <c:f>'4.1'!$B$19:$M$19</c:f>
              <c:numCache>
                <c:formatCode>#,##0.0</c:formatCode>
                <c:ptCount val="12"/>
                <c:pt idx="0">
                  <c:v>382.98554899999999</c:v>
                </c:pt>
                <c:pt idx="1">
                  <c:v>324.60856499999994</c:v>
                </c:pt>
                <c:pt idx="2">
                  <c:v>327.076528</c:v>
                </c:pt>
                <c:pt idx="3">
                  <c:v>297.20224200000001</c:v>
                </c:pt>
                <c:pt idx="4">
                  <c:v>362.43759208354038</c:v>
                </c:pt>
                <c:pt idx="5">
                  <c:v>289.41300759672038</c:v>
                </c:pt>
                <c:pt idx="6">
                  <c:v>354.04712668719844</c:v>
                </c:pt>
                <c:pt idx="7">
                  <c:v>324.3648858376049</c:v>
                </c:pt>
                <c:pt idx="8">
                  <c:v>322.51052719086692</c:v>
                </c:pt>
                <c:pt idx="9">
                  <c:v>354.58676002762411</c:v>
                </c:pt>
                <c:pt idx="10">
                  <c:v>373.49259507701544</c:v>
                </c:pt>
                <c:pt idx="11">
                  <c:v>398.80401985142004</c:v>
                </c:pt>
              </c:numCache>
            </c:numRef>
          </c:val>
          <c:extLst>
            <c:ext xmlns:c16="http://schemas.microsoft.com/office/drawing/2014/chart" uri="{C3380CC4-5D6E-409C-BE32-E72D297353CC}">
              <c16:uniqueId val="{0000000B-0098-4443-B1B5-C616D93B0609}"/>
            </c:ext>
          </c:extLst>
        </c:ser>
        <c:ser>
          <c:idx val="12"/>
          <c:order val="12"/>
          <c:tx>
            <c:strRef>
              <c:f>'4.1'!$A$20</c:f>
              <c:strCache>
                <c:ptCount val="1"/>
                <c:pt idx="0">
                  <c:v>Ostatní plyny</c:v>
                </c:pt>
              </c:strCache>
            </c:strRef>
          </c:tx>
          <c:spPr>
            <a:pattFill prst="ltUpDiag">
              <a:fgClr>
                <a:schemeClr val="tx2"/>
              </a:fgClr>
              <a:bgClr>
                <a:schemeClr val="bg1"/>
              </a:bgClr>
            </a:pattFill>
          </c:spPr>
          <c:invertIfNegative val="0"/>
          <c:val>
            <c:numRef>
              <c:f>'4.1'!$B$20:$M$20</c:f>
              <c:numCache>
                <c:formatCode>#,##0.0</c:formatCode>
                <c:ptCount val="12"/>
                <c:pt idx="0">
                  <c:v>942.02920399999994</c:v>
                </c:pt>
                <c:pt idx="1">
                  <c:v>784.75839299999984</c:v>
                </c:pt>
                <c:pt idx="2">
                  <c:v>778.51861900000006</c:v>
                </c:pt>
                <c:pt idx="3">
                  <c:v>779.50199899999996</c:v>
                </c:pt>
                <c:pt idx="4">
                  <c:v>697.29847499999994</c:v>
                </c:pt>
                <c:pt idx="5">
                  <c:v>612.79766200000006</c:v>
                </c:pt>
                <c:pt idx="6">
                  <c:v>576.76114300000006</c:v>
                </c:pt>
                <c:pt idx="7">
                  <c:v>581.44534400000009</c:v>
                </c:pt>
                <c:pt idx="8">
                  <c:v>601.58727500000009</c:v>
                </c:pt>
                <c:pt idx="9">
                  <c:v>637.03395899999987</c:v>
                </c:pt>
                <c:pt idx="10">
                  <c:v>721.04926899999987</c:v>
                </c:pt>
                <c:pt idx="11">
                  <c:v>647.00229000000002</c:v>
                </c:pt>
              </c:numCache>
            </c:numRef>
          </c:val>
          <c:extLst>
            <c:ext xmlns:c16="http://schemas.microsoft.com/office/drawing/2014/chart" uri="{C3380CC4-5D6E-409C-BE32-E72D297353CC}">
              <c16:uniqueId val="{0000000C-0098-4443-B1B5-C616D93B0609}"/>
            </c:ext>
          </c:extLst>
        </c:ser>
        <c:ser>
          <c:idx val="13"/>
          <c:order val="13"/>
          <c:tx>
            <c:strRef>
              <c:f>'4.1'!$A$21</c:f>
              <c:strCache>
                <c:ptCount val="1"/>
                <c:pt idx="0">
                  <c:v>Ostatní</c:v>
                </c:pt>
              </c:strCache>
            </c:strRef>
          </c:tx>
          <c:spPr>
            <a:pattFill prst="ltUpDiag">
              <a:fgClr>
                <a:schemeClr val="accent5"/>
              </a:fgClr>
              <a:bgClr>
                <a:schemeClr val="bg1"/>
              </a:bgClr>
            </a:pattFill>
          </c:spPr>
          <c:invertIfNegative val="0"/>
          <c:val>
            <c:numRef>
              <c:f>'4.1'!$B$21:$M$21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098-4443-B1B5-C616D93B0609}"/>
            </c:ext>
          </c:extLst>
        </c:ser>
        <c:ser>
          <c:idx val="14"/>
          <c:order val="14"/>
          <c:tx>
            <c:strRef>
              <c:f>'4.1'!$A$22</c:f>
              <c:strCache>
                <c:ptCount val="1"/>
                <c:pt idx="0">
                  <c:v>Topné oleje</c:v>
                </c:pt>
              </c:strCache>
            </c:strRef>
          </c:tx>
          <c:spPr>
            <a:pattFill prst="ltUpDiag">
              <a:fgClr>
                <a:schemeClr val="accent2"/>
              </a:fgClr>
              <a:bgClr>
                <a:schemeClr val="bg1"/>
              </a:bgClr>
            </a:pattFill>
          </c:spPr>
          <c:invertIfNegative val="0"/>
          <c:val>
            <c:numRef>
              <c:f>'4.1'!$B$22:$M$22</c:f>
              <c:numCache>
                <c:formatCode>#,##0.0</c:formatCode>
                <c:ptCount val="12"/>
                <c:pt idx="0">
                  <c:v>147.87545800000004</c:v>
                </c:pt>
                <c:pt idx="1">
                  <c:v>103.64763599999998</c:v>
                </c:pt>
                <c:pt idx="2">
                  <c:v>94.163931999999974</c:v>
                </c:pt>
                <c:pt idx="3">
                  <c:v>60.148102999999999</c:v>
                </c:pt>
                <c:pt idx="4">
                  <c:v>10.471563</c:v>
                </c:pt>
                <c:pt idx="5">
                  <c:v>4.5854009999999992</c:v>
                </c:pt>
                <c:pt idx="6">
                  <c:v>55.667391000000002</c:v>
                </c:pt>
                <c:pt idx="7">
                  <c:v>12.671209000000001</c:v>
                </c:pt>
                <c:pt idx="8">
                  <c:v>46.055566999999996</c:v>
                </c:pt>
                <c:pt idx="9">
                  <c:v>108.97388999999998</c:v>
                </c:pt>
                <c:pt idx="10">
                  <c:v>76.478898999999984</c:v>
                </c:pt>
                <c:pt idx="11">
                  <c:v>200.91572600000001</c:v>
                </c:pt>
              </c:numCache>
            </c:numRef>
          </c:val>
          <c:extLst>
            <c:ext xmlns:c16="http://schemas.microsoft.com/office/drawing/2014/chart" uri="{C3380CC4-5D6E-409C-BE32-E72D297353CC}">
              <c16:uniqueId val="{0000000E-0098-4443-B1B5-C616D93B0609}"/>
            </c:ext>
          </c:extLst>
        </c:ser>
        <c:ser>
          <c:idx val="15"/>
          <c:order val="15"/>
          <c:tx>
            <c:strRef>
              <c:f>'4.1'!$A$23</c:f>
              <c:strCache>
                <c:ptCount val="1"/>
                <c:pt idx="0">
                  <c:v>Zemní plyn</c:v>
                </c:pt>
              </c:strCache>
            </c:strRef>
          </c:tx>
          <c:spPr>
            <a:pattFill prst="ltUpDiag">
              <a:fgClr>
                <a:srgbClr val="E86159"/>
              </a:fgClr>
              <a:bgClr>
                <a:schemeClr val="bg1"/>
              </a:bgClr>
            </a:pattFill>
          </c:spPr>
          <c:invertIfNegative val="0"/>
          <c:val>
            <c:numRef>
              <c:f>'4.1'!$B$23:$M$23</c:f>
              <c:numCache>
                <c:formatCode>#,##0.0</c:formatCode>
                <c:ptCount val="12"/>
                <c:pt idx="0">
                  <c:v>4122.249333087907</c:v>
                </c:pt>
                <c:pt idx="1">
                  <c:v>3264.640640604513</c:v>
                </c:pt>
                <c:pt idx="2">
                  <c:v>3311.6272927815589</c:v>
                </c:pt>
                <c:pt idx="3">
                  <c:v>2640.371574619935</c:v>
                </c:pt>
                <c:pt idx="4">
                  <c:v>1438.0663018238131</c:v>
                </c:pt>
                <c:pt idx="5">
                  <c:v>1170.4906418694634</c:v>
                </c:pt>
                <c:pt idx="6">
                  <c:v>1235.8329096583657</c:v>
                </c:pt>
                <c:pt idx="7">
                  <c:v>1263.9033381275376</c:v>
                </c:pt>
                <c:pt idx="8">
                  <c:v>1524.7145112662463</c:v>
                </c:pt>
                <c:pt idx="9">
                  <c:v>2231.9204433483778</c:v>
                </c:pt>
                <c:pt idx="10">
                  <c:v>2998.6959161069831</c:v>
                </c:pt>
                <c:pt idx="11">
                  <c:v>3884.773161964582</c:v>
                </c:pt>
              </c:numCache>
            </c:numRef>
          </c:val>
          <c:extLst>
            <c:ext xmlns:c16="http://schemas.microsoft.com/office/drawing/2014/chart" uri="{C3380CC4-5D6E-409C-BE32-E72D297353CC}">
              <c16:uniqueId val="{0000000F-0098-4443-B1B5-C616D93B0609}"/>
            </c:ext>
          </c:extLst>
        </c:ser>
        <c:dLbls>
          <c:showLegendKey val="0"/>
          <c:showVal val="0"/>
          <c:showCatName val="0"/>
          <c:showSerName val="0"/>
          <c:showPercent val="0"/>
          <c:showBubbleSize val="0"/>
        </c:dLbls>
        <c:gapWidth val="50"/>
        <c:overlap val="100"/>
        <c:axId val="178610944"/>
        <c:axId val="178612480"/>
      </c:barChart>
      <c:catAx>
        <c:axId val="178610944"/>
        <c:scaling>
          <c:orientation val="minMax"/>
        </c:scaling>
        <c:delete val="0"/>
        <c:axPos val="b"/>
        <c:majorTickMark val="none"/>
        <c:minorTickMark val="none"/>
        <c:tickLblPos val="nextTo"/>
        <c:txPr>
          <a:bodyPr/>
          <a:lstStyle/>
          <a:p>
            <a:pPr>
              <a:defRPr sz="900"/>
            </a:pPr>
            <a:endParaRPr lang="cs-CZ"/>
          </a:p>
        </c:txPr>
        <c:crossAx val="178612480"/>
        <c:crosses val="autoZero"/>
        <c:auto val="1"/>
        <c:lblAlgn val="ctr"/>
        <c:lblOffset val="100"/>
        <c:noMultiLvlLbl val="0"/>
      </c:catAx>
      <c:valAx>
        <c:axId val="178612480"/>
        <c:scaling>
          <c:orientation val="minMax"/>
          <c:max val="20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178610944"/>
        <c:crosses val="autoZero"/>
        <c:crossBetween val="between"/>
        <c:majorUnit val="2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accent1"/>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FD4C-42A0-96FE-49730A1E4246}"/>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FD4C-42A0-96FE-49730A1E4246}"/>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FD4C-42A0-96FE-49730A1E4246}"/>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FD4C-42A0-96FE-49730A1E4246}"/>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FD4C-42A0-96FE-49730A1E4246}"/>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FD4C-42A0-96FE-49730A1E4246}"/>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FD4C-42A0-96FE-49730A1E4246}"/>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FD4C-42A0-96FE-49730A1E4246}"/>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FD4C-42A0-96FE-49730A1E4246}"/>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FD4C-42A0-96FE-49730A1E4246}"/>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FD4C-42A0-96FE-49730A1E4246}"/>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FD4C-42A0-96FE-49730A1E4246}"/>
            </c:ext>
          </c:extLst>
        </c:ser>
        <c:ser>
          <c:idx val="12"/>
          <c:order val="12"/>
          <c:tx>
            <c:strRef>
              <c:f>'4.2'!$O$19</c:f>
              <c:strCache>
                <c:ptCount val="1"/>
              </c:strCache>
            </c:strRef>
          </c:tx>
          <c:spPr>
            <a:pattFill prst="ltUpDiag">
              <a:fgClr>
                <a:schemeClr val="accent1"/>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FD4C-42A0-96FE-49730A1E4246}"/>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FD4C-42A0-96FE-49730A1E4246}"/>
            </c:ext>
          </c:extLst>
        </c:ser>
        <c:dLbls>
          <c:showLegendKey val="0"/>
          <c:showVal val="0"/>
          <c:showCatName val="0"/>
          <c:showSerName val="0"/>
          <c:showPercent val="0"/>
          <c:showBubbleSize val="0"/>
        </c:dLbls>
        <c:gapWidth val="150"/>
        <c:axId val="235479040"/>
        <c:axId val="235480576"/>
      </c:barChart>
      <c:catAx>
        <c:axId val="235479040"/>
        <c:scaling>
          <c:orientation val="minMax"/>
        </c:scaling>
        <c:delete val="1"/>
        <c:axPos val="b"/>
        <c:numFmt formatCode="General" sourceLinked="1"/>
        <c:majorTickMark val="out"/>
        <c:minorTickMark val="none"/>
        <c:tickLblPos val="nextTo"/>
        <c:crossAx val="235480576"/>
        <c:crosses val="autoZero"/>
        <c:auto val="1"/>
        <c:lblAlgn val="ctr"/>
        <c:lblOffset val="100"/>
        <c:noMultiLvlLbl val="0"/>
      </c:catAx>
      <c:valAx>
        <c:axId val="235480576"/>
        <c:scaling>
          <c:orientation val="minMax"/>
        </c:scaling>
        <c:delete val="1"/>
        <c:axPos val="l"/>
        <c:numFmt formatCode="0.0%" sourceLinked="1"/>
        <c:majorTickMark val="out"/>
        <c:minorTickMark val="none"/>
        <c:tickLblPos val="nextTo"/>
        <c:crossAx val="2354790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Instalovaný výkon v ČR (MW</a:t>
            </a:r>
            <a:r>
              <a:rPr lang="cs-CZ" sz="1000" baseline="-25000">
                <a:solidFill>
                  <a:schemeClr val="tx2"/>
                </a:solidFill>
              </a:rPr>
              <a:t>t</a:t>
            </a:r>
            <a:r>
              <a:rPr lang="cs-CZ" sz="1000">
                <a:solidFill>
                  <a:schemeClr val="tx2"/>
                </a:solidFill>
              </a:rPr>
              <a:t>)</a:t>
            </a:r>
          </a:p>
        </c:rich>
      </c:tx>
      <c:layout>
        <c:manualLayout>
          <c:xMode val="edge"/>
          <c:yMode val="edge"/>
          <c:x val="2.1198696001707E-3"/>
          <c:y val="3.4071565490064917E-2"/>
        </c:manualLayout>
      </c:layout>
      <c:overlay val="0"/>
    </c:title>
    <c:autoTitleDeleted val="0"/>
    <c:plotArea>
      <c:layout>
        <c:manualLayout>
          <c:layoutTarget val="inner"/>
          <c:xMode val="edge"/>
          <c:yMode val="edge"/>
          <c:x val="7.8332167930714694E-2"/>
          <c:y val="0.16578678264711025"/>
          <c:w val="0.88757812783102241"/>
          <c:h val="0.70939771577428523"/>
        </c:manualLayout>
      </c:layout>
      <c:barChart>
        <c:barDir val="col"/>
        <c:grouping val="stacked"/>
        <c:varyColors val="0"/>
        <c:ser>
          <c:idx val="0"/>
          <c:order val="0"/>
          <c:tx>
            <c:strRef>
              <c:f>'6'!$A$7</c:f>
              <c:strCache>
                <c:ptCount val="1"/>
                <c:pt idx="0">
                  <c:v>Hlavní město Praha (PHA)</c:v>
                </c:pt>
              </c:strCache>
            </c:strRef>
          </c:tx>
          <c:spPr>
            <a:solidFill>
              <a:schemeClr val="accent1"/>
            </a:solidFill>
          </c:spPr>
          <c:invertIfNegative val="0"/>
          <c:val>
            <c:numRef>
              <c:f>'6'!$B$7:$M$7</c:f>
              <c:numCache>
                <c:formatCode>#,##0.0</c:formatCode>
                <c:ptCount val="12"/>
                <c:pt idx="0">
                  <c:v>2083.6129999999989</c:v>
                </c:pt>
                <c:pt idx="1">
                  <c:v>2083.2529999999992</c:v>
                </c:pt>
                <c:pt idx="2">
                  <c:v>2083.2529999999992</c:v>
                </c:pt>
                <c:pt idx="3">
                  <c:v>2083.8639999999991</c:v>
                </c:pt>
                <c:pt idx="4">
                  <c:v>2084.7819999999992</c:v>
                </c:pt>
                <c:pt idx="5">
                  <c:v>2084.7819999999992</c:v>
                </c:pt>
                <c:pt idx="6">
                  <c:v>2077.6679999999992</c:v>
                </c:pt>
                <c:pt idx="7">
                  <c:v>2078.5859999999993</c:v>
                </c:pt>
                <c:pt idx="8">
                  <c:v>2078.5859999999993</c:v>
                </c:pt>
                <c:pt idx="9">
                  <c:v>1610.7790000000002</c:v>
                </c:pt>
                <c:pt idx="10">
                  <c:v>1565.6740000000002</c:v>
                </c:pt>
                <c:pt idx="11">
                  <c:v>1565.6740000000002</c:v>
                </c:pt>
              </c:numCache>
            </c:numRef>
          </c:val>
          <c:extLst>
            <c:ext xmlns:c16="http://schemas.microsoft.com/office/drawing/2014/chart" uri="{C3380CC4-5D6E-409C-BE32-E72D297353CC}">
              <c16:uniqueId val="{00000000-A10D-4DC0-A3DF-71286D468598}"/>
            </c:ext>
          </c:extLst>
        </c:ser>
        <c:ser>
          <c:idx val="1"/>
          <c:order val="1"/>
          <c:tx>
            <c:strRef>
              <c:f>'6'!$A$8</c:f>
              <c:strCache>
                <c:ptCount val="1"/>
                <c:pt idx="0">
                  <c:v>Jihočeský kraj (JHČ)</c:v>
                </c:pt>
              </c:strCache>
            </c:strRef>
          </c:tx>
          <c:spPr>
            <a:solidFill>
              <a:schemeClr val="accent2"/>
            </a:solidFill>
          </c:spPr>
          <c:invertIfNegative val="0"/>
          <c:val>
            <c:numRef>
              <c:f>'6'!$B$8:$M$8</c:f>
              <c:numCache>
                <c:formatCode>#,##0.0</c:formatCode>
                <c:ptCount val="12"/>
                <c:pt idx="0">
                  <c:v>2155.4980000000014</c:v>
                </c:pt>
                <c:pt idx="1">
                  <c:v>2155.8030000000017</c:v>
                </c:pt>
                <c:pt idx="2">
                  <c:v>2155.8670000000016</c:v>
                </c:pt>
                <c:pt idx="3">
                  <c:v>2145.2490000000016</c:v>
                </c:pt>
                <c:pt idx="4">
                  <c:v>2145.2490000000016</c:v>
                </c:pt>
                <c:pt idx="5">
                  <c:v>2145.2490000000016</c:v>
                </c:pt>
                <c:pt idx="6">
                  <c:v>2145.1950000000015</c:v>
                </c:pt>
                <c:pt idx="7">
                  <c:v>2145.2320000000018</c:v>
                </c:pt>
                <c:pt idx="8">
                  <c:v>2144.4290000000019</c:v>
                </c:pt>
                <c:pt idx="9">
                  <c:v>2144.0320000000015</c:v>
                </c:pt>
                <c:pt idx="10">
                  <c:v>2144.0320000000015</c:v>
                </c:pt>
                <c:pt idx="11">
                  <c:v>2144.0320000000015</c:v>
                </c:pt>
              </c:numCache>
            </c:numRef>
          </c:val>
          <c:extLst>
            <c:ext xmlns:c16="http://schemas.microsoft.com/office/drawing/2014/chart" uri="{C3380CC4-5D6E-409C-BE32-E72D297353CC}">
              <c16:uniqueId val="{00000001-A10D-4DC0-A3DF-71286D468598}"/>
            </c:ext>
          </c:extLst>
        </c:ser>
        <c:ser>
          <c:idx val="2"/>
          <c:order val="2"/>
          <c:tx>
            <c:strRef>
              <c:f>'6'!$A$9</c:f>
              <c:strCache>
                <c:ptCount val="1"/>
                <c:pt idx="0">
                  <c:v>Jihomoravský kraj (JHM)</c:v>
                </c:pt>
              </c:strCache>
            </c:strRef>
          </c:tx>
          <c:spPr>
            <a:solidFill>
              <a:schemeClr val="accent3"/>
            </a:solidFill>
          </c:spPr>
          <c:invertIfNegative val="0"/>
          <c:val>
            <c:numRef>
              <c:f>'6'!$B$9:$M$9</c:f>
              <c:numCache>
                <c:formatCode>#,##0.0</c:formatCode>
                <c:ptCount val="12"/>
                <c:pt idx="0">
                  <c:v>1872.8349999999982</c:v>
                </c:pt>
                <c:pt idx="1">
                  <c:v>1872.1969999999983</c:v>
                </c:pt>
                <c:pt idx="2">
                  <c:v>1872.7169999999983</c:v>
                </c:pt>
                <c:pt idx="3">
                  <c:v>1754.5429999999983</c:v>
                </c:pt>
                <c:pt idx="4">
                  <c:v>1753.9849999999983</c:v>
                </c:pt>
                <c:pt idx="5">
                  <c:v>1753.9849999999983</c:v>
                </c:pt>
                <c:pt idx="6">
                  <c:v>1748.8389999999986</c:v>
                </c:pt>
                <c:pt idx="7">
                  <c:v>1748.8389999999986</c:v>
                </c:pt>
                <c:pt idx="8">
                  <c:v>1748.8389999999986</c:v>
                </c:pt>
                <c:pt idx="9">
                  <c:v>1740.8449999999987</c:v>
                </c:pt>
                <c:pt idx="10">
                  <c:v>1740.8449999999987</c:v>
                </c:pt>
                <c:pt idx="11">
                  <c:v>1727.8329999999987</c:v>
                </c:pt>
              </c:numCache>
            </c:numRef>
          </c:val>
          <c:extLst>
            <c:ext xmlns:c16="http://schemas.microsoft.com/office/drawing/2014/chart" uri="{C3380CC4-5D6E-409C-BE32-E72D297353CC}">
              <c16:uniqueId val="{00000002-A10D-4DC0-A3DF-71286D468598}"/>
            </c:ext>
          </c:extLst>
        </c:ser>
        <c:ser>
          <c:idx val="3"/>
          <c:order val="3"/>
          <c:tx>
            <c:strRef>
              <c:f>'6'!$A$10</c:f>
              <c:strCache>
                <c:ptCount val="1"/>
                <c:pt idx="0">
                  <c:v>Karlovarský kraj (KVK)</c:v>
                </c:pt>
              </c:strCache>
            </c:strRef>
          </c:tx>
          <c:spPr>
            <a:solidFill>
              <a:schemeClr val="accent4"/>
            </a:solidFill>
          </c:spPr>
          <c:invertIfNegative val="0"/>
          <c:val>
            <c:numRef>
              <c:f>'6'!$B$10:$M$10</c:f>
              <c:numCache>
                <c:formatCode>#,##0.0</c:formatCode>
                <c:ptCount val="12"/>
                <c:pt idx="0">
                  <c:v>2825.5030000000002</c:v>
                </c:pt>
                <c:pt idx="1">
                  <c:v>2825.5030000000002</c:v>
                </c:pt>
                <c:pt idx="2">
                  <c:v>2825.5030000000002</c:v>
                </c:pt>
                <c:pt idx="3">
                  <c:v>2816.2980000000002</c:v>
                </c:pt>
                <c:pt idx="4">
                  <c:v>2816.2980000000002</c:v>
                </c:pt>
                <c:pt idx="5">
                  <c:v>2816.2980000000002</c:v>
                </c:pt>
                <c:pt idx="6">
                  <c:v>2816.2980000000002</c:v>
                </c:pt>
                <c:pt idx="7">
                  <c:v>2816.2980000000002</c:v>
                </c:pt>
                <c:pt idx="8">
                  <c:v>2816.2980000000002</c:v>
                </c:pt>
                <c:pt idx="9">
                  <c:v>2813.6580000000004</c:v>
                </c:pt>
                <c:pt idx="10">
                  <c:v>2813.6580000000004</c:v>
                </c:pt>
                <c:pt idx="11">
                  <c:v>2813.6300000000006</c:v>
                </c:pt>
              </c:numCache>
            </c:numRef>
          </c:val>
          <c:extLst>
            <c:ext xmlns:c16="http://schemas.microsoft.com/office/drawing/2014/chart" uri="{C3380CC4-5D6E-409C-BE32-E72D297353CC}">
              <c16:uniqueId val="{00000003-A10D-4DC0-A3DF-71286D468598}"/>
            </c:ext>
          </c:extLst>
        </c:ser>
        <c:ser>
          <c:idx val="4"/>
          <c:order val="4"/>
          <c:tx>
            <c:strRef>
              <c:f>'6'!$A$11</c:f>
              <c:strCache>
                <c:ptCount val="1"/>
                <c:pt idx="0">
                  <c:v>Kraj Vysočina (VYS)</c:v>
                </c:pt>
              </c:strCache>
            </c:strRef>
          </c:tx>
          <c:spPr>
            <a:solidFill>
              <a:schemeClr val="accent5"/>
            </a:solidFill>
          </c:spPr>
          <c:invertIfNegative val="0"/>
          <c:val>
            <c:numRef>
              <c:f>'6'!$B$11:$M$11</c:f>
              <c:numCache>
                <c:formatCode>#,##0.0</c:formatCode>
                <c:ptCount val="12"/>
                <c:pt idx="0">
                  <c:v>580.81900000000041</c:v>
                </c:pt>
                <c:pt idx="1">
                  <c:v>580.82200000000034</c:v>
                </c:pt>
                <c:pt idx="2">
                  <c:v>580.82200000000034</c:v>
                </c:pt>
                <c:pt idx="3">
                  <c:v>583.23900000000026</c:v>
                </c:pt>
                <c:pt idx="4">
                  <c:v>583.23900000000026</c:v>
                </c:pt>
                <c:pt idx="5">
                  <c:v>578.66800000000035</c:v>
                </c:pt>
                <c:pt idx="6">
                  <c:v>578.65800000000036</c:v>
                </c:pt>
                <c:pt idx="7">
                  <c:v>578.65800000000036</c:v>
                </c:pt>
                <c:pt idx="8">
                  <c:v>578.65800000000036</c:v>
                </c:pt>
                <c:pt idx="9">
                  <c:v>578.65800000000036</c:v>
                </c:pt>
                <c:pt idx="10">
                  <c:v>578.65800000000036</c:v>
                </c:pt>
                <c:pt idx="11">
                  <c:v>578.65800000000036</c:v>
                </c:pt>
              </c:numCache>
            </c:numRef>
          </c:val>
          <c:extLst>
            <c:ext xmlns:c16="http://schemas.microsoft.com/office/drawing/2014/chart" uri="{C3380CC4-5D6E-409C-BE32-E72D297353CC}">
              <c16:uniqueId val="{00000004-A10D-4DC0-A3DF-71286D468598}"/>
            </c:ext>
          </c:extLst>
        </c:ser>
        <c:ser>
          <c:idx val="5"/>
          <c:order val="5"/>
          <c:tx>
            <c:strRef>
              <c:f>'6'!$A$12</c:f>
              <c:strCache>
                <c:ptCount val="1"/>
                <c:pt idx="0">
                  <c:v>Královéhradecký kraj (HKK)</c:v>
                </c:pt>
              </c:strCache>
            </c:strRef>
          </c:tx>
          <c:spPr>
            <a:solidFill>
              <a:schemeClr val="accent6"/>
            </a:solidFill>
          </c:spPr>
          <c:invertIfNegative val="0"/>
          <c:val>
            <c:numRef>
              <c:f>'6'!$B$12:$M$12</c:f>
              <c:numCache>
                <c:formatCode>#,##0.0</c:formatCode>
                <c:ptCount val="12"/>
                <c:pt idx="0">
                  <c:v>1055.4714999999999</c:v>
                </c:pt>
                <c:pt idx="1">
                  <c:v>1055.4694999999997</c:v>
                </c:pt>
                <c:pt idx="2">
                  <c:v>1055.4694999999997</c:v>
                </c:pt>
                <c:pt idx="3">
                  <c:v>1055.4034999999999</c:v>
                </c:pt>
                <c:pt idx="4">
                  <c:v>1055.4034999999999</c:v>
                </c:pt>
                <c:pt idx="5">
                  <c:v>1055.4034999999999</c:v>
                </c:pt>
                <c:pt idx="6">
                  <c:v>1055.4034999999999</c:v>
                </c:pt>
                <c:pt idx="7">
                  <c:v>1055.4044999999999</c:v>
                </c:pt>
                <c:pt idx="8">
                  <c:v>1055.4034999999999</c:v>
                </c:pt>
                <c:pt idx="9">
                  <c:v>1054.8934999999999</c:v>
                </c:pt>
                <c:pt idx="10">
                  <c:v>1054.8934999999999</c:v>
                </c:pt>
                <c:pt idx="11">
                  <c:v>1054.8934999999999</c:v>
                </c:pt>
              </c:numCache>
            </c:numRef>
          </c:val>
          <c:extLst>
            <c:ext xmlns:c16="http://schemas.microsoft.com/office/drawing/2014/chart" uri="{C3380CC4-5D6E-409C-BE32-E72D297353CC}">
              <c16:uniqueId val="{00000005-A10D-4DC0-A3DF-71286D468598}"/>
            </c:ext>
          </c:extLst>
        </c:ser>
        <c:ser>
          <c:idx val="6"/>
          <c:order val="6"/>
          <c:tx>
            <c:strRef>
              <c:f>'6'!$A$13</c:f>
              <c:strCache>
                <c:ptCount val="1"/>
                <c:pt idx="0">
                  <c:v>Liberecký kraj (LBK)</c:v>
                </c:pt>
              </c:strCache>
            </c:strRef>
          </c:tx>
          <c:spPr>
            <a:solidFill>
              <a:srgbClr val="F0948F"/>
            </a:solidFill>
          </c:spPr>
          <c:invertIfNegative val="0"/>
          <c:val>
            <c:numRef>
              <c:f>'6'!$B$13:$M$13</c:f>
              <c:numCache>
                <c:formatCode>#,##0.0</c:formatCode>
                <c:ptCount val="12"/>
                <c:pt idx="0">
                  <c:v>483.59699999999998</c:v>
                </c:pt>
                <c:pt idx="1">
                  <c:v>484.76099999999997</c:v>
                </c:pt>
                <c:pt idx="2">
                  <c:v>484.76099999999997</c:v>
                </c:pt>
                <c:pt idx="3">
                  <c:v>457.11</c:v>
                </c:pt>
                <c:pt idx="4">
                  <c:v>457.11199999999997</c:v>
                </c:pt>
                <c:pt idx="5">
                  <c:v>457.11199999999997</c:v>
                </c:pt>
                <c:pt idx="6">
                  <c:v>457.11199999999997</c:v>
                </c:pt>
                <c:pt idx="7">
                  <c:v>457.11199999999997</c:v>
                </c:pt>
                <c:pt idx="8">
                  <c:v>457.11199999999997</c:v>
                </c:pt>
                <c:pt idx="9">
                  <c:v>418.4129999999999</c:v>
                </c:pt>
                <c:pt idx="10">
                  <c:v>418.4129999999999</c:v>
                </c:pt>
                <c:pt idx="11">
                  <c:v>418.4129999999999</c:v>
                </c:pt>
              </c:numCache>
            </c:numRef>
          </c:val>
          <c:extLst>
            <c:ext xmlns:c16="http://schemas.microsoft.com/office/drawing/2014/chart" uri="{C3380CC4-5D6E-409C-BE32-E72D297353CC}">
              <c16:uniqueId val="{00000006-A10D-4DC0-A3DF-71286D468598}"/>
            </c:ext>
          </c:extLst>
        </c:ser>
        <c:ser>
          <c:idx val="7"/>
          <c:order val="7"/>
          <c:tx>
            <c:strRef>
              <c:f>'6'!$A$14</c:f>
              <c:strCache>
                <c:ptCount val="1"/>
                <c:pt idx="0">
                  <c:v>Moravskoslezský kraj (MSK)</c:v>
                </c:pt>
              </c:strCache>
            </c:strRef>
          </c:tx>
          <c:spPr>
            <a:solidFill>
              <a:srgbClr val="F7C9C7"/>
            </a:solidFill>
          </c:spPr>
          <c:invertIfNegative val="0"/>
          <c:val>
            <c:numRef>
              <c:f>'6'!$B$14:$M$14</c:f>
              <c:numCache>
                <c:formatCode>#,##0.0</c:formatCode>
                <c:ptCount val="12"/>
                <c:pt idx="0">
                  <c:v>6105.7959999999994</c:v>
                </c:pt>
                <c:pt idx="1">
                  <c:v>6122.3709999999992</c:v>
                </c:pt>
                <c:pt idx="2">
                  <c:v>6122.3709999999992</c:v>
                </c:pt>
                <c:pt idx="3">
                  <c:v>6103.16</c:v>
                </c:pt>
                <c:pt idx="4">
                  <c:v>6104.16</c:v>
                </c:pt>
                <c:pt idx="5">
                  <c:v>6103.25</c:v>
                </c:pt>
                <c:pt idx="6">
                  <c:v>6104.6399999999994</c:v>
                </c:pt>
                <c:pt idx="7">
                  <c:v>6104.6399999999994</c:v>
                </c:pt>
                <c:pt idx="8">
                  <c:v>6104.6399999999994</c:v>
                </c:pt>
                <c:pt idx="9">
                  <c:v>6097.0809999999992</c:v>
                </c:pt>
                <c:pt idx="10">
                  <c:v>6121.9609999999993</c:v>
                </c:pt>
                <c:pt idx="11">
                  <c:v>6115.713999999999</c:v>
                </c:pt>
              </c:numCache>
            </c:numRef>
          </c:val>
          <c:extLst>
            <c:ext xmlns:c16="http://schemas.microsoft.com/office/drawing/2014/chart" uri="{C3380CC4-5D6E-409C-BE32-E72D297353CC}">
              <c16:uniqueId val="{00000007-A10D-4DC0-A3DF-71286D468598}"/>
            </c:ext>
          </c:extLst>
        </c:ser>
        <c:ser>
          <c:idx val="8"/>
          <c:order val="8"/>
          <c:tx>
            <c:strRef>
              <c:f>'6'!$A$15</c:f>
              <c:strCache>
                <c:ptCount val="1"/>
                <c:pt idx="0">
                  <c:v>Olomoucký kraj (OLK)</c:v>
                </c:pt>
              </c:strCache>
            </c:strRef>
          </c:tx>
          <c:spPr>
            <a:solidFill>
              <a:schemeClr val="tx1"/>
            </a:solidFill>
          </c:spPr>
          <c:invertIfNegative val="0"/>
          <c:val>
            <c:numRef>
              <c:f>'6'!$B$15:$M$15</c:f>
              <c:numCache>
                <c:formatCode>#,##0.0</c:formatCode>
                <c:ptCount val="12"/>
                <c:pt idx="0">
                  <c:v>1260.4569999999999</c:v>
                </c:pt>
                <c:pt idx="1">
                  <c:v>1278.9889999999996</c:v>
                </c:pt>
                <c:pt idx="2">
                  <c:v>1278.9889999999996</c:v>
                </c:pt>
                <c:pt idx="3">
                  <c:v>1350.7649999999996</c:v>
                </c:pt>
                <c:pt idx="4">
                  <c:v>1350.1939999999997</c:v>
                </c:pt>
                <c:pt idx="5">
                  <c:v>1350.1939999999997</c:v>
                </c:pt>
                <c:pt idx="6">
                  <c:v>1351.1939999999997</c:v>
                </c:pt>
                <c:pt idx="7">
                  <c:v>1351.1939999999997</c:v>
                </c:pt>
                <c:pt idx="8">
                  <c:v>1349.0329999999999</c:v>
                </c:pt>
                <c:pt idx="9">
                  <c:v>1341.1329999999998</c:v>
                </c:pt>
                <c:pt idx="10">
                  <c:v>1341.1329999999998</c:v>
                </c:pt>
                <c:pt idx="11">
                  <c:v>1341.1329999999998</c:v>
                </c:pt>
              </c:numCache>
            </c:numRef>
          </c:val>
          <c:extLst>
            <c:ext xmlns:c16="http://schemas.microsoft.com/office/drawing/2014/chart" uri="{C3380CC4-5D6E-409C-BE32-E72D297353CC}">
              <c16:uniqueId val="{00000008-A10D-4DC0-A3DF-71286D468598}"/>
            </c:ext>
          </c:extLst>
        </c:ser>
        <c:ser>
          <c:idx val="9"/>
          <c:order val="9"/>
          <c:tx>
            <c:strRef>
              <c:f>'6'!$A$16</c:f>
              <c:strCache>
                <c:ptCount val="1"/>
                <c:pt idx="0">
                  <c:v>Pardubický kraj (PAK)</c:v>
                </c:pt>
              </c:strCache>
            </c:strRef>
          </c:tx>
          <c:spPr>
            <a:solidFill>
              <a:srgbClr val="646363"/>
            </a:solidFill>
          </c:spPr>
          <c:invertIfNegative val="0"/>
          <c:val>
            <c:numRef>
              <c:f>'6'!$B$16:$M$16</c:f>
              <c:numCache>
                <c:formatCode>#,##0.0</c:formatCode>
                <c:ptCount val="12"/>
                <c:pt idx="0">
                  <c:v>3717.6599999999989</c:v>
                </c:pt>
                <c:pt idx="1">
                  <c:v>3717.6589999999992</c:v>
                </c:pt>
                <c:pt idx="2">
                  <c:v>3717.6599999999989</c:v>
                </c:pt>
                <c:pt idx="3">
                  <c:v>3717.0279999999993</c:v>
                </c:pt>
                <c:pt idx="4">
                  <c:v>3717.0279999999993</c:v>
                </c:pt>
                <c:pt idx="5">
                  <c:v>3717.0179999999996</c:v>
                </c:pt>
                <c:pt idx="6">
                  <c:v>3509.0179999999991</c:v>
                </c:pt>
                <c:pt idx="7">
                  <c:v>3509.0179999999991</c:v>
                </c:pt>
                <c:pt idx="8">
                  <c:v>3509.0179999999991</c:v>
                </c:pt>
                <c:pt idx="9">
                  <c:v>3508.3179999999993</c:v>
                </c:pt>
                <c:pt idx="10">
                  <c:v>3508.3179999999993</c:v>
                </c:pt>
                <c:pt idx="11">
                  <c:v>3508.3449999999993</c:v>
                </c:pt>
              </c:numCache>
            </c:numRef>
          </c:val>
          <c:extLst>
            <c:ext xmlns:c16="http://schemas.microsoft.com/office/drawing/2014/chart" uri="{C3380CC4-5D6E-409C-BE32-E72D297353CC}">
              <c16:uniqueId val="{00000009-A10D-4DC0-A3DF-71286D468598}"/>
            </c:ext>
          </c:extLst>
        </c:ser>
        <c:ser>
          <c:idx val="10"/>
          <c:order val="10"/>
          <c:tx>
            <c:strRef>
              <c:f>'6'!$A$17</c:f>
              <c:strCache>
                <c:ptCount val="1"/>
                <c:pt idx="0">
                  <c:v>Plzeňský kraj (PLK)</c:v>
                </c:pt>
              </c:strCache>
            </c:strRef>
          </c:tx>
          <c:spPr>
            <a:solidFill>
              <a:srgbClr val="9D9D9C"/>
            </a:solidFill>
          </c:spPr>
          <c:invertIfNegative val="0"/>
          <c:val>
            <c:numRef>
              <c:f>'6'!$B$17:$M$17</c:f>
              <c:numCache>
                <c:formatCode>#,##0.0</c:formatCode>
                <c:ptCount val="12"/>
                <c:pt idx="0">
                  <c:v>1064.3390000000002</c:v>
                </c:pt>
                <c:pt idx="1">
                  <c:v>1064.3390000000002</c:v>
                </c:pt>
                <c:pt idx="2">
                  <c:v>1064.3390000000002</c:v>
                </c:pt>
                <c:pt idx="3">
                  <c:v>1064.3390000000002</c:v>
                </c:pt>
                <c:pt idx="4">
                  <c:v>1064.3390000000002</c:v>
                </c:pt>
                <c:pt idx="5">
                  <c:v>1064.3390000000002</c:v>
                </c:pt>
                <c:pt idx="6">
                  <c:v>1071.3389999999999</c:v>
                </c:pt>
                <c:pt idx="7">
                  <c:v>1071.3389999999999</c:v>
                </c:pt>
                <c:pt idx="8">
                  <c:v>1071.3389999999999</c:v>
                </c:pt>
                <c:pt idx="9">
                  <c:v>1063.508</c:v>
                </c:pt>
                <c:pt idx="10">
                  <c:v>1063.508</c:v>
                </c:pt>
                <c:pt idx="11">
                  <c:v>1062.442</c:v>
                </c:pt>
              </c:numCache>
            </c:numRef>
          </c:val>
          <c:extLst>
            <c:ext xmlns:c16="http://schemas.microsoft.com/office/drawing/2014/chart" uri="{C3380CC4-5D6E-409C-BE32-E72D297353CC}">
              <c16:uniqueId val="{0000000A-A10D-4DC0-A3DF-71286D468598}"/>
            </c:ext>
          </c:extLst>
        </c:ser>
        <c:ser>
          <c:idx val="11"/>
          <c:order val="11"/>
          <c:tx>
            <c:strRef>
              <c:f>'6'!$A$18</c:f>
              <c:strCache>
                <c:ptCount val="1"/>
                <c:pt idx="0">
                  <c:v>Středočeský kraj (STČ)</c:v>
                </c:pt>
              </c:strCache>
            </c:strRef>
          </c:tx>
          <c:spPr>
            <a:solidFill>
              <a:srgbClr val="D0D0D0"/>
            </a:solidFill>
          </c:spPr>
          <c:invertIfNegative val="0"/>
          <c:val>
            <c:numRef>
              <c:f>'6'!$B$18:$M$18</c:f>
              <c:numCache>
                <c:formatCode>#,##0.0</c:formatCode>
                <c:ptCount val="12"/>
                <c:pt idx="0">
                  <c:v>4351.3989999999985</c:v>
                </c:pt>
                <c:pt idx="1">
                  <c:v>4351.3989999999985</c:v>
                </c:pt>
                <c:pt idx="2">
                  <c:v>4351.3989999999985</c:v>
                </c:pt>
                <c:pt idx="3">
                  <c:v>4358.802999999999</c:v>
                </c:pt>
                <c:pt idx="4">
                  <c:v>4359.0399999999991</c:v>
                </c:pt>
                <c:pt idx="5">
                  <c:v>4359.0399999999991</c:v>
                </c:pt>
                <c:pt idx="6">
                  <c:v>4375.357</c:v>
                </c:pt>
                <c:pt idx="7">
                  <c:v>4375.3370000000004</c:v>
                </c:pt>
                <c:pt idx="8">
                  <c:v>4374.7860000000001</c:v>
                </c:pt>
                <c:pt idx="9">
                  <c:v>4383.1670000000004</c:v>
                </c:pt>
                <c:pt idx="10">
                  <c:v>4380.146999999999</c:v>
                </c:pt>
                <c:pt idx="11">
                  <c:v>4380.146999999999</c:v>
                </c:pt>
              </c:numCache>
            </c:numRef>
          </c:val>
          <c:extLst>
            <c:ext xmlns:c16="http://schemas.microsoft.com/office/drawing/2014/chart" uri="{C3380CC4-5D6E-409C-BE32-E72D297353CC}">
              <c16:uniqueId val="{0000000B-A10D-4DC0-A3DF-71286D468598}"/>
            </c:ext>
          </c:extLst>
        </c:ser>
        <c:ser>
          <c:idx val="12"/>
          <c:order val="12"/>
          <c:tx>
            <c:strRef>
              <c:f>'6'!$A$19</c:f>
              <c:strCache>
                <c:ptCount val="1"/>
                <c:pt idx="0">
                  <c:v>Ústecký kraj (ULK)</c:v>
                </c:pt>
              </c:strCache>
            </c:strRef>
          </c:tx>
          <c:spPr>
            <a:pattFill prst="ltUpDiag">
              <a:fgClr>
                <a:schemeClr val="tx2"/>
              </a:fgClr>
              <a:bgClr>
                <a:schemeClr val="bg1"/>
              </a:bgClr>
            </a:pattFill>
          </c:spPr>
          <c:invertIfNegative val="0"/>
          <c:val>
            <c:numRef>
              <c:f>'6'!$B$19:$M$19</c:f>
              <c:numCache>
                <c:formatCode>#,##0.0</c:formatCode>
                <c:ptCount val="12"/>
                <c:pt idx="0">
                  <c:v>9914.8148599999986</c:v>
                </c:pt>
                <c:pt idx="1">
                  <c:v>9914.8148599999986</c:v>
                </c:pt>
                <c:pt idx="2">
                  <c:v>9914.8148599999986</c:v>
                </c:pt>
                <c:pt idx="3">
                  <c:v>9911.306859999997</c:v>
                </c:pt>
                <c:pt idx="4">
                  <c:v>9911.306859999997</c:v>
                </c:pt>
                <c:pt idx="5">
                  <c:v>9911.306859999997</c:v>
                </c:pt>
                <c:pt idx="6">
                  <c:v>9914.2868599999965</c:v>
                </c:pt>
                <c:pt idx="7">
                  <c:v>9914.2868599999965</c:v>
                </c:pt>
                <c:pt idx="8">
                  <c:v>9913.5388599999969</c:v>
                </c:pt>
                <c:pt idx="9">
                  <c:v>9913.5388599999969</c:v>
                </c:pt>
                <c:pt idx="10">
                  <c:v>9913.5388599999969</c:v>
                </c:pt>
                <c:pt idx="11">
                  <c:v>9913.4388599999984</c:v>
                </c:pt>
              </c:numCache>
            </c:numRef>
          </c:val>
          <c:extLst>
            <c:ext xmlns:c16="http://schemas.microsoft.com/office/drawing/2014/chart" uri="{C3380CC4-5D6E-409C-BE32-E72D297353CC}">
              <c16:uniqueId val="{0000000C-A10D-4DC0-A3DF-71286D468598}"/>
            </c:ext>
          </c:extLst>
        </c:ser>
        <c:ser>
          <c:idx val="13"/>
          <c:order val="13"/>
          <c:tx>
            <c:strRef>
              <c:f>'6'!$A$20</c:f>
              <c:strCache>
                <c:ptCount val="1"/>
                <c:pt idx="0">
                  <c:v>Zlínský kraj (ZLK)</c:v>
                </c:pt>
              </c:strCache>
            </c:strRef>
          </c:tx>
          <c:spPr>
            <a:pattFill prst="ltUpDiag">
              <a:fgClr>
                <a:schemeClr val="accent5"/>
              </a:fgClr>
              <a:bgClr>
                <a:schemeClr val="bg1"/>
              </a:bgClr>
            </a:pattFill>
          </c:spPr>
          <c:invertIfNegative val="0"/>
          <c:val>
            <c:numRef>
              <c:f>'6'!$B$20:$M$20</c:f>
              <c:numCache>
                <c:formatCode>#,##0.0</c:formatCode>
                <c:ptCount val="12"/>
                <c:pt idx="0">
                  <c:v>1284.4899999999993</c:v>
                </c:pt>
                <c:pt idx="1">
                  <c:v>1284.4409999999996</c:v>
                </c:pt>
                <c:pt idx="2">
                  <c:v>1285.7349999999997</c:v>
                </c:pt>
                <c:pt idx="3">
                  <c:v>1276.8899999999996</c:v>
                </c:pt>
                <c:pt idx="4">
                  <c:v>1275.7429999999995</c:v>
                </c:pt>
                <c:pt idx="5">
                  <c:v>1275.7439999999995</c:v>
                </c:pt>
                <c:pt idx="6">
                  <c:v>1272.3579999999997</c:v>
                </c:pt>
                <c:pt idx="7">
                  <c:v>1272.9479999999994</c:v>
                </c:pt>
                <c:pt idx="8">
                  <c:v>1272.2289999999998</c:v>
                </c:pt>
                <c:pt idx="9">
                  <c:v>1237.8239999999996</c:v>
                </c:pt>
                <c:pt idx="10">
                  <c:v>1237.8239999999996</c:v>
                </c:pt>
                <c:pt idx="11">
                  <c:v>1237.8239999999996</c:v>
                </c:pt>
              </c:numCache>
            </c:numRef>
          </c:val>
          <c:extLst>
            <c:ext xmlns:c16="http://schemas.microsoft.com/office/drawing/2014/chart" uri="{C3380CC4-5D6E-409C-BE32-E72D297353CC}">
              <c16:uniqueId val="{0000000D-A10D-4DC0-A3DF-71286D468598}"/>
            </c:ext>
          </c:extLst>
        </c:ser>
        <c:dLbls>
          <c:showLegendKey val="0"/>
          <c:showVal val="0"/>
          <c:showCatName val="0"/>
          <c:showSerName val="0"/>
          <c:showPercent val="0"/>
          <c:showBubbleSize val="0"/>
        </c:dLbls>
        <c:gapWidth val="50"/>
        <c:overlap val="100"/>
        <c:axId val="235549440"/>
        <c:axId val="235550976"/>
      </c:barChart>
      <c:catAx>
        <c:axId val="235549440"/>
        <c:scaling>
          <c:orientation val="minMax"/>
        </c:scaling>
        <c:delete val="0"/>
        <c:axPos val="b"/>
        <c:majorTickMark val="none"/>
        <c:minorTickMark val="none"/>
        <c:tickLblPos val="nextTo"/>
        <c:txPr>
          <a:bodyPr/>
          <a:lstStyle/>
          <a:p>
            <a:pPr>
              <a:defRPr sz="900"/>
            </a:pPr>
            <a:endParaRPr lang="cs-CZ"/>
          </a:p>
        </c:txPr>
        <c:crossAx val="235550976"/>
        <c:crosses val="autoZero"/>
        <c:auto val="1"/>
        <c:lblAlgn val="ctr"/>
        <c:lblOffset val="100"/>
        <c:noMultiLvlLbl val="0"/>
      </c:catAx>
      <c:valAx>
        <c:axId val="235550976"/>
        <c:scaling>
          <c:orientation val="minMax"/>
          <c:max val="40000"/>
        </c:scaling>
        <c:delete val="0"/>
        <c:axPos val="l"/>
        <c:majorGridlines/>
        <c:numFmt formatCode="#,##0" sourceLinked="0"/>
        <c:majorTickMark val="none"/>
        <c:minorTickMark val="none"/>
        <c:tickLblPos val="nextTo"/>
        <c:spPr>
          <a:ln>
            <a:noFill/>
          </a:ln>
        </c:spPr>
        <c:txPr>
          <a:bodyPr/>
          <a:lstStyle/>
          <a:p>
            <a:pPr>
              <a:defRPr sz="900"/>
            </a:pPr>
            <a:endParaRPr lang="cs-CZ"/>
          </a:p>
        </c:txPr>
        <c:crossAx val="235549440"/>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podle sektorů národního hospodářství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9.5311695002577176E-4"/>
          <c:y val="2.22841290795017E-2"/>
        </c:manualLayout>
      </c:layout>
      <c:overlay val="0"/>
      <c:spPr>
        <a:solidFill>
          <a:sysClr val="window" lastClr="FFFFFF"/>
        </a:solidFill>
      </c:spPr>
    </c:title>
    <c:autoTitleDeleted val="0"/>
    <c:plotArea>
      <c:layout/>
      <c:barChart>
        <c:barDir val="col"/>
        <c:grouping val="stacked"/>
        <c:varyColors val="0"/>
        <c:ser>
          <c:idx val="0"/>
          <c:order val="0"/>
          <c:tx>
            <c:strRef>
              <c:f>'7.1'!$A$8</c:f>
              <c:strCache>
                <c:ptCount val="1"/>
                <c:pt idx="0">
                  <c:v>Průmysl</c:v>
                </c:pt>
              </c:strCache>
            </c:strRef>
          </c:tx>
          <c:spPr>
            <a:solidFill>
              <a:schemeClr val="accent1"/>
            </a:solidFill>
          </c:spPr>
          <c:invertIfNegative val="0"/>
          <c:val>
            <c:numRef>
              <c:f>'7.1'!$B$8:$M$8</c:f>
              <c:numCache>
                <c:formatCode>#,##0.0</c:formatCode>
                <c:ptCount val="12"/>
                <c:pt idx="0">
                  <c:v>2531.5324054279431</c:v>
                </c:pt>
                <c:pt idx="1">
                  <c:v>2146.366868490652</c:v>
                </c:pt>
                <c:pt idx="2">
                  <c:v>2269.0879300000001</c:v>
                </c:pt>
                <c:pt idx="3">
                  <c:v>1869.1598670000001</c:v>
                </c:pt>
                <c:pt idx="4">
                  <c:v>1404.9413630000004</c:v>
                </c:pt>
                <c:pt idx="5">
                  <c:v>1178.9664749999997</c:v>
                </c:pt>
                <c:pt idx="6">
                  <c:v>1129.6063860000002</c:v>
                </c:pt>
                <c:pt idx="7">
                  <c:v>1126.5285250000002</c:v>
                </c:pt>
                <c:pt idx="8">
                  <c:v>1324.3818420000002</c:v>
                </c:pt>
                <c:pt idx="9">
                  <c:v>1393.9228469999996</c:v>
                </c:pt>
                <c:pt idx="10">
                  <c:v>1788.4616289999999</c:v>
                </c:pt>
                <c:pt idx="11">
                  <c:v>2160.2346610000004</c:v>
                </c:pt>
              </c:numCache>
            </c:numRef>
          </c:val>
          <c:extLst>
            <c:ext xmlns:c16="http://schemas.microsoft.com/office/drawing/2014/chart" uri="{C3380CC4-5D6E-409C-BE32-E72D297353CC}">
              <c16:uniqueId val="{00000000-F27B-49DE-A9FD-237786D95FC5}"/>
            </c:ext>
          </c:extLst>
        </c:ser>
        <c:ser>
          <c:idx val="1"/>
          <c:order val="1"/>
          <c:tx>
            <c:strRef>
              <c:f>'7.1'!$A$9</c:f>
              <c:strCache>
                <c:ptCount val="1"/>
                <c:pt idx="0">
                  <c:v>Energetika</c:v>
                </c:pt>
              </c:strCache>
            </c:strRef>
          </c:tx>
          <c:spPr>
            <a:solidFill>
              <a:schemeClr val="accent2"/>
            </a:solidFill>
          </c:spPr>
          <c:invertIfNegative val="0"/>
          <c:val>
            <c:numRef>
              <c:f>'7.1'!$B$9:$M$9</c:f>
              <c:numCache>
                <c:formatCode>#,##0.0</c:formatCode>
                <c:ptCount val="12"/>
                <c:pt idx="0">
                  <c:v>263.93761599999999</c:v>
                </c:pt>
                <c:pt idx="1">
                  <c:v>244.62605400000001</c:v>
                </c:pt>
                <c:pt idx="2">
                  <c:v>241.57758599999997</c:v>
                </c:pt>
                <c:pt idx="3">
                  <c:v>166.70259900000002</c:v>
                </c:pt>
                <c:pt idx="4">
                  <c:v>65.403346000000013</c:v>
                </c:pt>
                <c:pt idx="5">
                  <c:v>48.275135999999989</c:v>
                </c:pt>
                <c:pt idx="6">
                  <c:v>44.387198000000005</c:v>
                </c:pt>
                <c:pt idx="7">
                  <c:v>46.825394000000003</c:v>
                </c:pt>
                <c:pt idx="8">
                  <c:v>64.81517700000002</c:v>
                </c:pt>
                <c:pt idx="9">
                  <c:v>101.43726399999998</c:v>
                </c:pt>
                <c:pt idx="10">
                  <c:v>144.79259200000001</c:v>
                </c:pt>
                <c:pt idx="11">
                  <c:v>208.82776900000005</c:v>
                </c:pt>
              </c:numCache>
            </c:numRef>
          </c:val>
          <c:extLst>
            <c:ext xmlns:c16="http://schemas.microsoft.com/office/drawing/2014/chart" uri="{C3380CC4-5D6E-409C-BE32-E72D297353CC}">
              <c16:uniqueId val="{00000001-F27B-49DE-A9FD-237786D95FC5}"/>
            </c:ext>
          </c:extLst>
        </c:ser>
        <c:ser>
          <c:idx val="2"/>
          <c:order val="2"/>
          <c:tx>
            <c:strRef>
              <c:f>'7.1'!$A$10</c:f>
              <c:strCache>
                <c:ptCount val="1"/>
                <c:pt idx="0">
                  <c:v>Doprava</c:v>
                </c:pt>
              </c:strCache>
            </c:strRef>
          </c:tx>
          <c:spPr>
            <a:solidFill>
              <a:schemeClr val="accent3"/>
            </a:solidFill>
          </c:spPr>
          <c:invertIfNegative val="0"/>
          <c:val>
            <c:numRef>
              <c:f>'7.1'!$B$10:$M$10</c:f>
              <c:numCache>
                <c:formatCode>#,##0.0</c:formatCode>
                <c:ptCount val="12"/>
                <c:pt idx="0">
                  <c:v>115.88645399999999</c:v>
                </c:pt>
                <c:pt idx="1">
                  <c:v>96.609393000000026</c:v>
                </c:pt>
                <c:pt idx="2">
                  <c:v>90.690401999999978</c:v>
                </c:pt>
                <c:pt idx="3">
                  <c:v>65.605285999999992</c:v>
                </c:pt>
                <c:pt idx="4">
                  <c:v>14.506164999999999</c:v>
                </c:pt>
                <c:pt idx="5">
                  <c:v>6.4438019999999989</c:v>
                </c:pt>
                <c:pt idx="6">
                  <c:v>5.2715950000000005</c:v>
                </c:pt>
                <c:pt idx="7">
                  <c:v>5.4492110000000018</c:v>
                </c:pt>
                <c:pt idx="8">
                  <c:v>15.720042000000003</c:v>
                </c:pt>
                <c:pt idx="9">
                  <c:v>37.104313999999981</c:v>
                </c:pt>
                <c:pt idx="10">
                  <c:v>53.309406999999993</c:v>
                </c:pt>
                <c:pt idx="11">
                  <c:v>91.925945999999996</c:v>
                </c:pt>
              </c:numCache>
            </c:numRef>
          </c:val>
          <c:extLst>
            <c:ext xmlns:c16="http://schemas.microsoft.com/office/drawing/2014/chart" uri="{C3380CC4-5D6E-409C-BE32-E72D297353CC}">
              <c16:uniqueId val="{00000002-F27B-49DE-A9FD-237786D95FC5}"/>
            </c:ext>
          </c:extLst>
        </c:ser>
        <c:ser>
          <c:idx val="3"/>
          <c:order val="3"/>
          <c:tx>
            <c:strRef>
              <c:f>'7.1'!$A$11</c:f>
              <c:strCache>
                <c:ptCount val="1"/>
                <c:pt idx="0">
                  <c:v>Stavebnictví</c:v>
                </c:pt>
              </c:strCache>
            </c:strRef>
          </c:tx>
          <c:spPr>
            <a:solidFill>
              <a:schemeClr val="accent4"/>
            </a:solidFill>
          </c:spPr>
          <c:invertIfNegative val="0"/>
          <c:val>
            <c:numRef>
              <c:f>'7.1'!$B$11:$M$11</c:f>
              <c:numCache>
                <c:formatCode>#,##0.0</c:formatCode>
                <c:ptCount val="12"/>
                <c:pt idx="0">
                  <c:v>37.318849000000007</c:v>
                </c:pt>
                <c:pt idx="1">
                  <c:v>30.362924</c:v>
                </c:pt>
                <c:pt idx="2">
                  <c:v>28.75788</c:v>
                </c:pt>
                <c:pt idx="3">
                  <c:v>23.064392999999995</c:v>
                </c:pt>
                <c:pt idx="4">
                  <c:v>7.7355840000000029</c:v>
                </c:pt>
                <c:pt idx="5">
                  <c:v>4.1486850000000004</c:v>
                </c:pt>
                <c:pt idx="6">
                  <c:v>1.9256400000000002</c:v>
                </c:pt>
                <c:pt idx="7">
                  <c:v>1.6778070000000003</c:v>
                </c:pt>
                <c:pt idx="8">
                  <c:v>5.8585509999999994</c:v>
                </c:pt>
                <c:pt idx="9">
                  <c:v>10.318900000000001</c:v>
                </c:pt>
                <c:pt idx="10">
                  <c:v>21.659917999999998</c:v>
                </c:pt>
                <c:pt idx="11">
                  <c:v>33.734371000000003</c:v>
                </c:pt>
              </c:numCache>
            </c:numRef>
          </c:val>
          <c:extLst>
            <c:ext xmlns:c16="http://schemas.microsoft.com/office/drawing/2014/chart" uri="{C3380CC4-5D6E-409C-BE32-E72D297353CC}">
              <c16:uniqueId val="{00000003-F27B-49DE-A9FD-237786D95FC5}"/>
            </c:ext>
          </c:extLst>
        </c:ser>
        <c:ser>
          <c:idx val="4"/>
          <c:order val="4"/>
          <c:tx>
            <c:strRef>
              <c:f>'7.1'!$A$12</c:f>
              <c:strCache>
                <c:ptCount val="1"/>
                <c:pt idx="0">
                  <c:v>Zemědělství a lesnictví</c:v>
                </c:pt>
              </c:strCache>
            </c:strRef>
          </c:tx>
          <c:spPr>
            <a:solidFill>
              <a:schemeClr val="accent5"/>
            </a:solidFill>
          </c:spPr>
          <c:invertIfNegative val="0"/>
          <c:val>
            <c:numRef>
              <c:f>'7.1'!$B$12:$M$12</c:f>
              <c:numCache>
                <c:formatCode>#,##0.0</c:formatCode>
                <c:ptCount val="12"/>
                <c:pt idx="0">
                  <c:v>45.817778999999994</c:v>
                </c:pt>
                <c:pt idx="1">
                  <c:v>45.862244000000004</c:v>
                </c:pt>
                <c:pt idx="2">
                  <c:v>49.918587000000002</c:v>
                </c:pt>
                <c:pt idx="3">
                  <c:v>37.876573999999998</c:v>
                </c:pt>
                <c:pt idx="4">
                  <c:v>20.719594000000001</c:v>
                </c:pt>
                <c:pt idx="5">
                  <c:v>13.802954999999999</c:v>
                </c:pt>
                <c:pt idx="6">
                  <c:v>12.688574000000001</c:v>
                </c:pt>
                <c:pt idx="7">
                  <c:v>11.868486999999998</c:v>
                </c:pt>
                <c:pt idx="8">
                  <c:v>23.523646999999997</c:v>
                </c:pt>
                <c:pt idx="9">
                  <c:v>33.275052000000002</c:v>
                </c:pt>
                <c:pt idx="10">
                  <c:v>44.956493999999985</c:v>
                </c:pt>
                <c:pt idx="11">
                  <c:v>45.052262999999996</c:v>
                </c:pt>
              </c:numCache>
            </c:numRef>
          </c:val>
          <c:extLst>
            <c:ext xmlns:c16="http://schemas.microsoft.com/office/drawing/2014/chart" uri="{C3380CC4-5D6E-409C-BE32-E72D297353CC}">
              <c16:uniqueId val="{00000004-F27B-49DE-A9FD-237786D95FC5}"/>
            </c:ext>
          </c:extLst>
        </c:ser>
        <c:ser>
          <c:idx val="5"/>
          <c:order val="5"/>
          <c:tx>
            <c:strRef>
              <c:f>'7.1'!$A$13</c:f>
              <c:strCache>
                <c:ptCount val="1"/>
                <c:pt idx="0">
                  <c:v>Domácnosti</c:v>
                </c:pt>
              </c:strCache>
            </c:strRef>
          </c:tx>
          <c:spPr>
            <a:solidFill>
              <a:schemeClr val="accent6"/>
            </a:solidFill>
          </c:spPr>
          <c:invertIfNegative val="0"/>
          <c:val>
            <c:numRef>
              <c:f>'7.1'!$B$13:$M$13</c:f>
              <c:numCache>
                <c:formatCode>#,##0.0</c:formatCode>
                <c:ptCount val="12"/>
                <c:pt idx="0">
                  <c:v>4998.7565433162117</c:v>
                </c:pt>
                <c:pt idx="1">
                  <c:v>3936.8249774561427</c:v>
                </c:pt>
                <c:pt idx="2">
                  <c:v>3934.607684195199</c:v>
                </c:pt>
                <c:pt idx="3">
                  <c:v>3082.6341071166521</c:v>
                </c:pt>
                <c:pt idx="4">
                  <c:v>1252.1951248947171</c:v>
                </c:pt>
                <c:pt idx="5">
                  <c:v>851.79057154199631</c:v>
                </c:pt>
                <c:pt idx="6">
                  <c:v>799.87894160681242</c:v>
                </c:pt>
                <c:pt idx="7">
                  <c:v>828.56953007560548</c:v>
                </c:pt>
                <c:pt idx="8">
                  <c:v>1486.0735247782488</c:v>
                </c:pt>
                <c:pt idx="9">
                  <c:v>2266.9138260000004</c:v>
                </c:pt>
                <c:pt idx="10">
                  <c:v>3624.8034580000003</c:v>
                </c:pt>
                <c:pt idx="11">
                  <c:v>4951.0202880000061</c:v>
                </c:pt>
              </c:numCache>
            </c:numRef>
          </c:val>
          <c:extLst>
            <c:ext xmlns:c16="http://schemas.microsoft.com/office/drawing/2014/chart" uri="{C3380CC4-5D6E-409C-BE32-E72D297353CC}">
              <c16:uniqueId val="{00000005-F27B-49DE-A9FD-237786D95FC5}"/>
            </c:ext>
          </c:extLst>
        </c:ser>
        <c:ser>
          <c:idx val="6"/>
          <c:order val="6"/>
          <c:tx>
            <c:strRef>
              <c:f>'7.1'!$A$14</c:f>
              <c:strCache>
                <c:ptCount val="1"/>
                <c:pt idx="0">
                  <c:v>Obchod, služby, školství, zdravotnictví</c:v>
                </c:pt>
              </c:strCache>
            </c:strRef>
          </c:tx>
          <c:spPr>
            <a:solidFill>
              <a:srgbClr val="F0948F"/>
            </a:solidFill>
          </c:spPr>
          <c:invertIfNegative val="0"/>
          <c:val>
            <c:numRef>
              <c:f>'7.1'!$B$14:$M$14</c:f>
              <c:numCache>
                <c:formatCode>#,##0.0</c:formatCode>
                <c:ptCount val="12"/>
                <c:pt idx="0">
                  <c:v>2795.6611629999979</c:v>
                </c:pt>
                <c:pt idx="1">
                  <c:v>2268.0960790000017</c:v>
                </c:pt>
                <c:pt idx="2">
                  <c:v>2250.5438000000004</c:v>
                </c:pt>
                <c:pt idx="3">
                  <c:v>1707.9114570000004</c:v>
                </c:pt>
                <c:pt idx="4">
                  <c:v>632.65916699999946</c:v>
                </c:pt>
                <c:pt idx="5">
                  <c:v>373.32285600000017</c:v>
                </c:pt>
                <c:pt idx="6">
                  <c:v>350.1331160000002</c:v>
                </c:pt>
                <c:pt idx="7">
                  <c:v>347.17646899999983</c:v>
                </c:pt>
                <c:pt idx="8">
                  <c:v>662.90121899999997</c:v>
                </c:pt>
                <c:pt idx="9">
                  <c:v>1068.4102079999998</c:v>
                </c:pt>
                <c:pt idx="10">
                  <c:v>1818.7457370000002</c:v>
                </c:pt>
                <c:pt idx="11">
                  <c:v>2599.6813640000032</c:v>
                </c:pt>
              </c:numCache>
            </c:numRef>
          </c:val>
          <c:extLst>
            <c:ext xmlns:c16="http://schemas.microsoft.com/office/drawing/2014/chart" uri="{C3380CC4-5D6E-409C-BE32-E72D297353CC}">
              <c16:uniqueId val="{00000006-F27B-49DE-A9FD-237786D95FC5}"/>
            </c:ext>
          </c:extLst>
        </c:ser>
        <c:ser>
          <c:idx val="7"/>
          <c:order val="7"/>
          <c:tx>
            <c:strRef>
              <c:f>'7.1'!$A$15</c:f>
              <c:strCache>
                <c:ptCount val="1"/>
                <c:pt idx="0">
                  <c:v>Ostatní</c:v>
                </c:pt>
              </c:strCache>
            </c:strRef>
          </c:tx>
          <c:spPr>
            <a:solidFill>
              <a:srgbClr val="F7C9C7"/>
            </a:solidFill>
          </c:spPr>
          <c:invertIfNegative val="0"/>
          <c:val>
            <c:numRef>
              <c:f>'7.1'!$B$15:$M$15</c:f>
              <c:numCache>
                <c:formatCode>#,##0.0</c:formatCode>
                <c:ptCount val="12"/>
                <c:pt idx="0">
                  <c:v>414.68287800000013</c:v>
                </c:pt>
                <c:pt idx="1">
                  <c:v>320.39493499999992</c:v>
                </c:pt>
                <c:pt idx="2">
                  <c:v>321.3382400000001</c:v>
                </c:pt>
                <c:pt idx="3">
                  <c:v>159.84205499999996</c:v>
                </c:pt>
                <c:pt idx="4">
                  <c:v>55.368751999999994</c:v>
                </c:pt>
                <c:pt idx="5">
                  <c:v>50.691086999999982</c:v>
                </c:pt>
                <c:pt idx="6">
                  <c:v>30.322712999999997</c:v>
                </c:pt>
                <c:pt idx="7">
                  <c:v>30.016826999999989</c:v>
                </c:pt>
                <c:pt idx="8">
                  <c:v>66.494963999999996</c:v>
                </c:pt>
                <c:pt idx="9">
                  <c:v>102.03425499999999</c:v>
                </c:pt>
                <c:pt idx="10">
                  <c:v>185.84548899999999</c:v>
                </c:pt>
                <c:pt idx="11">
                  <c:v>271.37302600000004</c:v>
                </c:pt>
              </c:numCache>
            </c:numRef>
          </c:val>
          <c:extLst>
            <c:ext xmlns:c16="http://schemas.microsoft.com/office/drawing/2014/chart" uri="{C3380CC4-5D6E-409C-BE32-E72D297353CC}">
              <c16:uniqueId val="{00000007-F27B-49DE-A9FD-237786D95FC5}"/>
            </c:ext>
          </c:extLst>
        </c:ser>
        <c:dLbls>
          <c:showLegendKey val="0"/>
          <c:showVal val="0"/>
          <c:showCatName val="0"/>
          <c:showSerName val="0"/>
          <c:showPercent val="0"/>
          <c:showBubbleSize val="0"/>
        </c:dLbls>
        <c:gapWidth val="50"/>
        <c:overlap val="100"/>
        <c:axId val="235601280"/>
        <c:axId val="234820736"/>
      </c:barChart>
      <c:catAx>
        <c:axId val="235601280"/>
        <c:scaling>
          <c:orientation val="minMax"/>
        </c:scaling>
        <c:delete val="0"/>
        <c:axPos val="b"/>
        <c:majorTickMark val="none"/>
        <c:minorTickMark val="none"/>
        <c:tickLblPos val="nextTo"/>
        <c:txPr>
          <a:bodyPr/>
          <a:lstStyle/>
          <a:p>
            <a:pPr>
              <a:defRPr sz="900"/>
            </a:pPr>
            <a:endParaRPr lang="cs-CZ"/>
          </a:p>
        </c:txPr>
        <c:crossAx val="234820736"/>
        <c:crosses val="autoZero"/>
        <c:auto val="1"/>
        <c:lblAlgn val="ctr"/>
        <c:lblOffset val="100"/>
        <c:noMultiLvlLbl val="0"/>
      </c:catAx>
      <c:valAx>
        <c:axId val="234820736"/>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35601280"/>
        <c:crosses val="autoZero"/>
        <c:crossBetween val="between"/>
        <c:majorUnit val="2000"/>
      </c:valAx>
    </c:plotArea>
    <c:legend>
      <c:legendPos val="b"/>
      <c:layout>
        <c:manualLayout>
          <c:xMode val="edge"/>
          <c:yMode val="edge"/>
          <c:x val="1.0088566815436963E-3"/>
          <c:y val="0.91434267375625611"/>
          <c:w val="0.81491002466308415"/>
          <c:h val="6.3373197164242223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spPr>
            <a:solidFill>
              <a:schemeClr val="tx2"/>
            </a:solidFill>
          </c:spPr>
          <c:invertIfNegative val="0"/>
          <c:cat>
            <c:numRef>
              <c:f>'7.1'!$P$7</c:f>
              <c:numCache>
                <c:formatCode>General</c:formatCode>
                <c:ptCount val="1"/>
              </c:numCache>
            </c:numRef>
          </c:cat>
          <c:val>
            <c:numRef>
              <c:f>'7.1'!$P$8</c:f>
              <c:numCache>
                <c:formatCode>0%</c:formatCode>
                <c:ptCount val="1"/>
              </c:numCache>
            </c:numRef>
          </c:val>
          <c:extLst>
            <c:ext xmlns:c16="http://schemas.microsoft.com/office/drawing/2014/chart" uri="{C3380CC4-5D6E-409C-BE32-E72D297353CC}">
              <c16:uniqueId val="{00000000-520D-42CF-BCEA-16F4CB5B3DF0}"/>
            </c:ext>
          </c:extLst>
        </c:ser>
        <c:ser>
          <c:idx val="1"/>
          <c:order val="1"/>
          <c:tx>
            <c:strRef>
              <c:f>'7.1'!$O$9</c:f>
              <c:strCache>
                <c:ptCount val="1"/>
              </c:strCache>
            </c:strRef>
          </c:tx>
          <c:spPr>
            <a:solidFill>
              <a:schemeClr val="accent2"/>
            </a:solidFill>
          </c:spPr>
          <c:invertIfNegative val="0"/>
          <c:cat>
            <c:numRef>
              <c:f>'7.1'!$P$7</c:f>
              <c:numCache>
                <c:formatCode>General</c:formatCode>
                <c:ptCount val="1"/>
              </c:numCache>
            </c:numRef>
          </c:cat>
          <c:val>
            <c:numRef>
              <c:f>'7.1'!$P$9</c:f>
              <c:numCache>
                <c:formatCode>0%</c:formatCode>
                <c:ptCount val="1"/>
              </c:numCache>
            </c:numRef>
          </c:val>
          <c:extLst>
            <c:ext xmlns:c16="http://schemas.microsoft.com/office/drawing/2014/chart" uri="{C3380CC4-5D6E-409C-BE32-E72D297353CC}">
              <c16:uniqueId val="{00000001-520D-42CF-BCEA-16F4CB5B3DF0}"/>
            </c:ext>
          </c:extLst>
        </c:ser>
        <c:ser>
          <c:idx val="2"/>
          <c:order val="2"/>
          <c:tx>
            <c:strRef>
              <c:f>'7.1'!$O$10</c:f>
              <c:strCache>
                <c:ptCount val="1"/>
              </c:strCache>
            </c:strRef>
          </c:tx>
          <c:spPr>
            <a:solidFill>
              <a:schemeClr val="accent3"/>
            </a:solidFill>
          </c:spPr>
          <c:invertIfNegative val="0"/>
          <c:cat>
            <c:numRef>
              <c:f>'7.1'!$P$7</c:f>
              <c:numCache>
                <c:formatCode>General</c:formatCode>
                <c:ptCount val="1"/>
              </c:numCache>
            </c:numRef>
          </c:cat>
          <c:val>
            <c:numRef>
              <c:f>'7.1'!$P$10</c:f>
              <c:numCache>
                <c:formatCode>0%</c:formatCode>
                <c:ptCount val="1"/>
              </c:numCache>
            </c:numRef>
          </c:val>
          <c:extLst>
            <c:ext xmlns:c16="http://schemas.microsoft.com/office/drawing/2014/chart" uri="{C3380CC4-5D6E-409C-BE32-E72D297353CC}">
              <c16:uniqueId val="{00000002-520D-42CF-BCEA-16F4CB5B3DF0}"/>
            </c:ext>
          </c:extLst>
        </c:ser>
        <c:ser>
          <c:idx val="3"/>
          <c:order val="3"/>
          <c:tx>
            <c:strRef>
              <c:f>'7.1'!$O$11</c:f>
              <c:strCache>
                <c:ptCount val="1"/>
              </c:strCache>
            </c:strRef>
          </c:tx>
          <c:spPr>
            <a:solidFill>
              <a:schemeClr val="accent4"/>
            </a:solidFill>
          </c:spPr>
          <c:invertIfNegative val="0"/>
          <c:cat>
            <c:numRef>
              <c:f>'7.1'!$P$7</c:f>
              <c:numCache>
                <c:formatCode>General</c:formatCode>
                <c:ptCount val="1"/>
              </c:numCache>
            </c:numRef>
          </c:cat>
          <c:val>
            <c:numRef>
              <c:f>'7.1'!$P$11</c:f>
              <c:numCache>
                <c:formatCode>0%</c:formatCode>
                <c:ptCount val="1"/>
              </c:numCache>
            </c:numRef>
          </c:val>
          <c:extLst>
            <c:ext xmlns:c16="http://schemas.microsoft.com/office/drawing/2014/chart" uri="{C3380CC4-5D6E-409C-BE32-E72D297353CC}">
              <c16:uniqueId val="{00000003-520D-42CF-BCEA-16F4CB5B3DF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c:formatCode>
                <c:ptCount val="1"/>
              </c:numCache>
            </c:numRef>
          </c:val>
          <c:extLst>
            <c:ext xmlns:c16="http://schemas.microsoft.com/office/drawing/2014/chart" uri="{C3380CC4-5D6E-409C-BE32-E72D297353CC}">
              <c16:uniqueId val="{00000004-520D-42CF-BCEA-16F4CB5B3DF0}"/>
            </c:ext>
          </c:extLst>
        </c:ser>
        <c:ser>
          <c:idx val="5"/>
          <c:order val="5"/>
          <c:tx>
            <c:strRef>
              <c:f>'7.1'!$O$13</c:f>
              <c:strCache>
                <c:ptCount val="1"/>
              </c:strCache>
            </c:strRef>
          </c:tx>
          <c:spPr>
            <a:solidFill>
              <a:schemeClr val="accent6"/>
            </a:solidFill>
          </c:spPr>
          <c:invertIfNegative val="0"/>
          <c:cat>
            <c:numRef>
              <c:f>'7.1'!$P$7</c:f>
              <c:numCache>
                <c:formatCode>General</c:formatCode>
                <c:ptCount val="1"/>
              </c:numCache>
            </c:numRef>
          </c:cat>
          <c:val>
            <c:numRef>
              <c:f>'7.1'!$P$13</c:f>
              <c:numCache>
                <c:formatCode>0%</c:formatCode>
                <c:ptCount val="1"/>
              </c:numCache>
            </c:numRef>
          </c:val>
          <c:extLst>
            <c:ext xmlns:c16="http://schemas.microsoft.com/office/drawing/2014/chart" uri="{C3380CC4-5D6E-409C-BE32-E72D297353CC}">
              <c16:uniqueId val="{00000005-520D-42CF-BCEA-16F4CB5B3DF0}"/>
            </c:ext>
          </c:extLst>
        </c:ser>
        <c:ser>
          <c:idx val="6"/>
          <c:order val="6"/>
          <c:tx>
            <c:strRef>
              <c:f>'7.1'!$O$14</c:f>
              <c:strCache>
                <c:ptCount val="1"/>
              </c:strCache>
            </c:strRef>
          </c:tx>
          <c:spPr>
            <a:solidFill>
              <a:srgbClr val="F0948F"/>
            </a:solidFill>
          </c:spPr>
          <c:invertIfNegative val="0"/>
          <c:cat>
            <c:numRef>
              <c:f>'7.1'!$P$7</c:f>
              <c:numCache>
                <c:formatCode>General</c:formatCode>
                <c:ptCount val="1"/>
              </c:numCache>
            </c:numRef>
          </c:cat>
          <c:val>
            <c:numRef>
              <c:f>'7.1'!$P$14</c:f>
              <c:numCache>
                <c:formatCode>0%</c:formatCode>
                <c:ptCount val="1"/>
              </c:numCache>
            </c:numRef>
          </c:val>
          <c:extLst>
            <c:ext xmlns:c16="http://schemas.microsoft.com/office/drawing/2014/chart" uri="{C3380CC4-5D6E-409C-BE32-E72D297353CC}">
              <c16:uniqueId val="{00000006-520D-42CF-BCEA-16F4CB5B3DF0}"/>
            </c:ext>
          </c:extLst>
        </c:ser>
        <c:ser>
          <c:idx val="7"/>
          <c:order val="7"/>
          <c:tx>
            <c:strRef>
              <c:f>'7.1'!$O$15</c:f>
              <c:strCache>
                <c:ptCount val="1"/>
              </c:strCache>
            </c:strRef>
          </c:tx>
          <c:spPr>
            <a:solidFill>
              <a:srgbClr val="F7C9C7"/>
            </a:solidFill>
          </c:spPr>
          <c:invertIfNegative val="0"/>
          <c:cat>
            <c:numRef>
              <c:f>'7.1'!$P$7</c:f>
              <c:numCache>
                <c:formatCode>General</c:formatCode>
                <c:ptCount val="1"/>
              </c:numCache>
            </c:numRef>
          </c:cat>
          <c:val>
            <c:numRef>
              <c:f>'7.1'!$P$15</c:f>
              <c:numCache>
                <c:formatCode>0%</c:formatCode>
                <c:ptCount val="1"/>
              </c:numCache>
            </c:numRef>
          </c:val>
          <c:extLst>
            <c:ext xmlns:c16="http://schemas.microsoft.com/office/drawing/2014/chart" uri="{C3380CC4-5D6E-409C-BE32-E72D297353CC}">
              <c16:uniqueId val="{00000007-520D-42CF-BCEA-16F4CB5B3DF0}"/>
            </c:ext>
          </c:extLst>
        </c:ser>
        <c:dLbls>
          <c:showLegendKey val="0"/>
          <c:showVal val="0"/>
          <c:showCatName val="0"/>
          <c:showSerName val="0"/>
          <c:showPercent val="0"/>
          <c:showBubbleSize val="0"/>
        </c:dLbls>
        <c:gapWidth val="150"/>
        <c:axId val="234870272"/>
        <c:axId val="234871808"/>
      </c:barChart>
      <c:catAx>
        <c:axId val="234870272"/>
        <c:scaling>
          <c:orientation val="minMax"/>
        </c:scaling>
        <c:delete val="1"/>
        <c:axPos val="b"/>
        <c:numFmt formatCode="General" sourceLinked="1"/>
        <c:majorTickMark val="out"/>
        <c:minorTickMark val="none"/>
        <c:tickLblPos val="nextTo"/>
        <c:crossAx val="234871808"/>
        <c:crosses val="autoZero"/>
        <c:auto val="1"/>
        <c:lblAlgn val="ctr"/>
        <c:lblOffset val="100"/>
        <c:noMultiLvlLbl val="0"/>
      </c:catAx>
      <c:valAx>
        <c:axId val="234871808"/>
        <c:scaling>
          <c:orientation val="minMax"/>
        </c:scaling>
        <c:delete val="1"/>
        <c:axPos val="l"/>
        <c:numFmt formatCode="0%" sourceLinked="1"/>
        <c:majorTickMark val="out"/>
        <c:minorTickMark val="none"/>
        <c:tickLblPos val="nextTo"/>
        <c:crossAx val="2348702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Spotřeba tepla v krajích ČR podle sektorů národního hospodářství (TJ)</a:t>
            </a:r>
          </a:p>
        </c:rich>
      </c:tx>
      <c:layout>
        <c:manualLayout>
          <c:xMode val="edge"/>
          <c:yMode val="edge"/>
          <c:x val="1.1096921549336717E-4"/>
          <c:y val="2.6610081681993657E-2"/>
        </c:manualLayout>
      </c:layout>
      <c:overlay val="0"/>
    </c:title>
    <c:autoTitleDeleted val="0"/>
    <c:plotArea>
      <c:layout>
        <c:manualLayout>
          <c:layoutTarget val="inner"/>
          <c:xMode val="edge"/>
          <c:yMode val="edge"/>
          <c:x val="4.6612307810022749E-2"/>
          <c:y val="0.14640605169467286"/>
          <c:w val="0.54332795749197038"/>
          <c:h val="0.44660015416014731"/>
        </c:manualLayout>
      </c:layout>
      <c:barChart>
        <c:barDir val="col"/>
        <c:grouping val="stacked"/>
        <c:varyColors val="0"/>
        <c:ser>
          <c:idx val="0"/>
          <c:order val="0"/>
          <c:tx>
            <c:strRef>
              <c:f>'7.2'!$B$3</c:f>
              <c:strCache>
                <c:ptCount val="1"/>
                <c:pt idx="0">
                  <c:v>Průmysl</c:v>
                </c:pt>
              </c:strCache>
            </c:strRef>
          </c:tx>
          <c:spPr>
            <a:solidFill>
              <a:schemeClr val="tx2"/>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#,##0.0</c:formatCode>
                <c:ptCount val="14"/>
                <c:pt idx="0">
                  <c:v>90.507448000000011</c:v>
                </c:pt>
                <c:pt idx="1">
                  <c:v>240.07164100000003</c:v>
                </c:pt>
                <c:pt idx="2">
                  <c:v>121.97600800000001</c:v>
                </c:pt>
                <c:pt idx="3">
                  <c:v>51.993451999999998</c:v>
                </c:pt>
                <c:pt idx="4">
                  <c:v>38.892284999999994</c:v>
                </c:pt>
                <c:pt idx="5">
                  <c:v>195.79388000000003</c:v>
                </c:pt>
                <c:pt idx="6">
                  <c:v>37.652904999999997</c:v>
                </c:pt>
                <c:pt idx="7">
                  <c:v>1280.2410950000003</c:v>
                </c:pt>
                <c:pt idx="8">
                  <c:v>142.37665699999997</c:v>
                </c:pt>
                <c:pt idx="9">
                  <c:v>132.184326</c:v>
                </c:pt>
                <c:pt idx="10">
                  <c:v>246.35877300000001</c:v>
                </c:pt>
                <c:pt idx="11">
                  <c:v>1395.1227039999999</c:v>
                </c:pt>
                <c:pt idx="12">
                  <c:v>919.91048600000011</c:v>
                </c:pt>
                <c:pt idx="13">
                  <c:v>449.53747700000002</c:v>
                </c:pt>
              </c:numCache>
            </c:numRef>
          </c:val>
          <c:extLst>
            <c:ext xmlns:c16="http://schemas.microsoft.com/office/drawing/2014/chart" uri="{C3380CC4-5D6E-409C-BE32-E72D297353CC}">
              <c16:uniqueId val="{00000000-EEF0-4BB7-8278-2B40CA1AB11C}"/>
            </c:ext>
          </c:extLst>
        </c:ser>
        <c:ser>
          <c:idx val="1"/>
          <c:order val="1"/>
          <c:tx>
            <c:strRef>
              <c:f>'7.2'!$C$3</c:f>
              <c:strCache>
                <c:ptCount val="1"/>
                <c:pt idx="0">
                  <c:v>Energetika</c:v>
                </c:pt>
              </c:strCache>
            </c:strRef>
          </c:tx>
          <c:spPr>
            <a:solidFill>
              <a:schemeClr val="accent2"/>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#,##0.0</c:formatCode>
                <c:ptCount val="14"/>
                <c:pt idx="0">
                  <c:v>6.8091400000000002</c:v>
                </c:pt>
                <c:pt idx="1">
                  <c:v>9.0091959999999993</c:v>
                </c:pt>
                <c:pt idx="2">
                  <c:v>1.8318299999999998</c:v>
                </c:pt>
                <c:pt idx="3">
                  <c:v>30.386170000000003</c:v>
                </c:pt>
                <c:pt idx="4">
                  <c:v>13.877180000000001</c:v>
                </c:pt>
                <c:pt idx="5">
                  <c:v>1.9333099999999999</c:v>
                </c:pt>
                <c:pt idx="6">
                  <c:v>1.46</c:v>
                </c:pt>
                <c:pt idx="7">
                  <c:v>205.28054899999998</c:v>
                </c:pt>
                <c:pt idx="8">
                  <c:v>15.903466</c:v>
                </c:pt>
                <c:pt idx="9">
                  <c:v>6.6716049999999996</c:v>
                </c:pt>
                <c:pt idx="10">
                  <c:v>0.73326999999999998</c:v>
                </c:pt>
                <c:pt idx="11">
                  <c:v>5.0707869999999993</c:v>
                </c:pt>
                <c:pt idx="12">
                  <c:v>155.84759200000002</c:v>
                </c:pt>
                <c:pt idx="13">
                  <c:v>0.24353</c:v>
                </c:pt>
              </c:numCache>
            </c:numRef>
          </c:val>
          <c:extLst>
            <c:ext xmlns:c16="http://schemas.microsoft.com/office/drawing/2014/chart" uri="{C3380CC4-5D6E-409C-BE32-E72D297353CC}">
              <c16:uniqueId val="{00000001-EEF0-4BB7-8278-2B40CA1AB11C}"/>
            </c:ext>
          </c:extLst>
        </c:ser>
        <c:ser>
          <c:idx val="2"/>
          <c:order val="2"/>
          <c:tx>
            <c:strRef>
              <c:f>'7.2'!$D$3</c:f>
              <c:strCache>
                <c:ptCount val="1"/>
                <c:pt idx="0">
                  <c:v>Doprava</c:v>
                </c:pt>
              </c:strCache>
            </c:strRef>
          </c:tx>
          <c:spPr>
            <a:solidFill>
              <a:schemeClr val="accent3"/>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#,##0.0</c:formatCode>
                <c:ptCount val="14"/>
                <c:pt idx="0">
                  <c:v>45.170385000000003</c:v>
                </c:pt>
                <c:pt idx="1">
                  <c:v>14.304997</c:v>
                </c:pt>
                <c:pt idx="2">
                  <c:v>0.214</c:v>
                </c:pt>
                <c:pt idx="3">
                  <c:v>4.8285369999999999</c:v>
                </c:pt>
                <c:pt idx="4">
                  <c:v>1.2131700000000001</c:v>
                </c:pt>
                <c:pt idx="5">
                  <c:v>6.7678000000000003</c:v>
                </c:pt>
                <c:pt idx="6">
                  <c:v>2.294</c:v>
                </c:pt>
                <c:pt idx="7">
                  <c:v>16.103105000000003</c:v>
                </c:pt>
                <c:pt idx="8">
                  <c:v>0.26243</c:v>
                </c:pt>
                <c:pt idx="9">
                  <c:v>20.450285999999998</c:v>
                </c:pt>
                <c:pt idx="10">
                  <c:v>10.61088</c:v>
                </c:pt>
                <c:pt idx="11">
                  <c:v>7.196097</c:v>
                </c:pt>
                <c:pt idx="12">
                  <c:v>48.293839999999996</c:v>
                </c:pt>
                <c:pt idx="13">
                  <c:v>4.630139999999999</c:v>
                </c:pt>
              </c:numCache>
            </c:numRef>
          </c:val>
          <c:extLst>
            <c:ext xmlns:c16="http://schemas.microsoft.com/office/drawing/2014/chart" uri="{C3380CC4-5D6E-409C-BE32-E72D297353CC}">
              <c16:uniqueId val="{00000002-EEF0-4BB7-8278-2B40CA1AB11C}"/>
            </c:ext>
          </c:extLst>
        </c:ser>
        <c:ser>
          <c:idx val="3"/>
          <c:order val="3"/>
          <c:tx>
            <c:strRef>
              <c:f>'7.2'!$E$3</c:f>
              <c:strCache>
                <c:ptCount val="1"/>
                <c:pt idx="0">
                  <c:v>Stavebnictví</c:v>
                </c:pt>
              </c:strCache>
            </c:strRef>
          </c:tx>
          <c:spPr>
            <a:solidFill>
              <a:schemeClr val="accent4"/>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#,##0.0</c:formatCode>
                <c:ptCount val="14"/>
                <c:pt idx="0">
                  <c:v>10.127922</c:v>
                </c:pt>
                <c:pt idx="1">
                  <c:v>1.5272509999999997</c:v>
                </c:pt>
                <c:pt idx="2">
                  <c:v>0.115</c:v>
                </c:pt>
                <c:pt idx="3">
                  <c:v>6.0883389999999995</c:v>
                </c:pt>
                <c:pt idx="4">
                  <c:v>1.3323499999999999</c:v>
                </c:pt>
                <c:pt idx="5">
                  <c:v>2.3610000000000002</c:v>
                </c:pt>
                <c:pt idx="6">
                  <c:v>0.56079999999999997</c:v>
                </c:pt>
                <c:pt idx="7">
                  <c:v>20.896571000000002</c:v>
                </c:pt>
                <c:pt idx="8">
                  <c:v>6.6365609999999995</c:v>
                </c:pt>
                <c:pt idx="9">
                  <c:v>6.7003329999999997</c:v>
                </c:pt>
                <c:pt idx="10">
                  <c:v>1.0973919999999999</c:v>
                </c:pt>
                <c:pt idx="11">
                  <c:v>0.43490999999999996</c:v>
                </c:pt>
                <c:pt idx="12">
                  <c:v>3.3086850000000005</c:v>
                </c:pt>
                <c:pt idx="13">
                  <c:v>4.5260749999999996</c:v>
                </c:pt>
              </c:numCache>
            </c:numRef>
          </c:val>
          <c:extLst>
            <c:ext xmlns:c16="http://schemas.microsoft.com/office/drawing/2014/chart" uri="{C3380CC4-5D6E-409C-BE32-E72D297353CC}">
              <c16:uniqueId val="{00000003-EEF0-4BB7-8278-2B40CA1AB11C}"/>
            </c:ext>
          </c:extLst>
        </c:ser>
        <c:ser>
          <c:idx val="4"/>
          <c:order val="4"/>
          <c:tx>
            <c:strRef>
              <c:f>'7.2'!$F$3</c:f>
              <c:strCache>
                <c:ptCount val="1"/>
                <c:pt idx="0">
                  <c:v>Zemědělství a lesnictví</c:v>
                </c:pt>
              </c:strCache>
            </c:strRef>
          </c:tx>
          <c:spPr>
            <a:solidFill>
              <a:schemeClr val="accent5"/>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#,##0.0</c:formatCode>
                <c:ptCount val="14"/>
                <c:pt idx="0">
                  <c:v>1.7364310000000001</c:v>
                </c:pt>
                <c:pt idx="1">
                  <c:v>5.6168259999999988</c:v>
                </c:pt>
                <c:pt idx="2">
                  <c:v>23.613455999999999</c:v>
                </c:pt>
                <c:pt idx="3">
                  <c:v>1.8584400000000001</c:v>
                </c:pt>
                <c:pt idx="4">
                  <c:v>14.098816999999999</c:v>
                </c:pt>
                <c:pt idx="5">
                  <c:v>0.505</c:v>
                </c:pt>
                <c:pt idx="6">
                  <c:v>2.6501700000000001</c:v>
                </c:pt>
                <c:pt idx="7">
                  <c:v>10.794311</c:v>
                </c:pt>
                <c:pt idx="8">
                  <c:v>2.3370010000000003</c:v>
                </c:pt>
                <c:pt idx="9">
                  <c:v>10.568439999999999</c:v>
                </c:pt>
                <c:pt idx="10">
                  <c:v>11.215320000000002</c:v>
                </c:pt>
                <c:pt idx="11">
                  <c:v>7.8056869999999998</c:v>
                </c:pt>
                <c:pt idx="12">
                  <c:v>27.229030000000002</c:v>
                </c:pt>
                <c:pt idx="13">
                  <c:v>3.2548799999999996</c:v>
                </c:pt>
              </c:numCache>
            </c:numRef>
          </c:val>
          <c:extLst>
            <c:ext xmlns:c16="http://schemas.microsoft.com/office/drawing/2014/chart" uri="{C3380CC4-5D6E-409C-BE32-E72D297353CC}">
              <c16:uniqueId val="{00000004-EEF0-4BB7-8278-2B40CA1AB11C}"/>
            </c:ext>
          </c:extLst>
        </c:ser>
        <c:ser>
          <c:idx val="5"/>
          <c:order val="5"/>
          <c:tx>
            <c:strRef>
              <c:f>'7.2'!$G$3</c:f>
              <c:strCache>
                <c:ptCount val="1"/>
                <c:pt idx="0">
                  <c:v>Domácnosti</c:v>
                </c:pt>
              </c:strCache>
            </c:strRef>
          </c:tx>
          <c:spPr>
            <a:solidFill>
              <a:schemeClr val="accent6"/>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#,##0.0</c:formatCode>
                <c:ptCount val="14"/>
                <c:pt idx="0">
                  <c:v>2093.8096599999999</c:v>
                </c:pt>
                <c:pt idx="1">
                  <c:v>614.08117500000014</c:v>
                </c:pt>
                <c:pt idx="2">
                  <c:v>867.64015200000017</c:v>
                </c:pt>
                <c:pt idx="3">
                  <c:v>493.77143100000001</c:v>
                </c:pt>
                <c:pt idx="4">
                  <c:v>273.29925999999995</c:v>
                </c:pt>
                <c:pt idx="5">
                  <c:v>451.93540000000007</c:v>
                </c:pt>
                <c:pt idx="6">
                  <c:v>316.88322899999991</c:v>
                </c:pt>
                <c:pt idx="7">
                  <c:v>1730.9881869999997</c:v>
                </c:pt>
                <c:pt idx="8">
                  <c:v>494.20658200000025</c:v>
                </c:pt>
                <c:pt idx="9">
                  <c:v>404.63440699999995</c:v>
                </c:pt>
                <c:pt idx="10">
                  <c:v>604.89816299999995</c:v>
                </c:pt>
                <c:pt idx="11">
                  <c:v>803.75325400000031</c:v>
                </c:pt>
                <c:pt idx="12">
                  <c:v>1306.2069779999997</c:v>
                </c:pt>
                <c:pt idx="13">
                  <c:v>386.62969400000009</c:v>
                </c:pt>
              </c:numCache>
            </c:numRef>
          </c:val>
          <c:extLst>
            <c:ext xmlns:c16="http://schemas.microsoft.com/office/drawing/2014/chart" uri="{C3380CC4-5D6E-409C-BE32-E72D297353CC}">
              <c16:uniqueId val="{00000005-EEF0-4BB7-8278-2B40CA1AB11C}"/>
            </c:ext>
          </c:extLst>
        </c:ser>
        <c:ser>
          <c:idx val="6"/>
          <c:order val="6"/>
          <c:tx>
            <c:strRef>
              <c:f>'7.2'!$H$3</c:f>
              <c:strCache>
                <c:ptCount val="1"/>
                <c:pt idx="0">
                  <c:v>Obchod, služby, školství, zdravotnictví</c:v>
                </c:pt>
              </c:strCache>
            </c:strRef>
          </c:tx>
          <c:spPr>
            <a:solidFill>
              <a:srgbClr val="F0948F"/>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#,##0.0</c:formatCode>
                <c:ptCount val="14"/>
                <c:pt idx="0">
                  <c:v>1223.9036820000001</c:v>
                </c:pt>
                <c:pt idx="1">
                  <c:v>396.41523899999993</c:v>
                </c:pt>
                <c:pt idx="2">
                  <c:v>235.83350599999997</c:v>
                </c:pt>
                <c:pt idx="3">
                  <c:v>227.19315399999996</c:v>
                </c:pt>
                <c:pt idx="4">
                  <c:v>109.80156400000003</c:v>
                </c:pt>
                <c:pt idx="5">
                  <c:v>328.82182700000004</c:v>
                </c:pt>
                <c:pt idx="6">
                  <c:v>158.80391800000007</c:v>
                </c:pt>
                <c:pt idx="7">
                  <c:v>845.42371600000024</c:v>
                </c:pt>
                <c:pt idx="8">
                  <c:v>251.15018300000003</c:v>
                </c:pt>
                <c:pt idx="9">
                  <c:v>253.79278099999999</c:v>
                </c:pt>
                <c:pt idx="10">
                  <c:v>378.36649100000005</c:v>
                </c:pt>
                <c:pt idx="11">
                  <c:v>356.40660600000012</c:v>
                </c:pt>
                <c:pt idx="12">
                  <c:v>554.70689299999992</c:v>
                </c:pt>
                <c:pt idx="13">
                  <c:v>166.21774900000003</c:v>
                </c:pt>
              </c:numCache>
            </c:numRef>
          </c:val>
          <c:extLst>
            <c:ext xmlns:c16="http://schemas.microsoft.com/office/drawing/2014/chart" uri="{C3380CC4-5D6E-409C-BE32-E72D297353CC}">
              <c16:uniqueId val="{00000006-EEF0-4BB7-8278-2B40CA1AB11C}"/>
            </c:ext>
          </c:extLst>
        </c:ser>
        <c:ser>
          <c:idx val="7"/>
          <c:order val="7"/>
          <c:tx>
            <c:strRef>
              <c:f>'7.2'!$I$3</c:f>
              <c:strCache>
                <c:ptCount val="1"/>
                <c:pt idx="0">
                  <c:v>Ostatní</c:v>
                </c:pt>
              </c:strCache>
            </c:strRef>
          </c:tx>
          <c:spPr>
            <a:solidFill>
              <a:srgbClr val="F7C9C7"/>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#,##0.0</c:formatCode>
                <c:ptCount val="14"/>
                <c:pt idx="0">
                  <c:v>34.300685999999992</c:v>
                </c:pt>
                <c:pt idx="1">
                  <c:v>75.695779000000016</c:v>
                </c:pt>
                <c:pt idx="2">
                  <c:v>211.19764900000001</c:v>
                </c:pt>
                <c:pt idx="3">
                  <c:v>48.114314999999998</c:v>
                </c:pt>
                <c:pt idx="4">
                  <c:v>1.47065</c:v>
                </c:pt>
                <c:pt idx="5">
                  <c:v>15.235027000000001</c:v>
                </c:pt>
                <c:pt idx="6">
                  <c:v>2.1129000000000002</c:v>
                </c:pt>
                <c:pt idx="7">
                  <c:v>17.318884999999998</c:v>
                </c:pt>
                <c:pt idx="8">
                  <c:v>5.0598799999999997</c:v>
                </c:pt>
                <c:pt idx="9">
                  <c:v>68.862493000000001</c:v>
                </c:pt>
                <c:pt idx="10">
                  <c:v>17.537449999999996</c:v>
                </c:pt>
                <c:pt idx="11">
                  <c:v>5.5367879999999987</c:v>
                </c:pt>
                <c:pt idx="12">
                  <c:v>55.842999000000006</c:v>
                </c:pt>
                <c:pt idx="13">
                  <c:v>0.96726900000000005</c:v>
                </c:pt>
              </c:numCache>
            </c:numRef>
          </c:val>
          <c:extLst>
            <c:ext xmlns:c16="http://schemas.microsoft.com/office/drawing/2014/chart" uri="{C3380CC4-5D6E-409C-BE32-E72D297353CC}">
              <c16:uniqueId val="{00000007-EEF0-4BB7-8278-2B40CA1AB11C}"/>
            </c:ext>
          </c:extLst>
        </c:ser>
        <c:dLbls>
          <c:showLegendKey val="0"/>
          <c:showVal val="0"/>
          <c:showCatName val="0"/>
          <c:showSerName val="0"/>
          <c:showPercent val="0"/>
          <c:showBubbleSize val="0"/>
        </c:dLbls>
        <c:gapWidth val="50"/>
        <c:overlap val="100"/>
        <c:axId val="234987904"/>
        <c:axId val="234989440"/>
      </c:barChart>
      <c:catAx>
        <c:axId val="234987904"/>
        <c:scaling>
          <c:orientation val="minMax"/>
        </c:scaling>
        <c:delete val="0"/>
        <c:axPos val="b"/>
        <c:numFmt formatCode="General" sourceLinked="0"/>
        <c:majorTickMark val="none"/>
        <c:minorTickMark val="none"/>
        <c:tickLblPos val="nextTo"/>
        <c:txPr>
          <a:bodyPr rot="-5400000" vert="horz"/>
          <a:lstStyle/>
          <a:p>
            <a:pPr>
              <a:defRPr sz="900"/>
            </a:pPr>
            <a:endParaRPr lang="cs-CZ"/>
          </a:p>
        </c:txPr>
        <c:crossAx val="234989440"/>
        <c:crosses val="autoZero"/>
        <c:auto val="1"/>
        <c:lblAlgn val="ctr"/>
        <c:lblOffset val="100"/>
        <c:tickLblSkip val="1"/>
        <c:noMultiLvlLbl val="0"/>
      </c:catAx>
      <c:valAx>
        <c:axId val="2349894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4987904"/>
        <c:crosses val="autoZero"/>
        <c:crossBetween val="between"/>
      </c:valAx>
    </c:plotArea>
    <c:legend>
      <c:legendPos val="b"/>
      <c:layout>
        <c:manualLayout>
          <c:xMode val="edge"/>
          <c:yMode val="edge"/>
          <c:x val="3.5802607748353847E-5"/>
          <c:y val="0.96114827631810973"/>
          <c:w val="0.76038085455043547"/>
          <c:h val="3.8851835715753971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a:solidFill>
                  <a:schemeClr val="tx2"/>
                </a:solidFill>
              </a:rPr>
              <a:t>Podíl</a:t>
            </a:r>
            <a:r>
              <a:rPr lang="cs-CZ" sz="1000" baseline="0">
                <a:solidFill>
                  <a:schemeClr val="tx2"/>
                </a:solidFill>
              </a:rPr>
              <a:t> jednotlivých sektorů národního hospodářství na spotřebě tepla v ČR</a:t>
            </a:r>
            <a:endParaRPr lang="cs-CZ" sz="1000">
              <a:solidFill>
                <a:schemeClr val="tx2"/>
              </a:solidFill>
            </a:endParaRPr>
          </a:p>
        </c:rich>
      </c:tx>
      <c:layout>
        <c:manualLayout>
          <c:xMode val="edge"/>
          <c:yMode val="edge"/>
          <c:x val="7.1662715632701277E-3"/>
          <c:y val="1.4608939117821381E-2"/>
        </c:manualLayout>
      </c:layout>
      <c:overlay val="0"/>
    </c:title>
    <c:autoTitleDeleted val="0"/>
    <c:plotArea>
      <c:layout/>
      <c:doughnutChart>
        <c:varyColors val="1"/>
        <c:ser>
          <c:idx val="0"/>
          <c:order val="0"/>
          <c:dPt>
            <c:idx val="0"/>
            <c:bubble3D val="0"/>
            <c:spPr>
              <a:solidFill>
                <a:schemeClr val="tx2"/>
              </a:solidFill>
            </c:spPr>
            <c:extLst>
              <c:ext xmlns:c16="http://schemas.microsoft.com/office/drawing/2014/chart" uri="{C3380CC4-5D6E-409C-BE32-E72D297353CC}">
                <c16:uniqueId val="{00000000-30B3-4FD4-A40A-943455922E4B}"/>
              </c:ext>
            </c:extLst>
          </c:dPt>
          <c:dPt>
            <c:idx val="1"/>
            <c:bubble3D val="0"/>
            <c:spPr>
              <a:solidFill>
                <a:schemeClr val="accent2"/>
              </a:solidFill>
            </c:spPr>
            <c:extLst>
              <c:ext xmlns:c16="http://schemas.microsoft.com/office/drawing/2014/chart" uri="{C3380CC4-5D6E-409C-BE32-E72D297353CC}">
                <c16:uniqueId val="{00000000-DE1F-4E2D-ADCB-21064F22A93E}"/>
              </c:ext>
            </c:extLst>
          </c:dPt>
          <c:dPt>
            <c:idx val="2"/>
            <c:bubble3D val="0"/>
            <c:spPr>
              <a:solidFill>
                <a:schemeClr val="accent3"/>
              </a:solidFill>
            </c:spPr>
            <c:extLst>
              <c:ext xmlns:c16="http://schemas.microsoft.com/office/drawing/2014/chart" uri="{C3380CC4-5D6E-409C-BE32-E72D297353CC}">
                <c16:uniqueId val="{00000001-DE1F-4E2D-ADCB-21064F22A93E}"/>
              </c:ext>
            </c:extLst>
          </c:dPt>
          <c:dPt>
            <c:idx val="3"/>
            <c:bubble3D val="0"/>
            <c:spPr>
              <a:solidFill>
                <a:schemeClr val="accent4"/>
              </a:solidFill>
            </c:spPr>
            <c:extLst>
              <c:ext xmlns:c16="http://schemas.microsoft.com/office/drawing/2014/chart" uri="{C3380CC4-5D6E-409C-BE32-E72D297353CC}">
                <c16:uniqueId val="{00000002-DE1F-4E2D-ADCB-21064F22A93E}"/>
              </c:ext>
            </c:extLst>
          </c:dPt>
          <c:dPt>
            <c:idx val="4"/>
            <c:bubble3D val="0"/>
            <c:spPr>
              <a:solidFill>
                <a:schemeClr val="accent5"/>
              </a:solidFill>
            </c:spPr>
            <c:extLst>
              <c:ext xmlns:c16="http://schemas.microsoft.com/office/drawing/2014/chart" uri="{C3380CC4-5D6E-409C-BE32-E72D297353CC}">
                <c16:uniqueId val="{00000003-DE1F-4E2D-ADCB-21064F22A93E}"/>
              </c:ext>
            </c:extLst>
          </c:dPt>
          <c:dPt>
            <c:idx val="5"/>
            <c:bubble3D val="0"/>
            <c:spPr>
              <a:solidFill>
                <a:schemeClr val="accent6"/>
              </a:solidFill>
            </c:spPr>
            <c:extLst>
              <c:ext xmlns:c16="http://schemas.microsoft.com/office/drawing/2014/chart" uri="{C3380CC4-5D6E-409C-BE32-E72D297353CC}">
                <c16:uniqueId val="{00000001-30B3-4FD4-A40A-943455922E4B}"/>
              </c:ext>
            </c:extLst>
          </c:dPt>
          <c:dPt>
            <c:idx val="6"/>
            <c:bubble3D val="0"/>
            <c:spPr>
              <a:solidFill>
                <a:srgbClr val="F0948F"/>
              </a:solidFill>
            </c:spPr>
            <c:extLst>
              <c:ext xmlns:c16="http://schemas.microsoft.com/office/drawing/2014/chart" uri="{C3380CC4-5D6E-409C-BE32-E72D297353CC}">
                <c16:uniqueId val="{00000002-30B3-4FD4-A40A-943455922E4B}"/>
              </c:ext>
            </c:extLst>
          </c:dPt>
          <c:dPt>
            <c:idx val="7"/>
            <c:bubble3D val="0"/>
            <c:spPr>
              <a:solidFill>
                <a:srgbClr val="F7C9C7"/>
              </a:solidFill>
            </c:spPr>
            <c:extLst>
              <c:ext xmlns:c16="http://schemas.microsoft.com/office/drawing/2014/chart" uri="{C3380CC4-5D6E-409C-BE32-E72D297353CC}">
                <c16:uniqueId val="{00000004-DE1F-4E2D-ADCB-21064F22A93E}"/>
              </c:ext>
            </c:extLst>
          </c:dPt>
          <c:dLbls>
            <c:dLbl>
              <c:idx val="2"/>
              <c:layout>
                <c:manualLayout>
                  <c:x val="-0.18423439974069322"/>
                  <c:y val="0.12287278792959624"/>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E1F-4E2D-ADCB-21064F22A93E}"/>
                </c:ext>
              </c:extLst>
            </c:dLbl>
            <c:dLbl>
              <c:idx val="3"/>
              <c:layout>
                <c:manualLayout>
                  <c:x val="-0.20182501121315516"/>
                  <c:y val="5.4161146791701531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DE1F-4E2D-ADCB-21064F22A93E}"/>
                </c:ext>
              </c:extLst>
            </c:dLbl>
            <c:dLbl>
              <c:idx val="4"/>
              <c:layout>
                <c:manualLayout>
                  <c:x val="-0.21501803831570052"/>
                  <c:y val="-3.4540237104428897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DE1F-4E2D-ADCB-21064F22A93E}"/>
                </c:ext>
              </c:extLst>
            </c:dLbl>
            <c:dLbl>
              <c:idx val="7"/>
              <c:layout>
                <c:manualLayout>
                  <c:x val="9.6286548241500541E-3"/>
                  <c:y val="3.566871187871153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E1F-4E2D-ADCB-21064F22A93E}"/>
                </c:ext>
              </c:extLst>
            </c:dLbl>
            <c:numFmt formatCode="0%" sourceLinked="0"/>
            <c:spPr>
              <a:noFill/>
              <a:ln>
                <a:noFill/>
              </a:ln>
              <a:effectLst/>
            </c:spPr>
            <c:txPr>
              <a:bodyPr wrap="square"/>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#,##0.0</c:formatCode>
                <c:ptCount val="8"/>
                <c:pt idx="0">
                  <c:v>5342.6191369999997</c:v>
                </c:pt>
                <c:pt idx="1">
                  <c:v>455.05762499999997</c:v>
                </c:pt>
                <c:pt idx="2">
                  <c:v>182.33966699999999</c:v>
                </c:pt>
                <c:pt idx="3">
                  <c:v>65.713189</c:v>
                </c:pt>
                <c:pt idx="4">
                  <c:v>123.28380900000001</c:v>
                </c:pt>
                <c:pt idx="5">
                  <c:v>10842.737572</c:v>
                </c:pt>
                <c:pt idx="6">
                  <c:v>5486.8373090000014</c:v>
                </c:pt>
                <c:pt idx="7">
                  <c:v>559.25277000000006</c:v>
                </c:pt>
              </c:numCache>
            </c:numRef>
          </c:val>
          <c:extLst>
            <c:ext xmlns:c16="http://schemas.microsoft.com/office/drawing/2014/chart" uri="{C3380CC4-5D6E-409C-BE32-E72D297353CC}">
              <c16:uniqueId val="{00000005-DE1F-4E2D-ADCB-21064F22A93E}"/>
            </c:ext>
          </c:extLst>
        </c:ser>
        <c:dLbls>
          <c:showLegendKey val="0"/>
          <c:showVal val="0"/>
          <c:showCatName val="0"/>
          <c:showSerName val="0"/>
          <c:showPercent val="1"/>
          <c:showBubbleSize val="0"/>
          <c:showLeaderLines val="1"/>
        </c:dLbls>
        <c:firstSliceAng val="13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a:solidFill>
                  <a:schemeClr val="accent1"/>
                </a:solidFill>
              </a:rPr>
              <a:t>Spotřeba tepla podle sektorů</a:t>
            </a:r>
            <a:r>
              <a:rPr lang="cs-CZ" sz="1000" baseline="0">
                <a:solidFill>
                  <a:schemeClr val="accent1"/>
                </a:solidFill>
              </a:rPr>
              <a:t> </a:t>
            </a:r>
            <a:r>
              <a:rPr lang="cs-CZ" sz="1000">
                <a:solidFill>
                  <a:schemeClr val="accent1"/>
                </a:solidFill>
              </a:rPr>
              <a:t>národního hospodářství (GJ)</a:t>
            </a:r>
          </a:p>
        </c:rich>
      </c:tx>
      <c:layout>
        <c:manualLayout>
          <c:xMode val="edge"/>
          <c:yMode val="edge"/>
          <c:x val="0"/>
          <c:y val="0"/>
        </c:manualLayout>
      </c:layout>
      <c:overlay val="0"/>
    </c:title>
    <c:autoTitleDeleted val="0"/>
    <c:plotArea>
      <c:layout>
        <c:manualLayout>
          <c:layoutTarget val="inner"/>
          <c:xMode val="edge"/>
          <c:yMode val="edge"/>
          <c:x val="9.5820074367818905E-2"/>
          <c:y val="0.29398174232186058"/>
          <c:w val="0.51041199091494682"/>
          <c:h val="0.45066335524728635"/>
        </c:manualLayout>
      </c:layout>
      <c:barChart>
        <c:barDir val="col"/>
        <c:grouping val="stacked"/>
        <c:varyColors val="0"/>
        <c:ser>
          <c:idx val="0"/>
          <c:order val="0"/>
          <c:tx>
            <c:strRef>
              <c:f>'8.1'!$A$28</c:f>
              <c:strCache>
                <c:ptCount val="1"/>
                <c:pt idx="0">
                  <c:v>Průmysl</c:v>
                </c:pt>
              </c:strCache>
            </c:strRef>
          </c:tx>
          <c:invertIfNegative val="0"/>
          <c:cat>
            <c:strRef>
              <c:f>'8.1'!$C$38:$E$38</c:f>
              <c:strCache>
                <c:ptCount val="3"/>
                <c:pt idx="0">
                  <c:v>Říjen</c:v>
                </c:pt>
                <c:pt idx="1">
                  <c:v>Listopad</c:v>
                </c:pt>
                <c:pt idx="2">
                  <c:v>Prosinec</c:v>
                </c:pt>
              </c:strCache>
            </c:strRef>
          </c:cat>
          <c:val>
            <c:numRef>
              <c:f>('8.1'!$B$28,'8.1'!$D$28,'8.1'!$F$28)</c:f>
              <c:numCache>
                <c:formatCode>#,##0.0</c:formatCode>
                <c:ptCount val="3"/>
                <c:pt idx="0">
                  <c:v>18548.584999999999</c:v>
                </c:pt>
                <c:pt idx="1">
                  <c:v>29017.266</c:v>
                </c:pt>
                <c:pt idx="2">
                  <c:v>42941.597000000002</c:v>
                </c:pt>
              </c:numCache>
            </c:numRef>
          </c:val>
          <c:extLst>
            <c:ext xmlns:c16="http://schemas.microsoft.com/office/drawing/2014/chart" uri="{C3380CC4-5D6E-409C-BE32-E72D297353CC}">
              <c16:uniqueId val="{00000000-07D8-41D7-B8C5-C615F4A0E720}"/>
            </c:ext>
          </c:extLst>
        </c:ser>
        <c:ser>
          <c:idx val="1"/>
          <c:order val="1"/>
          <c:tx>
            <c:strRef>
              <c:f>'8.1'!$A$29</c:f>
              <c:strCache>
                <c:ptCount val="1"/>
                <c:pt idx="0">
                  <c:v>Energetika</c:v>
                </c:pt>
              </c:strCache>
            </c:strRef>
          </c:tx>
          <c:invertIfNegative val="0"/>
          <c:cat>
            <c:strRef>
              <c:f>'8.1'!$C$38:$E$38</c:f>
              <c:strCache>
                <c:ptCount val="3"/>
                <c:pt idx="0">
                  <c:v>Říjen</c:v>
                </c:pt>
                <c:pt idx="1">
                  <c:v>Listopad</c:v>
                </c:pt>
                <c:pt idx="2">
                  <c:v>Prosinec</c:v>
                </c:pt>
              </c:strCache>
            </c:strRef>
          </c:cat>
          <c:val>
            <c:numRef>
              <c:f>('8.1'!$B$29,'8.1'!$D$29,'8.1'!$F$29)</c:f>
              <c:numCache>
                <c:formatCode>#,##0.0</c:formatCode>
                <c:ptCount val="3"/>
                <c:pt idx="0">
                  <c:v>1152.7080000000001</c:v>
                </c:pt>
                <c:pt idx="1">
                  <c:v>2247.7800000000002</c:v>
                </c:pt>
                <c:pt idx="2">
                  <c:v>3408.652</c:v>
                </c:pt>
              </c:numCache>
            </c:numRef>
          </c:val>
          <c:extLst>
            <c:ext xmlns:c16="http://schemas.microsoft.com/office/drawing/2014/chart" uri="{C3380CC4-5D6E-409C-BE32-E72D297353CC}">
              <c16:uniqueId val="{00000001-07D8-41D7-B8C5-C615F4A0E720}"/>
            </c:ext>
          </c:extLst>
        </c:ser>
        <c:ser>
          <c:idx val="2"/>
          <c:order val="2"/>
          <c:tx>
            <c:strRef>
              <c:f>'8.1'!$A$30</c:f>
              <c:strCache>
                <c:ptCount val="1"/>
                <c:pt idx="0">
                  <c:v>Doprava</c:v>
                </c:pt>
              </c:strCache>
            </c:strRef>
          </c:tx>
          <c:invertIfNegative val="0"/>
          <c:cat>
            <c:strRef>
              <c:f>'8.1'!$C$38:$E$38</c:f>
              <c:strCache>
                <c:ptCount val="3"/>
                <c:pt idx="0">
                  <c:v>Říjen</c:v>
                </c:pt>
                <c:pt idx="1">
                  <c:v>Listopad</c:v>
                </c:pt>
                <c:pt idx="2">
                  <c:v>Prosinec</c:v>
                </c:pt>
              </c:strCache>
            </c:strRef>
          </c:cat>
          <c:val>
            <c:numRef>
              <c:f>('8.1'!$B$30,'8.1'!$D$30,'8.1'!$F$30)</c:f>
              <c:numCache>
                <c:formatCode>#,##0.0</c:formatCode>
                <c:ptCount val="3"/>
                <c:pt idx="0">
                  <c:v>11784.013999999999</c:v>
                </c:pt>
                <c:pt idx="1">
                  <c:v>8582.7910000000011</c:v>
                </c:pt>
                <c:pt idx="2">
                  <c:v>24803.58</c:v>
                </c:pt>
              </c:numCache>
            </c:numRef>
          </c:val>
          <c:extLst>
            <c:ext xmlns:c16="http://schemas.microsoft.com/office/drawing/2014/chart" uri="{C3380CC4-5D6E-409C-BE32-E72D297353CC}">
              <c16:uniqueId val="{00000002-07D8-41D7-B8C5-C615F4A0E720}"/>
            </c:ext>
          </c:extLst>
        </c:ser>
        <c:ser>
          <c:idx val="3"/>
          <c:order val="3"/>
          <c:tx>
            <c:strRef>
              <c:f>'8.1'!$A$31</c:f>
              <c:strCache>
                <c:ptCount val="1"/>
                <c:pt idx="0">
                  <c:v>Stavebnictví</c:v>
                </c:pt>
              </c:strCache>
            </c:strRef>
          </c:tx>
          <c:invertIfNegative val="0"/>
          <c:cat>
            <c:strRef>
              <c:f>'8.1'!$C$38:$E$38</c:f>
              <c:strCache>
                <c:ptCount val="3"/>
                <c:pt idx="0">
                  <c:v>Říjen</c:v>
                </c:pt>
                <c:pt idx="1">
                  <c:v>Listopad</c:v>
                </c:pt>
                <c:pt idx="2">
                  <c:v>Prosinec</c:v>
                </c:pt>
              </c:strCache>
            </c:strRef>
          </c:cat>
          <c:val>
            <c:numRef>
              <c:f>('8.1'!$B$31,'8.1'!$D$31,'8.1'!$F$31)</c:f>
              <c:numCache>
                <c:formatCode>#,##0.0</c:formatCode>
                <c:ptCount val="3"/>
                <c:pt idx="0">
                  <c:v>1506.431</c:v>
                </c:pt>
                <c:pt idx="1">
                  <c:v>3666.4459999999999</c:v>
                </c:pt>
                <c:pt idx="2">
                  <c:v>4955.0450000000001</c:v>
                </c:pt>
              </c:numCache>
            </c:numRef>
          </c:val>
          <c:extLst>
            <c:ext xmlns:c16="http://schemas.microsoft.com/office/drawing/2014/chart" uri="{C3380CC4-5D6E-409C-BE32-E72D297353CC}">
              <c16:uniqueId val="{00000003-07D8-41D7-B8C5-C615F4A0E720}"/>
            </c:ext>
          </c:extLst>
        </c:ser>
        <c:ser>
          <c:idx val="4"/>
          <c:order val="4"/>
          <c:tx>
            <c:strRef>
              <c:f>'8.1'!$A$32</c:f>
              <c:strCache>
                <c:ptCount val="1"/>
                <c:pt idx="0">
                  <c:v>Zemědělství a lesnictví</c:v>
                </c:pt>
              </c:strCache>
            </c:strRef>
          </c:tx>
          <c:spPr>
            <a:solidFill>
              <a:schemeClr val="accent5"/>
            </a:solidFill>
          </c:spPr>
          <c:invertIfNegative val="0"/>
          <c:cat>
            <c:strRef>
              <c:f>'8.1'!$C$38:$E$38</c:f>
              <c:strCache>
                <c:ptCount val="3"/>
                <c:pt idx="0">
                  <c:v>Říjen</c:v>
                </c:pt>
                <c:pt idx="1">
                  <c:v>Listopad</c:v>
                </c:pt>
                <c:pt idx="2">
                  <c:v>Prosinec</c:v>
                </c:pt>
              </c:strCache>
            </c:strRef>
          </c:cat>
          <c:val>
            <c:numRef>
              <c:f>('8.1'!$B$32,'8.1'!$D$32,'8.1'!$F$32)</c:f>
              <c:numCache>
                <c:formatCode>#,##0.0</c:formatCode>
                <c:ptCount val="3"/>
                <c:pt idx="0">
                  <c:v>272.00799999999998</c:v>
                </c:pt>
                <c:pt idx="1">
                  <c:v>642.89800000000002</c:v>
                </c:pt>
                <c:pt idx="2">
                  <c:v>821.52499999999998</c:v>
                </c:pt>
              </c:numCache>
            </c:numRef>
          </c:val>
          <c:extLst>
            <c:ext xmlns:c16="http://schemas.microsoft.com/office/drawing/2014/chart" uri="{C3380CC4-5D6E-409C-BE32-E72D297353CC}">
              <c16:uniqueId val="{00000004-07D8-41D7-B8C5-C615F4A0E720}"/>
            </c:ext>
          </c:extLst>
        </c:ser>
        <c:ser>
          <c:idx val="5"/>
          <c:order val="5"/>
          <c:tx>
            <c:strRef>
              <c:f>'8.1'!$A$33</c:f>
              <c:strCache>
                <c:ptCount val="1"/>
                <c:pt idx="0">
                  <c:v>Domácnosti</c:v>
                </c:pt>
              </c:strCache>
            </c:strRef>
          </c:tx>
          <c:spPr>
            <a:solidFill>
              <a:schemeClr val="accent6"/>
            </a:solidFill>
          </c:spPr>
          <c:invertIfNegative val="0"/>
          <c:cat>
            <c:strRef>
              <c:f>'8.1'!$C$38:$E$38</c:f>
              <c:strCache>
                <c:ptCount val="3"/>
                <c:pt idx="0">
                  <c:v>Říjen</c:v>
                </c:pt>
                <c:pt idx="1">
                  <c:v>Listopad</c:v>
                </c:pt>
                <c:pt idx="2">
                  <c:v>Prosinec</c:v>
                </c:pt>
              </c:strCache>
            </c:strRef>
          </c:cat>
          <c:val>
            <c:numRef>
              <c:f>('8.1'!$B$33,'8.1'!$D$33,'8.1'!$F$33)</c:f>
              <c:numCache>
                <c:formatCode>#,##0.0</c:formatCode>
                <c:ptCount val="3"/>
                <c:pt idx="0">
                  <c:v>444681.50299999997</c:v>
                </c:pt>
                <c:pt idx="1">
                  <c:v>704396.18699999992</c:v>
                </c:pt>
                <c:pt idx="2">
                  <c:v>944731.96999999986</c:v>
                </c:pt>
              </c:numCache>
            </c:numRef>
          </c:val>
          <c:extLst>
            <c:ext xmlns:c16="http://schemas.microsoft.com/office/drawing/2014/chart" uri="{C3380CC4-5D6E-409C-BE32-E72D297353CC}">
              <c16:uniqueId val="{00000005-07D8-41D7-B8C5-C615F4A0E720}"/>
            </c:ext>
          </c:extLst>
        </c:ser>
        <c:ser>
          <c:idx val="6"/>
          <c:order val="6"/>
          <c:tx>
            <c:strRef>
              <c:f>'8.1'!$A$34</c:f>
              <c:strCache>
                <c:ptCount val="1"/>
                <c:pt idx="0">
                  <c:v>Obchod, služby, školství, zdravotnictví</c:v>
                </c:pt>
              </c:strCache>
            </c:strRef>
          </c:tx>
          <c:spPr>
            <a:solidFill>
              <a:srgbClr val="F0948F"/>
            </a:solidFill>
          </c:spPr>
          <c:invertIfNegative val="0"/>
          <c:cat>
            <c:strRef>
              <c:f>'8.1'!$C$38:$E$38</c:f>
              <c:strCache>
                <c:ptCount val="3"/>
                <c:pt idx="0">
                  <c:v>Říjen</c:v>
                </c:pt>
                <c:pt idx="1">
                  <c:v>Listopad</c:v>
                </c:pt>
                <c:pt idx="2">
                  <c:v>Prosinec</c:v>
                </c:pt>
              </c:strCache>
            </c:strRef>
          </c:cat>
          <c:val>
            <c:numRef>
              <c:f>('8.1'!$B$34,'8.1'!$D$34,'8.1'!$F$34)</c:f>
              <c:numCache>
                <c:formatCode>#,##0.0</c:formatCode>
                <c:ptCount val="3"/>
                <c:pt idx="0">
                  <c:v>226443.06400000001</c:v>
                </c:pt>
                <c:pt idx="1">
                  <c:v>402603.19500000012</c:v>
                </c:pt>
                <c:pt idx="2">
                  <c:v>594857.42300000007</c:v>
                </c:pt>
              </c:numCache>
            </c:numRef>
          </c:val>
          <c:extLst>
            <c:ext xmlns:c16="http://schemas.microsoft.com/office/drawing/2014/chart" uri="{C3380CC4-5D6E-409C-BE32-E72D297353CC}">
              <c16:uniqueId val="{00000006-07D8-41D7-B8C5-C615F4A0E720}"/>
            </c:ext>
          </c:extLst>
        </c:ser>
        <c:ser>
          <c:idx val="7"/>
          <c:order val="7"/>
          <c:tx>
            <c:strRef>
              <c:f>'8.1'!$A$35</c:f>
              <c:strCache>
                <c:ptCount val="1"/>
                <c:pt idx="0">
                  <c:v>Ostatní</c:v>
                </c:pt>
              </c:strCache>
            </c:strRef>
          </c:tx>
          <c:spPr>
            <a:solidFill>
              <a:srgbClr val="F7C9C7"/>
            </a:solidFill>
          </c:spPr>
          <c:invertIfNegative val="0"/>
          <c:cat>
            <c:strRef>
              <c:f>'8.1'!$C$38:$E$38</c:f>
              <c:strCache>
                <c:ptCount val="3"/>
                <c:pt idx="0">
                  <c:v>Říjen</c:v>
                </c:pt>
                <c:pt idx="1">
                  <c:v>Listopad</c:v>
                </c:pt>
                <c:pt idx="2">
                  <c:v>Prosinec</c:v>
                </c:pt>
              </c:strCache>
            </c:strRef>
          </c:cat>
          <c:val>
            <c:numRef>
              <c:f>('8.1'!$B$35,'8.1'!$D$35,'8.1'!$F$35)</c:f>
              <c:numCache>
                <c:formatCode>#,##0.0</c:formatCode>
                <c:ptCount val="3"/>
                <c:pt idx="0">
                  <c:v>5538.5280000000002</c:v>
                </c:pt>
                <c:pt idx="1">
                  <c:v>11507.949000000001</c:v>
                </c:pt>
                <c:pt idx="2">
                  <c:v>17254.208999999999</c:v>
                </c:pt>
              </c:numCache>
            </c:numRef>
          </c:val>
          <c:extLst>
            <c:ext xmlns:c16="http://schemas.microsoft.com/office/drawing/2014/chart" uri="{C3380CC4-5D6E-409C-BE32-E72D297353CC}">
              <c16:uniqueId val="{00000007-07D8-41D7-B8C5-C615F4A0E720}"/>
            </c:ext>
          </c:extLst>
        </c:ser>
        <c:dLbls>
          <c:showLegendKey val="0"/>
          <c:showVal val="0"/>
          <c:showCatName val="0"/>
          <c:showSerName val="0"/>
          <c:showPercent val="0"/>
          <c:showBubbleSize val="0"/>
        </c:dLbls>
        <c:gapWidth val="50"/>
        <c:overlap val="100"/>
        <c:axId val="233661952"/>
        <c:axId val="233663488"/>
      </c:barChart>
      <c:catAx>
        <c:axId val="23366195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3663488"/>
        <c:crosses val="autoZero"/>
        <c:auto val="1"/>
        <c:lblAlgn val="ctr"/>
        <c:lblOffset val="100"/>
        <c:noMultiLvlLbl val="0"/>
      </c:catAx>
      <c:valAx>
        <c:axId val="23366348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661952"/>
        <c:crosses val="autoZero"/>
        <c:crossBetween val="between"/>
      </c:valAx>
    </c:plotArea>
    <c:plotVisOnly val="1"/>
    <c:dispBlanksAs val="gap"/>
    <c:showDLblsOverMax val="0"/>
  </c:chart>
  <c:spPr>
    <a:ln>
      <a:noFill/>
    </a:ln>
  </c:spPr>
  <c:txPr>
    <a:bodyPr/>
    <a:lstStyle/>
    <a:p>
      <a:pPr>
        <a:defRPr sz="1000"/>
      </a:pPr>
      <a:endParaRPr lang="cs-CZ"/>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894E-4"/>
          <c:y val="0"/>
        </c:manualLayout>
      </c:layout>
      <c:overlay val="0"/>
    </c:title>
    <c:autoTitleDeleted val="0"/>
    <c:plotArea>
      <c:layout>
        <c:manualLayout>
          <c:layoutTarget val="inner"/>
          <c:xMode val="edge"/>
          <c:yMode val="edge"/>
          <c:x val="6.7874699701625241E-2"/>
          <c:y val="0.17364373640247927"/>
          <c:w val="0.86679862645627792"/>
          <c:h val="0.23923655005223349"/>
        </c:manualLayout>
      </c:layout>
      <c:barChart>
        <c:barDir val="bar"/>
        <c:grouping val="clustered"/>
        <c:varyColors val="0"/>
        <c:ser>
          <c:idx val="0"/>
          <c:order val="0"/>
          <c:tx>
            <c:strRef>
              <c:f>'8.1'!$A$38</c:f>
              <c:strCache>
                <c:ptCount val="1"/>
                <c:pt idx="0">
                  <c:v>Instalovaný výkon</c:v>
                </c:pt>
              </c:strCache>
            </c:strRef>
          </c:tx>
          <c:invertIfNegative val="0"/>
          <c:val>
            <c:numRef>
              <c:f>'8.1'!$B$38</c:f>
              <c:numCache>
                <c:formatCode>0.0%</c:formatCode>
                <c:ptCount val="1"/>
                <c:pt idx="0">
                  <c:v>4.135192715181979E-2</c:v>
                </c:pt>
              </c:numCache>
            </c:numRef>
          </c:val>
          <c:extLst>
            <c:ext xmlns:c16="http://schemas.microsoft.com/office/drawing/2014/chart" uri="{C3380CC4-5D6E-409C-BE32-E72D297353CC}">
              <c16:uniqueId val="{00000000-92D8-4483-98D6-699F0B52D202}"/>
            </c:ext>
          </c:extLst>
        </c:ser>
        <c:ser>
          <c:idx val="1"/>
          <c:order val="1"/>
          <c:tx>
            <c:strRef>
              <c:f>'8.1'!$A$39</c:f>
              <c:strCache>
                <c:ptCount val="1"/>
                <c:pt idx="0">
                  <c:v>Výroba tepla brutto</c:v>
                </c:pt>
              </c:strCache>
            </c:strRef>
          </c:tx>
          <c:invertIfNegative val="0"/>
          <c:val>
            <c:numRef>
              <c:f>'8.1'!$B$39</c:f>
              <c:numCache>
                <c:formatCode>0.0%</c:formatCode>
                <c:ptCount val="1"/>
                <c:pt idx="0">
                  <c:v>3.4856858220033003E-2</c:v>
                </c:pt>
              </c:numCache>
            </c:numRef>
          </c:val>
          <c:extLst>
            <c:ext xmlns:c16="http://schemas.microsoft.com/office/drawing/2014/chart" uri="{C3380CC4-5D6E-409C-BE32-E72D297353CC}">
              <c16:uniqueId val="{00000001-92D8-4483-98D6-699F0B52D202}"/>
            </c:ext>
          </c:extLst>
        </c:ser>
        <c:ser>
          <c:idx val="2"/>
          <c:order val="2"/>
          <c:tx>
            <c:strRef>
              <c:f>'8.1'!$A$40</c:f>
              <c:strCache>
                <c:ptCount val="1"/>
                <c:pt idx="0">
                  <c:v>Dodávky tepla</c:v>
                </c:pt>
              </c:strCache>
            </c:strRef>
          </c:tx>
          <c:invertIfNegative val="0"/>
          <c:val>
            <c:numRef>
              <c:f>'8.1'!$B$40</c:f>
              <c:numCache>
                <c:formatCode>0.0%</c:formatCode>
                <c:ptCount val="1"/>
                <c:pt idx="0">
                  <c:v>4.5527620378828362E-2</c:v>
                </c:pt>
              </c:numCache>
            </c:numRef>
          </c:val>
          <c:extLst>
            <c:ext xmlns:c16="http://schemas.microsoft.com/office/drawing/2014/chart" uri="{C3380CC4-5D6E-409C-BE32-E72D297353CC}">
              <c16:uniqueId val="{00000002-92D8-4483-98D6-699F0B52D202}"/>
            </c:ext>
          </c:extLst>
        </c:ser>
        <c:dLbls>
          <c:showLegendKey val="0"/>
          <c:showVal val="0"/>
          <c:showCatName val="0"/>
          <c:showSerName val="0"/>
          <c:showPercent val="0"/>
          <c:showBubbleSize val="0"/>
        </c:dLbls>
        <c:gapWidth val="150"/>
        <c:axId val="237438464"/>
        <c:axId val="237440000"/>
      </c:barChart>
      <c:catAx>
        <c:axId val="237438464"/>
        <c:scaling>
          <c:orientation val="maxMin"/>
        </c:scaling>
        <c:delete val="0"/>
        <c:axPos val="l"/>
        <c:numFmt formatCode="General" sourceLinked="1"/>
        <c:majorTickMark val="none"/>
        <c:minorTickMark val="none"/>
        <c:tickLblPos val="none"/>
        <c:crossAx val="237440000"/>
        <c:crosses val="autoZero"/>
        <c:auto val="1"/>
        <c:lblAlgn val="ctr"/>
        <c:lblOffset val="100"/>
        <c:noMultiLvlLbl val="0"/>
      </c:catAx>
      <c:valAx>
        <c:axId val="2374400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438464"/>
        <c:crosses val="max"/>
        <c:crossBetween val="between"/>
      </c:valAx>
    </c:plotArea>
    <c:legend>
      <c:legendPos val="b"/>
      <c:layout>
        <c:manualLayout>
          <c:xMode val="edge"/>
          <c:yMode val="edge"/>
          <c:x val="0"/>
          <c:y val="0.61791562040250336"/>
          <c:w val="0.48816888524113639"/>
          <c:h val="0.2968850877280495"/>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'8.1'!$A$10</c:f>
              <c:strCache>
                <c:ptCount val="1"/>
                <c:pt idx="0">
                  <c:v>Biomasa</c:v>
                </c:pt>
              </c:strCache>
            </c:strRef>
          </c:tx>
          <c:spPr>
            <a:solidFill>
              <a:schemeClr val="accent1"/>
            </a:solidFill>
          </c:spPr>
          <c:invertIfNegative val="0"/>
          <c:cat>
            <c:strRef>
              <c:f>'8.1'!$C$38:$E$38</c:f>
              <c:strCache>
                <c:ptCount val="3"/>
                <c:pt idx="0">
                  <c:v>Říjen</c:v>
                </c:pt>
                <c:pt idx="1">
                  <c:v>Listopad</c:v>
                </c:pt>
                <c:pt idx="2">
                  <c:v>Prosinec</c:v>
                </c:pt>
              </c:strCache>
            </c:strRef>
          </c:cat>
          <c:val>
            <c:numRef>
              <c:f>('8.1'!$B$10,'8.1'!$D$10,'8.1'!$F$10)</c:f>
              <c:numCache>
                <c:formatCode>#,##0.0</c:formatCode>
                <c:ptCount val="3"/>
                <c:pt idx="0">
                  <c:v>0</c:v>
                </c:pt>
                <c:pt idx="1">
                  <c:v>0</c:v>
                </c:pt>
                <c:pt idx="2">
                  <c:v>0</c:v>
                </c:pt>
              </c:numCache>
            </c:numRef>
          </c:val>
          <c:extLst>
            <c:ext xmlns:c16="http://schemas.microsoft.com/office/drawing/2014/chart" uri="{C3380CC4-5D6E-409C-BE32-E72D297353CC}">
              <c16:uniqueId val="{00000000-7D58-4EAE-BC86-D545F330926A}"/>
            </c:ext>
          </c:extLst>
        </c:ser>
        <c:ser>
          <c:idx val="1"/>
          <c:order val="1"/>
          <c:tx>
            <c:strRef>
              <c:f>'8.1'!$A$11</c:f>
              <c:strCache>
                <c:ptCount val="1"/>
                <c:pt idx="0">
                  <c:v>Bioplyn</c:v>
                </c:pt>
              </c:strCache>
            </c:strRef>
          </c:tx>
          <c:spPr>
            <a:solidFill>
              <a:schemeClr val="accent2"/>
            </a:solidFill>
          </c:spPr>
          <c:invertIfNegative val="0"/>
          <c:cat>
            <c:strRef>
              <c:f>'8.1'!$C$38:$E$38</c:f>
              <c:strCache>
                <c:ptCount val="3"/>
                <c:pt idx="0">
                  <c:v>Říjen</c:v>
                </c:pt>
                <c:pt idx="1">
                  <c:v>Listopad</c:v>
                </c:pt>
                <c:pt idx="2">
                  <c:v>Prosinec</c:v>
                </c:pt>
              </c:strCache>
            </c:strRef>
          </c:cat>
          <c:val>
            <c:numRef>
              <c:f>('8.1'!$B$11,'8.1'!$D$11,'8.1'!$F$11)</c:f>
              <c:numCache>
                <c:formatCode>#,##0.0</c:formatCode>
                <c:ptCount val="3"/>
                <c:pt idx="0">
                  <c:v>4087</c:v>
                </c:pt>
                <c:pt idx="1">
                  <c:v>3998</c:v>
                </c:pt>
                <c:pt idx="2">
                  <c:v>3539</c:v>
                </c:pt>
              </c:numCache>
            </c:numRef>
          </c:val>
          <c:extLst>
            <c:ext xmlns:c16="http://schemas.microsoft.com/office/drawing/2014/chart" uri="{C3380CC4-5D6E-409C-BE32-E72D297353CC}">
              <c16:uniqueId val="{00000001-7D58-4EAE-BC86-D545F330926A}"/>
            </c:ext>
          </c:extLst>
        </c:ser>
        <c:ser>
          <c:idx val="2"/>
          <c:order val="2"/>
          <c:tx>
            <c:strRef>
              <c:f>'8.1'!$A$12</c:f>
              <c:strCache>
                <c:ptCount val="1"/>
                <c:pt idx="0">
                  <c:v>Černé uhlí</c:v>
                </c:pt>
              </c:strCache>
            </c:strRef>
          </c:tx>
          <c:spPr>
            <a:solidFill>
              <a:schemeClr val="accent3"/>
            </a:solidFill>
          </c:spPr>
          <c:invertIfNegative val="0"/>
          <c:cat>
            <c:strRef>
              <c:f>'8.1'!$C$38:$E$38</c:f>
              <c:strCache>
                <c:ptCount val="3"/>
                <c:pt idx="0">
                  <c:v>Říjen</c:v>
                </c:pt>
                <c:pt idx="1">
                  <c:v>Listopad</c:v>
                </c:pt>
                <c:pt idx="2">
                  <c:v>Prosinec</c:v>
                </c:pt>
              </c:strCache>
            </c:strRef>
          </c:cat>
          <c:val>
            <c:numRef>
              <c:f>('8.1'!$B$12,'8.1'!$D$12,'8.1'!$F$12)</c:f>
              <c:numCache>
                <c:formatCode>#,##0.0</c:formatCode>
                <c:ptCount val="3"/>
                <c:pt idx="0">
                  <c:v>0</c:v>
                </c:pt>
                <c:pt idx="1">
                  <c:v>0</c:v>
                </c:pt>
                <c:pt idx="2">
                  <c:v>0</c:v>
                </c:pt>
              </c:numCache>
            </c:numRef>
          </c:val>
          <c:extLst>
            <c:ext xmlns:c16="http://schemas.microsoft.com/office/drawing/2014/chart" uri="{C3380CC4-5D6E-409C-BE32-E72D297353CC}">
              <c16:uniqueId val="{00000002-7D58-4EAE-BC86-D545F330926A}"/>
            </c:ext>
          </c:extLst>
        </c:ser>
        <c:ser>
          <c:idx val="3"/>
          <c:order val="3"/>
          <c:tx>
            <c:strRef>
              <c:f>'8.1'!$A$13</c:f>
              <c:strCache>
                <c:ptCount val="1"/>
                <c:pt idx="0">
                  <c:v>Elektrická energie</c:v>
                </c:pt>
              </c:strCache>
            </c:strRef>
          </c:tx>
          <c:spPr>
            <a:solidFill>
              <a:schemeClr val="accent4"/>
            </a:solidFill>
          </c:spPr>
          <c:invertIfNegative val="0"/>
          <c:cat>
            <c:strRef>
              <c:f>'8.1'!$C$38:$E$38</c:f>
              <c:strCache>
                <c:ptCount val="3"/>
                <c:pt idx="0">
                  <c:v>Říjen</c:v>
                </c:pt>
                <c:pt idx="1">
                  <c:v>Listopad</c:v>
                </c:pt>
                <c:pt idx="2">
                  <c:v>Prosinec</c:v>
                </c:pt>
              </c:strCache>
            </c:strRef>
          </c:cat>
          <c:val>
            <c:numRef>
              <c:f>('8.1'!$B$13,'8.1'!$D$13,'8.1'!$F$13)</c:f>
              <c:numCache>
                <c:formatCode>#,##0.0</c:formatCode>
                <c:ptCount val="3"/>
                <c:pt idx="0">
                  <c:v>0</c:v>
                </c:pt>
                <c:pt idx="1">
                  <c:v>0</c:v>
                </c:pt>
                <c:pt idx="2">
                  <c:v>0</c:v>
                </c:pt>
              </c:numCache>
            </c:numRef>
          </c:val>
          <c:extLst>
            <c:ext xmlns:c16="http://schemas.microsoft.com/office/drawing/2014/chart" uri="{C3380CC4-5D6E-409C-BE32-E72D297353CC}">
              <c16:uniqueId val="{00000003-7D58-4EAE-BC86-D545F330926A}"/>
            </c:ext>
          </c:extLst>
        </c:ser>
        <c:ser>
          <c:idx val="4"/>
          <c:order val="4"/>
          <c:tx>
            <c:strRef>
              <c:f>'8.1'!$A$14</c:f>
              <c:strCache>
                <c:ptCount val="1"/>
                <c:pt idx="0">
                  <c:v>Energie prostředí (tepelné čerpadlo)</c:v>
                </c:pt>
              </c:strCache>
            </c:strRef>
          </c:tx>
          <c:spPr>
            <a:solidFill>
              <a:schemeClr val="accent5"/>
            </a:solidFill>
          </c:spPr>
          <c:invertIfNegative val="0"/>
          <c:cat>
            <c:strRef>
              <c:f>'8.1'!$C$38:$E$38</c:f>
              <c:strCache>
                <c:ptCount val="3"/>
                <c:pt idx="0">
                  <c:v>Říjen</c:v>
                </c:pt>
                <c:pt idx="1">
                  <c:v>Listopad</c:v>
                </c:pt>
                <c:pt idx="2">
                  <c:v>Prosinec</c:v>
                </c:pt>
              </c:strCache>
            </c:strRef>
          </c:cat>
          <c:val>
            <c:numRef>
              <c:f>('8.1'!$B$14,'8.1'!$D$14,'8.1'!$F$14)</c:f>
              <c:numCache>
                <c:formatCode>#,##0.0</c:formatCode>
                <c:ptCount val="3"/>
                <c:pt idx="0">
                  <c:v>1092</c:v>
                </c:pt>
                <c:pt idx="1">
                  <c:v>329</c:v>
                </c:pt>
                <c:pt idx="2">
                  <c:v>285</c:v>
                </c:pt>
              </c:numCache>
            </c:numRef>
          </c:val>
          <c:extLst>
            <c:ext xmlns:c16="http://schemas.microsoft.com/office/drawing/2014/chart" uri="{C3380CC4-5D6E-409C-BE32-E72D297353CC}">
              <c16:uniqueId val="{00000004-7D58-4EAE-BC86-D545F330926A}"/>
            </c:ext>
          </c:extLst>
        </c:ser>
        <c:ser>
          <c:idx val="5"/>
          <c:order val="5"/>
          <c:tx>
            <c:strRef>
              <c:f>'8.1'!$A$15</c:f>
              <c:strCache>
                <c:ptCount val="1"/>
                <c:pt idx="0">
                  <c:v>Energie Slunce (solární kolektor)</c:v>
                </c:pt>
              </c:strCache>
            </c:strRef>
          </c:tx>
          <c:spPr>
            <a:solidFill>
              <a:schemeClr val="accent6"/>
            </a:solidFill>
          </c:spPr>
          <c:invertIfNegative val="0"/>
          <c:cat>
            <c:strRef>
              <c:f>'8.1'!$C$38:$E$38</c:f>
              <c:strCache>
                <c:ptCount val="3"/>
                <c:pt idx="0">
                  <c:v>Říjen</c:v>
                </c:pt>
                <c:pt idx="1">
                  <c:v>Listopad</c:v>
                </c:pt>
                <c:pt idx="2">
                  <c:v>Prosinec</c:v>
                </c:pt>
              </c:strCache>
            </c:strRef>
          </c:cat>
          <c:val>
            <c:numRef>
              <c:f>('8.1'!$B$15,'8.1'!$D$15,'8.1'!$F$15)</c:f>
              <c:numCache>
                <c:formatCode>#,##0.0</c:formatCode>
                <c:ptCount val="3"/>
                <c:pt idx="0">
                  <c:v>0</c:v>
                </c:pt>
                <c:pt idx="1">
                  <c:v>0</c:v>
                </c:pt>
                <c:pt idx="2">
                  <c:v>0</c:v>
                </c:pt>
              </c:numCache>
            </c:numRef>
          </c:val>
          <c:extLst>
            <c:ext xmlns:c16="http://schemas.microsoft.com/office/drawing/2014/chart" uri="{C3380CC4-5D6E-409C-BE32-E72D297353CC}">
              <c16:uniqueId val="{00000005-7D58-4EAE-BC86-D545F330926A}"/>
            </c:ext>
          </c:extLst>
        </c:ser>
        <c:ser>
          <c:idx val="6"/>
          <c:order val="6"/>
          <c:tx>
            <c:strRef>
              <c:f>'8.1'!$A$16</c:f>
              <c:strCache>
                <c:ptCount val="1"/>
                <c:pt idx="0">
                  <c:v>Hnědé uhlí</c:v>
                </c:pt>
              </c:strCache>
            </c:strRef>
          </c:tx>
          <c:spPr>
            <a:solidFill>
              <a:srgbClr val="F0948F"/>
            </a:solidFill>
          </c:spPr>
          <c:invertIfNegative val="0"/>
          <c:cat>
            <c:strRef>
              <c:f>'8.1'!$C$38:$E$38</c:f>
              <c:strCache>
                <c:ptCount val="3"/>
                <c:pt idx="0">
                  <c:v>Říjen</c:v>
                </c:pt>
                <c:pt idx="1">
                  <c:v>Listopad</c:v>
                </c:pt>
                <c:pt idx="2">
                  <c:v>Prosinec</c:v>
                </c:pt>
              </c:strCache>
            </c:strRef>
          </c:cat>
          <c:val>
            <c:numRef>
              <c:f>('8.1'!$B$16,'8.1'!$D$16,'8.1'!$F$16)</c:f>
              <c:numCache>
                <c:formatCode>#,##0.0</c:formatCode>
                <c:ptCount val="3"/>
                <c:pt idx="0">
                  <c:v>0</c:v>
                </c:pt>
                <c:pt idx="1">
                  <c:v>0</c:v>
                </c:pt>
                <c:pt idx="2">
                  <c:v>0</c:v>
                </c:pt>
              </c:numCache>
            </c:numRef>
          </c:val>
          <c:extLst>
            <c:ext xmlns:c16="http://schemas.microsoft.com/office/drawing/2014/chart" uri="{C3380CC4-5D6E-409C-BE32-E72D297353CC}">
              <c16:uniqueId val="{00000006-7D58-4EAE-BC86-D545F330926A}"/>
            </c:ext>
          </c:extLst>
        </c:ser>
        <c:ser>
          <c:idx val="7"/>
          <c:order val="7"/>
          <c:tx>
            <c:strRef>
              <c:f>'8.1'!$A$17</c:f>
              <c:strCache>
                <c:ptCount val="1"/>
                <c:pt idx="0">
                  <c:v>Jaderné palivo</c:v>
                </c:pt>
              </c:strCache>
            </c:strRef>
          </c:tx>
          <c:spPr>
            <a:solidFill>
              <a:srgbClr val="F7C9C7"/>
            </a:solidFill>
          </c:spPr>
          <c:invertIfNegative val="0"/>
          <c:cat>
            <c:strRef>
              <c:f>'8.1'!$C$38:$E$38</c:f>
              <c:strCache>
                <c:ptCount val="3"/>
                <c:pt idx="0">
                  <c:v>Říjen</c:v>
                </c:pt>
                <c:pt idx="1">
                  <c:v>Listopad</c:v>
                </c:pt>
                <c:pt idx="2">
                  <c:v>Prosinec</c:v>
                </c:pt>
              </c:strCache>
            </c:strRef>
          </c:cat>
          <c:val>
            <c:numRef>
              <c:f>('8.1'!$B$17,'8.1'!$D$17,'8.1'!$F$17)</c:f>
              <c:numCache>
                <c:formatCode>#,##0.0</c:formatCode>
                <c:ptCount val="3"/>
                <c:pt idx="0">
                  <c:v>0</c:v>
                </c:pt>
                <c:pt idx="1">
                  <c:v>0</c:v>
                </c:pt>
                <c:pt idx="2">
                  <c:v>0</c:v>
                </c:pt>
              </c:numCache>
            </c:numRef>
          </c:val>
          <c:extLst>
            <c:ext xmlns:c16="http://schemas.microsoft.com/office/drawing/2014/chart" uri="{C3380CC4-5D6E-409C-BE32-E72D297353CC}">
              <c16:uniqueId val="{00000007-7D58-4EAE-BC86-D545F330926A}"/>
            </c:ext>
          </c:extLst>
        </c:ser>
        <c:ser>
          <c:idx val="8"/>
          <c:order val="8"/>
          <c:tx>
            <c:strRef>
              <c:f>'8.1'!$A$18</c:f>
              <c:strCache>
                <c:ptCount val="1"/>
                <c:pt idx="0">
                  <c:v>Koks</c:v>
                </c:pt>
              </c:strCache>
            </c:strRef>
          </c:tx>
          <c:spPr>
            <a:solidFill>
              <a:schemeClr val="tx1"/>
            </a:solidFill>
          </c:spPr>
          <c:invertIfNegative val="0"/>
          <c:cat>
            <c:strRef>
              <c:f>'8.1'!$C$38:$E$38</c:f>
              <c:strCache>
                <c:ptCount val="3"/>
                <c:pt idx="0">
                  <c:v>Říjen</c:v>
                </c:pt>
                <c:pt idx="1">
                  <c:v>Listopad</c:v>
                </c:pt>
                <c:pt idx="2">
                  <c:v>Prosinec</c:v>
                </c:pt>
              </c:strCache>
            </c:strRef>
          </c:cat>
          <c:val>
            <c:numRef>
              <c:f>('8.1'!$B$18,'8.1'!$D$18,'8.1'!$F$18)</c:f>
              <c:numCache>
                <c:formatCode>#,##0.0</c:formatCode>
                <c:ptCount val="3"/>
                <c:pt idx="0">
                  <c:v>0</c:v>
                </c:pt>
                <c:pt idx="1">
                  <c:v>0</c:v>
                </c:pt>
                <c:pt idx="2">
                  <c:v>0</c:v>
                </c:pt>
              </c:numCache>
            </c:numRef>
          </c:val>
          <c:extLst>
            <c:ext xmlns:c16="http://schemas.microsoft.com/office/drawing/2014/chart" uri="{C3380CC4-5D6E-409C-BE32-E72D297353CC}">
              <c16:uniqueId val="{00000008-7D58-4EAE-BC86-D545F330926A}"/>
            </c:ext>
          </c:extLst>
        </c:ser>
        <c:ser>
          <c:idx val="9"/>
          <c:order val="9"/>
          <c:tx>
            <c:strRef>
              <c:f>'8.1'!$A$19</c:f>
              <c:strCache>
                <c:ptCount val="1"/>
                <c:pt idx="0">
                  <c:v>Odpadní teplo</c:v>
                </c:pt>
              </c:strCache>
            </c:strRef>
          </c:tx>
          <c:spPr>
            <a:solidFill>
              <a:srgbClr val="646363"/>
            </a:solidFill>
          </c:spPr>
          <c:invertIfNegative val="0"/>
          <c:cat>
            <c:strRef>
              <c:f>'8.1'!$C$38:$E$38</c:f>
              <c:strCache>
                <c:ptCount val="3"/>
                <c:pt idx="0">
                  <c:v>Říjen</c:v>
                </c:pt>
                <c:pt idx="1">
                  <c:v>Listopad</c:v>
                </c:pt>
                <c:pt idx="2">
                  <c:v>Prosinec</c:v>
                </c:pt>
              </c:strCache>
            </c:strRef>
          </c:cat>
          <c:val>
            <c:numRef>
              <c:f>('8.1'!$B$19,'8.1'!$D$19,'8.1'!$F$19)</c:f>
              <c:numCache>
                <c:formatCode>#,##0.0</c:formatCode>
                <c:ptCount val="3"/>
                <c:pt idx="0">
                  <c:v>0</c:v>
                </c:pt>
                <c:pt idx="1">
                  <c:v>0</c:v>
                </c:pt>
                <c:pt idx="2">
                  <c:v>0</c:v>
                </c:pt>
              </c:numCache>
            </c:numRef>
          </c:val>
          <c:extLst>
            <c:ext xmlns:c16="http://schemas.microsoft.com/office/drawing/2014/chart" uri="{C3380CC4-5D6E-409C-BE32-E72D297353CC}">
              <c16:uniqueId val="{00000009-7D58-4EAE-BC86-D545F330926A}"/>
            </c:ext>
          </c:extLst>
        </c:ser>
        <c:ser>
          <c:idx val="10"/>
          <c:order val="10"/>
          <c:tx>
            <c:strRef>
              <c:f>'8.1'!$A$20</c:f>
              <c:strCache>
                <c:ptCount val="1"/>
                <c:pt idx="0">
                  <c:v>Ostatní kapalná paliva</c:v>
                </c:pt>
              </c:strCache>
            </c:strRef>
          </c:tx>
          <c:spPr>
            <a:solidFill>
              <a:srgbClr val="9D9D9C"/>
            </a:solidFill>
          </c:spPr>
          <c:invertIfNegative val="0"/>
          <c:cat>
            <c:strRef>
              <c:f>'8.1'!$C$38:$E$38</c:f>
              <c:strCache>
                <c:ptCount val="3"/>
                <c:pt idx="0">
                  <c:v>Říjen</c:v>
                </c:pt>
                <c:pt idx="1">
                  <c:v>Listopad</c:v>
                </c:pt>
                <c:pt idx="2">
                  <c:v>Prosinec</c:v>
                </c:pt>
              </c:strCache>
            </c:strRef>
          </c:cat>
          <c:val>
            <c:numRef>
              <c:f>('8.1'!$B$20,'8.1'!$D$20,'8.1'!$F$20)</c:f>
              <c:numCache>
                <c:formatCode>#,##0.0</c:formatCode>
                <c:ptCount val="3"/>
                <c:pt idx="0">
                  <c:v>0</c:v>
                </c:pt>
                <c:pt idx="1">
                  <c:v>0</c:v>
                </c:pt>
                <c:pt idx="2">
                  <c:v>0</c:v>
                </c:pt>
              </c:numCache>
            </c:numRef>
          </c:val>
          <c:extLst>
            <c:ext xmlns:c16="http://schemas.microsoft.com/office/drawing/2014/chart" uri="{C3380CC4-5D6E-409C-BE32-E72D297353CC}">
              <c16:uniqueId val="{0000000A-7D58-4EAE-BC86-D545F330926A}"/>
            </c:ext>
          </c:extLst>
        </c:ser>
        <c:ser>
          <c:idx val="11"/>
          <c:order val="11"/>
          <c:tx>
            <c:strRef>
              <c:f>'8.1'!$A$21</c:f>
              <c:strCache>
                <c:ptCount val="1"/>
                <c:pt idx="0">
                  <c:v>Ostatní pevná paliva</c:v>
                </c:pt>
              </c:strCache>
            </c:strRef>
          </c:tx>
          <c:spPr>
            <a:solidFill>
              <a:srgbClr val="D0D0D0"/>
            </a:solidFill>
          </c:spPr>
          <c:invertIfNegative val="0"/>
          <c:cat>
            <c:strRef>
              <c:f>'8.1'!$C$38:$E$38</c:f>
              <c:strCache>
                <c:ptCount val="3"/>
                <c:pt idx="0">
                  <c:v>Říjen</c:v>
                </c:pt>
                <c:pt idx="1">
                  <c:v>Listopad</c:v>
                </c:pt>
                <c:pt idx="2">
                  <c:v>Prosinec</c:v>
                </c:pt>
              </c:strCache>
            </c:strRef>
          </c:cat>
          <c:val>
            <c:numRef>
              <c:f>('8.1'!$B$21,'8.1'!$D$21,'8.1'!$F$21)</c:f>
              <c:numCache>
                <c:formatCode>#,##0.0</c:formatCode>
                <c:ptCount val="3"/>
                <c:pt idx="0">
                  <c:v>83811</c:v>
                </c:pt>
                <c:pt idx="1">
                  <c:v>75141</c:v>
                </c:pt>
                <c:pt idx="2">
                  <c:v>89026</c:v>
                </c:pt>
              </c:numCache>
            </c:numRef>
          </c:val>
          <c:extLst>
            <c:ext xmlns:c16="http://schemas.microsoft.com/office/drawing/2014/chart" uri="{C3380CC4-5D6E-409C-BE32-E72D297353CC}">
              <c16:uniqueId val="{0000000B-7D58-4EAE-BC86-D545F330926A}"/>
            </c:ext>
          </c:extLst>
        </c:ser>
        <c:ser>
          <c:idx val="12"/>
          <c:order val="12"/>
          <c:tx>
            <c:strRef>
              <c:f>'8.1'!$A$22</c:f>
              <c:strCache>
                <c:ptCount val="1"/>
                <c:pt idx="0">
                  <c:v>Ostatní plyny</c:v>
                </c:pt>
              </c:strCache>
            </c:strRef>
          </c:tx>
          <c:spPr>
            <a:pattFill prst="ltUpDiag">
              <a:fgClr>
                <a:schemeClr val="tx2"/>
              </a:fgClr>
              <a:bgClr>
                <a:schemeClr val="bg1"/>
              </a:bgClr>
            </a:pattFill>
          </c:spPr>
          <c:invertIfNegative val="0"/>
          <c:cat>
            <c:strRef>
              <c:f>'8.1'!$C$38:$E$38</c:f>
              <c:strCache>
                <c:ptCount val="3"/>
                <c:pt idx="0">
                  <c:v>Říjen</c:v>
                </c:pt>
                <c:pt idx="1">
                  <c:v>Listopad</c:v>
                </c:pt>
                <c:pt idx="2">
                  <c:v>Prosinec</c:v>
                </c:pt>
              </c:strCache>
            </c:strRef>
          </c:cat>
          <c:val>
            <c:numRef>
              <c:f>('8.1'!$B$22,'8.1'!$D$22,'8.1'!$F$22)</c:f>
              <c:numCache>
                <c:formatCode>#,##0.0</c:formatCode>
                <c:ptCount val="3"/>
                <c:pt idx="0">
                  <c:v>0</c:v>
                </c:pt>
                <c:pt idx="1">
                  <c:v>0</c:v>
                </c:pt>
                <c:pt idx="2">
                  <c:v>0</c:v>
                </c:pt>
              </c:numCache>
            </c:numRef>
          </c:val>
          <c:extLst>
            <c:ext xmlns:c16="http://schemas.microsoft.com/office/drawing/2014/chart" uri="{C3380CC4-5D6E-409C-BE32-E72D297353CC}">
              <c16:uniqueId val="{0000000C-7D58-4EAE-BC86-D545F330926A}"/>
            </c:ext>
          </c:extLst>
        </c:ser>
        <c:ser>
          <c:idx val="13"/>
          <c:order val="13"/>
          <c:tx>
            <c:strRef>
              <c:f>'8.1'!$A$23</c:f>
              <c:strCache>
                <c:ptCount val="1"/>
                <c:pt idx="0">
                  <c:v>Ostatní</c:v>
                </c:pt>
              </c:strCache>
            </c:strRef>
          </c:tx>
          <c:spPr>
            <a:pattFill prst="ltUpDiag">
              <a:fgClr>
                <a:schemeClr val="accent5"/>
              </a:fgClr>
              <a:bgClr>
                <a:schemeClr val="bg1"/>
              </a:bgClr>
            </a:pattFill>
          </c:spPr>
          <c:invertIfNegative val="0"/>
          <c:cat>
            <c:strRef>
              <c:f>'8.1'!$C$38:$E$38</c:f>
              <c:strCache>
                <c:ptCount val="3"/>
                <c:pt idx="0">
                  <c:v>Říjen</c:v>
                </c:pt>
                <c:pt idx="1">
                  <c:v>Listopad</c:v>
                </c:pt>
                <c:pt idx="2">
                  <c:v>Prosinec</c:v>
                </c:pt>
              </c:strCache>
            </c:strRef>
          </c:cat>
          <c:val>
            <c:numRef>
              <c:f>('8.1'!$B$23,'8.1'!$D$23,'8.1'!$F$23)</c:f>
              <c:numCache>
                <c:formatCode>#,##0.0</c:formatCode>
                <c:ptCount val="3"/>
                <c:pt idx="0">
                  <c:v>0</c:v>
                </c:pt>
                <c:pt idx="1">
                  <c:v>0</c:v>
                </c:pt>
                <c:pt idx="2">
                  <c:v>0</c:v>
                </c:pt>
              </c:numCache>
            </c:numRef>
          </c:val>
          <c:extLst>
            <c:ext xmlns:c16="http://schemas.microsoft.com/office/drawing/2014/chart" uri="{C3380CC4-5D6E-409C-BE32-E72D297353CC}">
              <c16:uniqueId val="{0000000D-7D58-4EAE-BC86-D545F330926A}"/>
            </c:ext>
          </c:extLst>
        </c:ser>
        <c:ser>
          <c:idx val="14"/>
          <c:order val="14"/>
          <c:tx>
            <c:strRef>
              <c:f>'8.1'!$A$24</c:f>
              <c:strCache>
                <c:ptCount val="1"/>
                <c:pt idx="0">
                  <c:v>Topné oleje</c:v>
                </c:pt>
              </c:strCache>
            </c:strRef>
          </c:tx>
          <c:spPr>
            <a:pattFill prst="ltUpDiag">
              <a:fgClr>
                <a:schemeClr val="accent2"/>
              </a:fgClr>
              <a:bgClr>
                <a:schemeClr val="bg1"/>
              </a:bgClr>
            </a:pattFill>
          </c:spPr>
          <c:invertIfNegative val="0"/>
          <c:cat>
            <c:strRef>
              <c:f>'8.1'!$C$38:$E$38</c:f>
              <c:strCache>
                <c:ptCount val="3"/>
                <c:pt idx="0">
                  <c:v>Říjen</c:v>
                </c:pt>
                <c:pt idx="1">
                  <c:v>Listopad</c:v>
                </c:pt>
                <c:pt idx="2">
                  <c:v>Prosinec</c:v>
                </c:pt>
              </c:strCache>
            </c:strRef>
          </c:cat>
          <c:val>
            <c:numRef>
              <c:f>('8.1'!$B$24,'8.1'!$D$24,'8.1'!$F$24)</c:f>
              <c:numCache>
                <c:formatCode>#,##0.0</c:formatCode>
                <c:ptCount val="3"/>
                <c:pt idx="0">
                  <c:v>0</c:v>
                </c:pt>
                <c:pt idx="1">
                  <c:v>0</c:v>
                </c:pt>
                <c:pt idx="2">
                  <c:v>0</c:v>
                </c:pt>
              </c:numCache>
            </c:numRef>
          </c:val>
          <c:extLst>
            <c:ext xmlns:c16="http://schemas.microsoft.com/office/drawing/2014/chart" uri="{C3380CC4-5D6E-409C-BE32-E72D297353CC}">
              <c16:uniqueId val="{0000000E-7D58-4EAE-BC86-D545F330926A}"/>
            </c:ext>
          </c:extLst>
        </c:ser>
        <c:ser>
          <c:idx val="15"/>
          <c:order val="15"/>
          <c:tx>
            <c:strRef>
              <c:f>'8.1'!$A$25</c:f>
              <c:strCache>
                <c:ptCount val="1"/>
                <c:pt idx="0">
                  <c:v>Zemní plyn</c:v>
                </c:pt>
              </c:strCache>
            </c:strRef>
          </c:tx>
          <c:spPr>
            <a:pattFill prst="ltUpDiag">
              <a:fgClr>
                <a:schemeClr val="accent6"/>
              </a:fgClr>
              <a:bgClr>
                <a:schemeClr val="bg1"/>
              </a:bgClr>
            </a:pattFill>
          </c:spPr>
          <c:invertIfNegative val="0"/>
          <c:cat>
            <c:strRef>
              <c:f>'8.1'!$C$38:$E$38</c:f>
              <c:strCache>
                <c:ptCount val="3"/>
                <c:pt idx="0">
                  <c:v>Říjen</c:v>
                </c:pt>
                <c:pt idx="1">
                  <c:v>Listopad</c:v>
                </c:pt>
                <c:pt idx="2">
                  <c:v>Prosinec</c:v>
                </c:pt>
              </c:strCache>
            </c:strRef>
          </c:cat>
          <c:val>
            <c:numRef>
              <c:f>('8.1'!$B$25,'8.1'!$D$25,'8.1'!$F$25)</c:f>
              <c:numCache>
                <c:formatCode>#,##0.0</c:formatCode>
                <c:ptCount val="3"/>
                <c:pt idx="0">
                  <c:v>172095.72099999999</c:v>
                </c:pt>
                <c:pt idx="1">
                  <c:v>310939.05399999995</c:v>
                </c:pt>
                <c:pt idx="2">
                  <c:v>412435.18100000004</c:v>
                </c:pt>
              </c:numCache>
            </c:numRef>
          </c:val>
          <c:extLst>
            <c:ext xmlns:c16="http://schemas.microsoft.com/office/drawing/2014/chart" uri="{C3380CC4-5D6E-409C-BE32-E72D297353CC}">
              <c16:uniqueId val="{0000000F-7D58-4EAE-BC86-D545F330926A}"/>
            </c:ext>
          </c:extLst>
        </c:ser>
        <c:dLbls>
          <c:showLegendKey val="0"/>
          <c:showVal val="0"/>
          <c:showCatName val="0"/>
          <c:showSerName val="0"/>
          <c:showPercent val="0"/>
          <c:showBubbleSize val="0"/>
        </c:dLbls>
        <c:gapWidth val="50"/>
        <c:overlap val="100"/>
        <c:axId val="237528576"/>
        <c:axId val="237530112"/>
      </c:barChart>
      <c:catAx>
        <c:axId val="23752857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530112"/>
        <c:crosses val="autoZero"/>
        <c:auto val="1"/>
        <c:lblAlgn val="ctr"/>
        <c:lblOffset val="100"/>
        <c:noMultiLvlLbl val="0"/>
      </c:catAx>
      <c:valAx>
        <c:axId val="237530112"/>
        <c:scaling>
          <c:orientation val="minMax"/>
          <c:max val="20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528576"/>
        <c:crosses val="autoZero"/>
        <c:crossBetween val="between"/>
        <c:majorUnit val="5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6018-455D-B5F6-7403F9F44D1B}"/>
              </c:ext>
            </c:extLst>
          </c:dPt>
          <c:dPt>
            <c:idx val="1"/>
            <c:bubble3D val="0"/>
            <c:spPr>
              <a:solidFill>
                <a:schemeClr val="accent2"/>
              </a:solidFill>
            </c:spPr>
            <c:extLst>
              <c:ext xmlns:c16="http://schemas.microsoft.com/office/drawing/2014/chart" uri="{C3380CC4-5D6E-409C-BE32-E72D297353CC}">
                <c16:uniqueId val="{00000002-6018-455D-B5F6-7403F9F44D1B}"/>
              </c:ext>
            </c:extLst>
          </c:dPt>
          <c:dPt>
            <c:idx val="2"/>
            <c:bubble3D val="0"/>
            <c:spPr>
              <a:solidFill>
                <a:schemeClr val="accent3"/>
              </a:solidFill>
            </c:spPr>
            <c:extLst>
              <c:ext xmlns:c16="http://schemas.microsoft.com/office/drawing/2014/chart" uri="{C3380CC4-5D6E-409C-BE32-E72D297353CC}">
                <c16:uniqueId val="{00000003-6018-455D-B5F6-7403F9F44D1B}"/>
              </c:ext>
            </c:extLst>
          </c:dPt>
          <c:dPt>
            <c:idx val="3"/>
            <c:bubble3D val="0"/>
            <c:spPr>
              <a:solidFill>
                <a:schemeClr val="accent4"/>
              </a:solidFill>
            </c:spPr>
            <c:extLst>
              <c:ext xmlns:c16="http://schemas.microsoft.com/office/drawing/2014/chart" uri="{C3380CC4-5D6E-409C-BE32-E72D297353CC}">
                <c16:uniqueId val="{00000004-6018-455D-B5F6-7403F9F44D1B}"/>
              </c:ext>
            </c:extLst>
          </c:dPt>
          <c:dPt>
            <c:idx val="4"/>
            <c:bubble3D val="0"/>
            <c:spPr>
              <a:solidFill>
                <a:schemeClr val="accent5"/>
              </a:solidFill>
            </c:spPr>
            <c:extLst>
              <c:ext xmlns:c16="http://schemas.microsoft.com/office/drawing/2014/chart" uri="{C3380CC4-5D6E-409C-BE32-E72D297353CC}">
                <c16:uniqueId val="{00000005-6018-455D-B5F6-7403F9F44D1B}"/>
              </c:ext>
            </c:extLst>
          </c:dPt>
          <c:dPt>
            <c:idx val="5"/>
            <c:bubble3D val="0"/>
            <c:spPr>
              <a:solidFill>
                <a:schemeClr val="accent6"/>
              </a:solidFill>
            </c:spPr>
            <c:extLst>
              <c:ext xmlns:c16="http://schemas.microsoft.com/office/drawing/2014/chart" uri="{C3380CC4-5D6E-409C-BE32-E72D297353CC}">
                <c16:uniqueId val="{00000006-6018-455D-B5F6-7403F9F44D1B}"/>
              </c:ext>
            </c:extLst>
          </c:dPt>
          <c:dPt>
            <c:idx val="6"/>
            <c:bubble3D val="0"/>
            <c:spPr>
              <a:solidFill>
                <a:srgbClr val="F0948F"/>
              </a:solidFill>
            </c:spPr>
            <c:extLst>
              <c:ext xmlns:c16="http://schemas.microsoft.com/office/drawing/2014/chart" uri="{C3380CC4-5D6E-409C-BE32-E72D297353CC}">
                <c16:uniqueId val="{00000007-6018-455D-B5F6-7403F9F44D1B}"/>
              </c:ext>
            </c:extLst>
          </c:dPt>
          <c:dPt>
            <c:idx val="7"/>
            <c:bubble3D val="0"/>
            <c:spPr>
              <a:solidFill>
                <a:srgbClr val="F7C9C7"/>
              </a:solidFill>
            </c:spPr>
            <c:extLst>
              <c:ext xmlns:c16="http://schemas.microsoft.com/office/drawing/2014/chart" uri="{C3380CC4-5D6E-409C-BE32-E72D297353CC}">
                <c16:uniqueId val="{00000000-460E-4CF6-B3D5-472A3D958B04}"/>
              </c:ext>
            </c:extLst>
          </c:dPt>
          <c:cat>
            <c:numRef>
              <c:f>'8.1'!$O$28:$O$35</c:f>
              <c:numCache>
                <c:formatCode>#,##0.0</c:formatCode>
                <c:ptCount val="8"/>
              </c:numCache>
            </c:numRef>
          </c:cat>
          <c:val>
            <c:numRef>
              <c:f>'8.1'!$J$28:$J$35</c:f>
              <c:numCache>
                <c:formatCode>General</c:formatCode>
                <c:ptCount val="8"/>
              </c:numCache>
            </c:numRef>
          </c:val>
          <c:extLst>
            <c:ext xmlns:c16="http://schemas.microsoft.com/office/drawing/2014/chart" uri="{C3380CC4-5D6E-409C-BE32-E72D297353CC}">
              <c16:uniqueId val="{00000001-460E-4CF6-B3D5-472A3D958B0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rgbClr val="233060"/>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E16-49E5-91AD-8891FEFD71A2}"/>
            </c:ext>
          </c:extLst>
        </c:ser>
        <c:ser>
          <c:idx val="1"/>
          <c:order val="1"/>
          <c:tx>
            <c:strRef>
              <c:f>'4.1'!$O$9</c:f>
              <c:strCache>
                <c:ptCount val="1"/>
              </c:strCache>
            </c:strRef>
          </c:tx>
          <c:spPr>
            <a:solidFill>
              <a:srgbClr val="596387"/>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E16-49E5-91AD-8891FEFD71A2}"/>
            </c:ext>
          </c:extLst>
        </c:ser>
        <c:ser>
          <c:idx val="2"/>
          <c:order val="2"/>
          <c:tx>
            <c:strRef>
              <c:f>'4.1'!$O$10</c:f>
              <c:strCache>
                <c:ptCount val="1"/>
              </c:strCache>
            </c:strRef>
          </c:tx>
          <c:spPr>
            <a:solidFill>
              <a:srgbClr val="9196B0"/>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E16-49E5-91AD-8891FEFD71A2}"/>
            </c:ext>
          </c:extLst>
        </c:ser>
        <c:ser>
          <c:idx val="3"/>
          <c:order val="3"/>
          <c:tx>
            <c:strRef>
              <c:f>'4.1'!$O$11</c:f>
              <c:strCache>
                <c:ptCount val="1"/>
              </c:strCache>
            </c:strRef>
          </c:tx>
          <c:spPr>
            <a:solidFill>
              <a:srgbClr val="C7CCD6"/>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E16-49E5-91AD-8891FEFD71A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E16-49E5-91AD-8891FEFD71A2}"/>
            </c:ext>
          </c:extLst>
        </c:ser>
        <c:ser>
          <c:idx val="5"/>
          <c:order val="5"/>
          <c:tx>
            <c:strRef>
              <c:f>'4.1'!$O$13</c:f>
              <c:strCache>
                <c:ptCount val="1"/>
              </c:strCache>
            </c:strRef>
          </c:tx>
          <c:spPr>
            <a:solidFill>
              <a:srgbClr val="E86159"/>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E16-49E5-91AD-8891FEFD71A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E16-49E5-91AD-8891FEFD71A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E16-49E5-91AD-8891FEFD71A2}"/>
            </c:ext>
          </c:extLst>
        </c:ser>
        <c:ser>
          <c:idx val="8"/>
          <c:order val="8"/>
          <c:tx>
            <c:strRef>
              <c:f>'4.1'!$O$16</c:f>
              <c:strCache>
                <c:ptCount val="1"/>
              </c:strCache>
            </c:strRef>
          </c:tx>
          <c:spPr>
            <a:solidFill>
              <a:srgbClr val="000000"/>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E16-49E5-91AD-8891FEFD71A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E16-49E5-91AD-8891FEFD71A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E16-49E5-91AD-8891FEFD71A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E16-49E5-91AD-8891FEFD71A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E16-49E5-91AD-8891FEFD71A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E16-49E5-91AD-8891FEFD71A2}"/>
            </c:ext>
          </c:extLst>
        </c:ser>
        <c:ser>
          <c:idx val="14"/>
          <c:order val="14"/>
          <c:tx>
            <c:strRef>
              <c:f>'4.1'!$O$22</c:f>
              <c:strCache>
                <c:ptCount val="1"/>
              </c:strCache>
            </c:strRef>
          </c:tx>
          <c:spPr>
            <a:pattFill prst="ltUpDiag">
              <a:fgClr>
                <a:srgbClr val="596387"/>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E16-49E5-91AD-8891FEFD71A2}"/>
            </c:ext>
          </c:extLst>
        </c:ser>
        <c:ser>
          <c:idx val="15"/>
          <c:order val="15"/>
          <c:tx>
            <c:strRef>
              <c:f>'4.1'!$O$23</c:f>
              <c:strCache>
                <c:ptCount val="1"/>
              </c:strCache>
            </c:strRef>
          </c:tx>
          <c:spPr>
            <a:pattFill prst="ltUpDiag">
              <a:fgClr>
                <a:srgbClr val="E86159"/>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BE16-49E5-91AD-8891FEFD71A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7490589711417819"/>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165-46A2-B497-197BA76EAA1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165-46A2-B497-197BA76EAA1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165-46A2-B497-197BA76EAA1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165-46A2-B497-197BA76EAA1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165-46A2-B497-197BA76EAA1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165-46A2-B497-197BA76EAA1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165-46A2-B497-197BA76EAA1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165-46A2-B497-197BA76EAA1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165-46A2-B497-197BA76EAA1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165-46A2-B497-197BA76EAA1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165-46A2-B497-197BA76EAA1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165-46A2-B497-197BA76EAA1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165-46A2-B497-197BA76EAA1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165-46A2-B497-197BA76EAA1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165-46A2-B497-197BA76EAA1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165-46A2-B497-197BA76EAA1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635193169251170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1.7757619224394721E-3"/>
          <c:y val="1.52075774448875E-2"/>
        </c:manualLayout>
      </c:layout>
      <c:overlay val="0"/>
    </c:title>
    <c:autoTitleDeleted val="0"/>
    <c:plotArea>
      <c:layout>
        <c:manualLayout>
          <c:layoutTarget val="inner"/>
          <c:xMode val="edge"/>
          <c:yMode val="edge"/>
          <c:x val="0.10446396915284765"/>
          <c:y val="0.24097968239140588"/>
          <c:w val="0.6700337575744868"/>
          <c:h val="0.54603135217188226"/>
        </c:manualLayout>
      </c:layout>
      <c:barChart>
        <c:barDir val="col"/>
        <c:grouping val="stacked"/>
        <c:varyColors val="0"/>
        <c:ser>
          <c:idx val="0"/>
          <c:order val="0"/>
          <c:tx>
            <c:strRef>
              <c:f>'8.2'!$A$27</c:f>
              <c:strCache>
                <c:ptCount val="1"/>
                <c:pt idx="0">
                  <c:v>Průmysl</c:v>
                </c:pt>
              </c:strCache>
            </c:strRef>
          </c:tx>
          <c:invertIfNegative val="0"/>
          <c:cat>
            <c:strRef>
              <c:f>'8.2'!$C$38:$E$38</c:f>
              <c:strCache>
                <c:ptCount val="3"/>
                <c:pt idx="0">
                  <c:v>Říjen</c:v>
                </c:pt>
                <c:pt idx="1">
                  <c:v>Listopad</c:v>
                </c:pt>
                <c:pt idx="2">
                  <c:v>Prosinec</c:v>
                </c:pt>
              </c:strCache>
            </c:strRef>
          </c:cat>
          <c:val>
            <c:numRef>
              <c:f>('8.2'!$B$27,'8.2'!$D$27,'8.2'!$F$27)</c:f>
              <c:numCache>
                <c:formatCode>#,##0.0</c:formatCode>
                <c:ptCount val="3"/>
                <c:pt idx="0">
                  <c:v>60323.262999999992</c:v>
                </c:pt>
                <c:pt idx="1">
                  <c:v>83862.08199999998</c:v>
                </c:pt>
                <c:pt idx="2">
                  <c:v>95886.296000000017</c:v>
                </c:pt>
              </c:numCache>
            </c:numRef>
          </c:val>
          <c:extLst>
            <c:ext xmlns:c16="http://schemas.microsoft.com/office/drawing/2014/chart" uri="{C3380CC4-5D6E-409C-BE32-E72D297353CC}">
              <c16:uniqueId val="{00000000-0040-4BC3-86BF-1A83C982E45A}"/>
            </c:ext>
          </c:extLst>
        </c:ser>
        <c:ser>
          <c:idx val="1"/>
          <c:order val="1"/>
          <c:tx>
            <c:strRef>
              <c:f>'8.2'!$A$28</c:f>
              <c:strCache>
                <c:ptCount val="1"/>
                <c:pt idx="0">
                  <c:v>Energetika</c:v>
                </c:pt>
              </c:strCache>
            </c:strRef>
          </c:tx>
          <c:invertIfNegative val="0"/>
          <c:cat>
            <c:strRef>
              <c:f>'8.2'!$C$38:$E$38</c:f>
              <c:strCache>
                <c:ptCount val="3"/>
                <c:pt idx="0">
                  <c:v>Říjen</c:v>
                </c:pt>
                <c:pt idx="1">
                  <c:v>Listopad</c:v>
                </c:pt>
                <c:pt idx="2">
                  <c:v>Prosinec</c:v>
                </c:pt>
              </c:strCache>
            </c:strRef>
          </c:cat>
          <c:val>
            <c:numRef>
              <c:f>('8.2'!$B$28,'8.2'!$D$28,'8.2'!$F$28)</c:f>
              <c:numCache>
                <c:formatCode>#,##0.0</c:formatCode>
                <c:ptCount val="3"/>
                <c:pt idx="0">
                  <c:v>1764.549</c:v>
                </c:pt>
                <c:pt idx="1">
                  <c:v>2992.5640000000003</c:v>
                </c:pt>
                <c:pt idx="2">
                  <c:v>4252.0829999999996</c:v>
                </c:pt>
              </c:numCache>
            </c:numRef>
          </c:val>
          <c:extLst>
            <c:ext xmlns:c16="http://schemas.microsoft.com/office/drawing/2014/chart" uri="{C3380CC4-5D6E-409C-BE32-E72D297353CC}">
              <c16:uniqueId val="{00000001-0040-4BC3-86BF-1A83C982E45A}"/>
            </c:ext>
          </c:extLst>
        </c:ser>
        <c:ser>
          <c:idx val="2"/>
          <c:order val="2"/>
          <c:tx>
            <c:strRef>
              <c:f>'8.2'!$A$29</c:f>
              <c:strCache>
                <c:ptCount val="1"/>
                <c:pt idx="0">
                  <c:v>Doprava</c:v>
                </c:pt>
              </c:strCache>
            </c:strRef>
          </c:tx>
          <c:invertIfNegative val="0"/>
          <c:cat>
            <c:strRef>
              <c:f>'8.2'!$C$38:$E$38</c:f>
              <c:strCache>
                <c:ptCount val="3"/>
                <c:pt idx="0">
                  <c:v>Říjen</c:v>
                </c:pt>
                <c:pt idx="1">
                  <c:v>Listopad</c:v>
                </c:pt>
                <c:pt idx="2">
                  <c:v>Prosinec</c:v>
                </c:pt>
              </c:strCache>
            </c:strRef>
          </c:cat>
          <c:val>
            <c:numRef>
              <c:f>('8.2'!$B$29,'8.2'!$D$29,'8.2'!$F$29)</c:f>
              <c:numCache>
                <c:formatCode>#,##0.0</c:formatCode>
                <c:ptCount val="3"/>
                <c:pt idx="0">
                  <c:v>2297.027</c:v>
                </c:pt>
                <c:pt idx="1">
                  <c:v>4800.4250000000002</c:v>
                </c:pt>
                <c:pt idx="2">
                  <c:v>7207.5450000000001</c:v>
                </c:pt>
              </c:numCache>
            </c:numRef>
          </c:val>
          <c:extLst>
            <c:ext xmlns:c16="http://schemas.microsoft.com/office/drawing/2014/chart" uri="{C3380CC4-5D6E-409C-BE32-E72D297353CC}">
              <c16:uniqueId val="{00000002-0040-4BC3-86BF-1A83C982E45A}"/>
            </c:ext>
          </c:extLst>
        </c:ser>
        <c:ser>
          <c:idx val="3"/>
          <c:order val="3"/>
          <c:tx>
            <c:strRef>
              <c:f>'8.2'!$A$30</c:f>
              <c:strCache>
                <c:ptCount val="1"/>
                <c:pt idx="0">
                  <c:v>Stavebnictví</c:v>
                </c:pt>
              </c:strCache>
            </c:strRef>
          </c:tx>
          <c:invertIfNegative val="0"/>
          <c:cat>
            <c:strRef>
              <c:f>'8.2'!$C$38:$E$38</c:f>
              <c:strCache>
                <c:ptCount val="3"/>
                <c:pt idx="0">
                  <c:v>Říjen</c:v>
                </c:pt>
                <c:pt idx="1">
                  <c:v>Listopad</c:v>
                </c:pt>
                <c:pt idx="2">
                  <c:v>Prosinec</c:v>
                </c:pt>
              </c:strCache>
            </c:strRef>
          </c:cat>
          <c:val>
            <c:numRef>
              <c:f>('8.2'!$B$30,'8.2'!$D$30,'8.2'!$F$30)</c:f>
              <c:numCache>
                <c:formatCode>#,##0.0</c:formatCode>
                <c:ptCount val="3"/>
                <c:pt idx="0">
                  <c:v>318.178</c:v>
                </c:pt>
                <c:pt idx="1">
                  <c:v>552.72899999999993</c:v>
                </c:pt>
                <c:pt idx="2">
                  <c:v>656.34400000000005</c:v>
                </c:pt>
              </c:numCache>
            </c:numRef>
          </c:val>
          <c:extLst>
            <c:ext xmlns:c16="http://schemas.microsoft.com/office/drawing/2014/chart" uri="{C3380CC4-5D6E-409C-BE32-E72D297353CC}">
              <c16:uniqueId val="{00000003-0040-4BC3-86BF-1A83C982E45A}"/>
            </c:ext>
          </c:extLst>
        </c:ser>
        <c:ser>
          <c:idx val="4"/>
          <c:order val="4"/>
          <c:tx>
            <c:strRef>
              <c:f>'8.2'!$A$31</c:f>
              <c:strCache>
                <c:ptCount val="1"/>
                <c:pt idx="0">
                  <c:v>Zemědělství a lesnictví</c:v>
                </c:pt>
              </c:strCache>
            </c:strRef>
          </c:tx>
          <c:spPr>
            <a:solidFill>
              <a:schemeClr val="accent5"/>
            </a:solidFill>
          </c:spPr>
          <c:invertIfNegative val="0"/>
          <c:cat>
            <c:strRef>
              <c:f>'8.2'!$C$38:$E$38</c:f>
              <c:strCache>
                <c:ptCount val="3"/>
                <c:pt idx="0">
                  <c:v>Říjen</c:v>
                </c:pt>
                <c:pt idx="1">
                  <c:v>Listopad</c:v>
                </c:pt>
                <c:pt idx="2">
                  <c:v>Prosinec</c:v>
                </c:pt>
              </c:strCache>
            </c:strRef>
          </c:cat>
          <c:val>
            <c:numRef>
              <c:f>('8.2'!$B$31,'8.2'!$D$31,'8.2'!$F$31)</c:f>
              <c:numCache>
                <c:formatCode>#,##0.0</c:formatCode>
                <c:ptCount val="3"/>
                <c:pt idx="0">
                  <c:v>1488.8130000000001</c:v>
                </c:pt>
                <c:pt idx="1">
                  <c:v>1930.1759999999999</c:v>
                </c:pt>
                <c:pt idx="2">
                  <c:v>2197.837</c:v>
                </c:pt>
              </c:numCache>
            </c:numRef>
          </c:val>
          <c:extLst>
            <c:ext xmlns:c16="http://schemas.microsoft.com/office/drawing/2014/chart" uri="{C3380CC4-5D6E-409C-BE32-E72D297353CC}">
              <c16:uniqueId val="{00000004-0040-4BC3-86BF-1A83C982E45A}"/>
            </c:ext>
          </c:extLst>
        </c:ser>
        <c:ser>
          <c:idx val="5"/>
          <c:order val="5"/>
          <c:tx>
            <c:strRef>
              <c:f>'8.2'!$A$32</c:f>
              <c:strCache>
                <c:ptCount val="1"/>
                <c:pt idx="0">
                  <c:v>Domácnosti</c:v>
                </c:pt>
              </c:strCache>
            </c:strRef>
          </c:tx>
          <c:spPr>
            <a:solidFill>
              <a:schemeClr val="accent6"/>
            </a:solidFill>
          </c:spPr>
          <c:invertIfNegative val="0"/>
          <c:cat>
            <c:strRef>
              <c:f>'8.2'!$C$38:$E$38</c:f>
              <c:strCache>
                <c:ptCount val="3"/>
                <c:pt idx="0">
                  <c:v>Říjen</c:v>
                </c:pt>
                <c:pt idx="1">
                  <c:v>Listopad</c:v>
                </c:pt>
                <c:pt idx="2">
                  <c:v>Prosinec</c:v>
                </c:pt>
              </c:strCache>
            </c:strRef>
          </c:cat>
          <c:val>
            <c:numRef>
              <c:f>('8.2'!$B$32,'8.2'!$D$32,'8.2'!$F$32)</c:f>
              <c:numCache>
                <c:formatCode>#,##0.0</c:formatCode>
                <c:ptCount val="3"/>
                <c:pt idx="0">
                  <c:v>125175.39000000001</c:v>
                </c:pt>
                <c:pt idx="1">
                  <c:v>207772.11000000004</c:v>
                </c:pt>
                <c:pt idx="2">
                  <c:v>281133.67499999999</c:v>
                </c:pt>
              </c:numCache>
            </c:numRef>
          </c:val>
          <c:extLst>
            <c:ext xmlns:c16="http://schemas.microsoft.com/office/drawing/2014/chart" uri="{C3380CC4-5D6E-409C-BE32-E72D297353CC}">
              <c16:uniqueId val="{00000005-0040-4BC3-86BF-1A83C982E45A}"/>
            </c:ext>
          </c:extLst>
        </c:ser>
        <c:ser>
          <c:idx val="6"/>
          <c:order val="6"/>
          <c:tx>
            <c:strRef>
              <c:f>'8.2'!$A$33</c:f>
              <c:strCache>
                <c:ptCount val="1"/>
                <c:pt idx="0">
                  <c:v>Obchod, služby, školství, zdravotnictví</c:v>
                </c:pt>
              </c:strCache>
            </c:strRef>
          </c:tx>
          <c:spPr>
            <a:solidFill>
              <a:srgbClr val="F0948F"/>
            </a:solidFill>
          </c:spPr>
          <c:invertIfNegative val="0"/>
          <c:cat>
            <c:strRef>
              <c:f>'8.2'!$C$38:$E$38</c:f>
              <c:strCache>
                <c:ptCount val="3"/>
                <c:pt idx="0">
                  <c:v>Říjen</c:v>
                </c:pt>
                <c:pt idx="1">
                  <c:v>Listopad</c:v>
                </c:pt>
                <c:pt idx="2">
                  <c:v>Prosinec</c:v>
                </c:pt>
              </c:strCache>
            </c:strRef>
          </c:cat>
          <c:val>
            <c:numRef>
              <c:f>('8.2'!$B$33,'8.2'!$D$33,'8.2'!$F$33)</c:f>
              <c:numCache>
                <c:formatCode>#,##0.0</c:formatCode>
                <c:ptCount val="3"/>
                <c:pt idx="0">
                  <c:v>98324.892999999996</c:v>
                </c:pt>
                <c:pt idx="1">
                  <c:v>139273.07400000002</c:v>
                </c:pt>
                <c:pt idx="2">
                  <c:v>158817.272</c:v>
                </c:pt>
              </c:numCache>
            </c:numRef>
          </c:val>
          <c:extLst>
            <c:ext xmlns:c16="http://schemas.microsoft.com/office/drawing/2014/chart" uri="{C3380CC4-5D6E-409C-BE32-E72D297353CC}">
              <c16:uniqueId val="{00000006-0040-4BC3-86BF-1A83C982E45A}"/>
            </c:ext>
          </c:extLst>
        </c:ser>
        <c:ser>
          <c:idx val="7"/>
          <c:order val="7"/>
          <c:tx>
            <c:strRef>
              <c:f>'8.2'!$A$34</c:f>
              <c:strCache>
                <c:ptCount val="1"/>
                <c:pt idx="0">
                  <c:v>Ostatní</c:v>
                </c:pt>
              </c:strCache>
            </c:strRef>
          </c:tx>
          <c:spPr>
            <a:solidFill>
              <a:srgbClr val="F7C9C7"/>
            </a:solidFill>
          </c:spPr>
          <c:invertIfNegative val="0"/>
          <c:cat>
            <c:strRef>
              <c:f>'8.2'!$C$38:$E$38</c:f>
              <c:strCache>
                <c:ptCount val="3"/>
                <c:pt idx="0">
                  <c:v>Říjen</c:v>
                </c:pt>
                <c:pt idx="1">
                  <c:v>Listopad</c:v>
                </c:pt>
                <c:pt idx="2">
                  <c:v>Prosinec</c:v>
                </c:pt>
              </c:strCache>
            </c:strRef>
          </c:cat>
          <c:val>
            <c:numRef>
              <c:f>('8.2'!$B$34,'8.2'!$D$34,'8.2'!$F$34)</c:f>
              <c:numCache>
                <c:formatCode>#,##0.0</c:formatCode>
                <c:ptCount val="3"/>
                <c:pt idx="0">
                  <c:v>8679.7250000000004</c:v>
                </c:pt>
                <c:pt idx="1">
                  <c:v>20871.958000000002</c:v>
                </c:pt>
                <c:pt idx="2">
                  <c:v>46144.095999999998</c:v>
                </c:pt>
              </c:numCache>
            </c:numRef>
          </c:val>
          <c:extLst>
            <c:ext xmlns:c16="http://schemas.microsoft.com/office/drawing/2014/chart" uri="{C3380CC4-5D6E-409C-BE32-E72D297353CC}">
              <c16:uniqueId val="{00000007-0040-4BC3-86BF-1A83C982E45A}"/>
            </c:ext>
          </c:extLst>
        </c:ser>
        <c:dLbls>
          <c:showLegendKey val="0"/>
          <c:showVal val="0"/>
          <c:showCatName val="0"/>
          <c:showSerName val="0"/>
          <c:showPercent val="0"/>
          <c:showBubbleSize val="0"/>
        </c:dLbls>
        <c:gapWidth val="50"/>
        <c:overlap val="100"/>
        <c:axId val="235759872"/>
        <c:axId val="235761664"/>
      </c:barChart>
      <c:catAx>
        <c:axId val="2357598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5761664"/>
        <c:crosses val="autoZero"/>
        <c:auto val="1"/>
        <c:lblAlgn val="ctr"/>
        <c:lblOffset val="100"/>
        <c:noMultiLvlLbl val="0"/>
      </c:catAx>
      <c:valAx>
        <c:axId val="23576166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57598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Podíl v ČR</a:t>
            </a:r>
          </a:p>
        </c:rich>
      </c:tx>
      <c:layout>
        <c:manualLayout>
          <c:xMode val="edge"/>
          <c:yMode val="edge"/>
          <c:x val="5.1553002128805882E-4"/>
          <c:y val="0"/>
        </c:manualLayout>
      </c:layout>
      <c:overlay val="0"/>
    </c:title>
    <c:autoTitleDeleted val="0"/>
    <c:plotArea>
      <c:layout>
        <c:manualLayout>
          <c:layoutTarget val="inner"/>
          <c:xMode val="edge"/>
          <c:yMode val="edge"/>
          <c:x val="6.7874699701625241E-2"/>
          <c:y val="0.24592026197143887"/>
          <c:w val="0.86679862645627792"/>
          <c:h val="0.27543687465053568"/>
        </c:manualLayout>
      </c:layout>
      <c:barChart>
        <c:barDir val="bar"/>
        <c:grouping val="clustered"/>
        <c:varyColors val="0"/>
        <c:ser>
          <c:idx val="0"/>
          <c:order val="0"/>
          <c:tx>
            <c:strRef>
              <c:f>'8.2'!$A$38</c:f>
              <c:strCache>
                <c:ptCount val="1"/>
                <c:pt idx="0">
                  <c:v>Instalovaný výkon</c:v>
                </c:pt>
              </c:strCache>
            </c:strRef>
          </c:tx>
          <c:invertIfNegative val="0"/>
          <c:val>
            <c:numRef>
              <c:f>'8.2'!$B$38</c:f>
              <c:numCache>
                <c:formatCode>0.0%</c:formatCode>
                <c:ptCount val="1"/>
                <c:pt idx="0">
                  <c:v>5.662727686298076E-2</c:v>
                </c:pt>
              </c:numCache>
            </c:numRef>
          </c:val>
          <c:extLst>
            <c:ext xmlns:c16="http://schemas.microsoft.com/office/drawing/2014/chart" uri="{C3380CC4-5D6E-409C-BE32-E72D297353CC}">
              <c16:uniqueId val="{00000000-FC7F-469A-B30A-EE5A1B230C15}"/>
            </c:ext>
          </c:extLst>
        </c:ser>
        <c:ser>
          <c:idx val="1"/>
          <c:order val="1"/>
          <c:tx>
            <c:strRef>
              <c:f>'8.2'!$A$39</c:f>
              <c:strCache>
                <c:ptCount val="1"/>
                <c:pt idx="0">
                  <c:v>Výroba tepla brutto</c:v>
                </c:pt>
              </c:strCache>
            </c:strRef>
          </c:tx>
          <c:invertIfNegative val="0"/>
          <c:val>
            <c:numRef>
              <c:f>'8.2'!$B$39</c:f>
              <c:numCache>
                <c:formatCode>0.0%</c:formatCode>
                <c:ptCount val="1"/>
                <c:pt idx="0">
                  <c:v>4.8635453917982158E-2</c:v>
                </c:pt>
              </c:numCache>
            </c:numRef>
          </c:val>
          <c:extLst>
            <c:ext xmlns:c16="http://schemas.microsoft.com/office/drawing/2014/chart" uri="{C3380CC4-5D6E-409C-BE32-E72D297353CC}">
              <c16:uniqueId val="{00000001-FC7F-469A-B30A-EE5A1B230C15}"/>
            </c:ext>
          </c:extLst>
        </c:ser>
        <c:ser>
          <c:idx val="2"/>
          <c:order val="2"/>
          <c:tx>
            <c:strRef>
              <c:f>'8.2'!$A$40</c:f>
              <c:strCache>
                <c:ptCount val="1"/>
                <c:pt idx="0">
                  <c:v>Dodávky tepla</c:v>
                </c:pt>
              </c:strCache>
            </c:strRef>
          </c:tx>
          <c:invertIfNegative val="0"/>
          <c:val>
            <c:numRef>
              <c:f>'8.2'!$B$40</c:f>
              <c:numCache>
                <c:formatCode>0.0%</c:formatCode>
                <c:ptCount val="1"/>
                <c:pt idx="0">
                  <c:v>5.6509557942858654E-2</c:v>
                </c:pt>
              </c:numCache>
            </c:numRef>
          </c:val>
          <c:extLst>
            <c:ext xmlns:c16="http://schemas.microsoft.com/office/drawing/2014/chart" uri="{C3380CC4-5D6E-409C-BE32-E72D297353CC}">
              <c16:uniqueId val="{00000002-FC7F-469A-B30A-EE5A1B230C15}"/>
            </c:ext>
          </c:extLst>
        </c:ser>
        <c:dLbls>
          <c:showLegendKey val="0"/>
          <c:showVal val="0"/>
          <c:showCatName val="0"/>
          <c:showSerName val="0"/>
          <c:showPercent val="0"/>
          <c:showBubbleSize val="0"/>
        </c:dLbls>
        <c:gapWidth val="150"/>
        <c:axId val="235792640"/>
        <c:axId val="237547520"/>
      </c:barChart>
      <c:catAx>
        <c:axId val="235792640"/>
        <c:scaling>
          <c:orientation val="maxMin"/>
        </c:scaling>
        <c:delete val="0"/>
        <c:axPos val="l"/>
        <c:numFmt formatCode="General" sourceLinked="1"/>
        <c:majorTickMark val="none"/>
        <c:minorTickMark val="none"/>
        <c:tickLblPos val="none"/>
        <c:crossAx val="237547520"/>
        <c:crosses val="autoZero"/>
        <c:auto val="1"/>
        <c:lblAlgn val="ctr"/>
        <c:lblOffset val="100"/>
        <c:noMultiLvlLbl val="0"/>
      </c:catAx>
      <c:valAx>
        <c:axId val="23754752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35792640"/>
        <c:crosses val="max"/>
        <c:crossBetween val="between"/>
      </c:valAx>
    </c:plotArea>
    <c:legend>
      <c:legendPos val="b"/>
      <c:layout>
        <c:manualLayout>
          <c:xMode val="edge"/>
          <c:yMode val="edge"/>
          <c:x val="1.4071404916193386E-2"/>
          <c:y val="0.68323709536307975"/>
          <c:w val="0.55331546504569662"/>
          <c:h val="0.2509193131330318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07AB-4CA6-AAA1-96A4B03D0DB8}"/>
              </c:ext>
            </c:extLst>
          </c:dPt>
          <c:dPt>
            <c:idx val="1"/>
            <c:bubble3D val="0"/>
            <c:spPr>
              <a:solidFill>
                <a:schemeClr val="accent2"/>
              </a:solidFill>
            </c:spPr>
            <c:extLst>
              <c:ext xmlns:c16="http://schemas.microsoft.com/office/drawing/2014/chart" uri="{C3380CC4-5D6E-409C-BE32-E72D297353CC}">
                <c16:uniqueId val="{00000002-07AB-4CA6-AAA1-96A4B03D0DB8}"/>
              </c:ext>
            </c:extLst>
          </c:dPt>
          <c:dPt>
            <c:idx val="2"/>
            <c:bubble3D val="0"/>
            <c:spPr>
              <a:solidFill>
                <a:schemeClr val="accent3"/>
              </a:solidFill>
            </c:spPr>
            <c:extLst>
              <c:ext xmlns:c16="http://schemas.microsoft.com/office/drawing/2014/chart" uri="{C3380CC4-5D6E-409C-BE32-E72D297353CC}">
                <c16:uniqueId val="{00000003-07AB-4CA6-AAA1-96A4B03D0DB8}"/>
              </c:ext>
            </c:extLst>
          </c:dPt>
          <c:dPt>
            <c:idx val="3"/>
            <c:bubble3D val="0"/>
            <c:spPr>
              <a:solidFill>
                <a:schemeClr val="accent4"/>
              </a:solidFill>
            </c:spPr>
            <c:extLst>
              <c:ext xmlns:c16="http://schemas.microsoft.com/office/drawing/2014/chart" uri="{C3380CC4-5D6E-409C-BE32-E72D297353CC}">
                <c16:uniqueId val="{00000004-07AB-4CA6-AAA1-96A4B03D0DB8}"/>
              </c:ext>
            </c:extLst>
          </c:dPt>
          <c:dPt>
            <c:idx val="4"/>
            <c:bubble3D val="0"/>
            <c:spPr>
              <a:solidFill>
                <a:schemeClr val="accent5"/>
              </a:solidFill>
            </c:spPr>
            <c:extLst>
              <c:ext xmlns:c16="http://schemas.microsoft.com/office/drawing/2014/chart" uri="{C3380CC4-5D6E-409C-BE32-E72D297353CC}">
                <c16:uniqueId val="{00000005-07AB-4CA6-AAA1-96A4B03D0DB8}"/>
              </c:ext>
            </c:extLst>
          </c:dPt>
          <c:dPt>
            <c:idx val="5"/>
            <c:bubble3D val="0"/>
            <c:spPr>
              <a:solidFill>
                <a:schemeClr val="accent6"/>
              </a:solidFill>
            </c:spPr>
            <c:extLst>
              <c:ext xmlns:c16="http://schemas.microsoft.com/office/drawing/2014/chart" uri="{C3380CC4-5D6E-409C-BE32-E72D297353CC}">
                <c16:uniqueId val="{00000006-07AB-4CA6-AAA1-96A4B03D0DB8}"/>
              </c:ext>
            </c:extLst>
          </c:dPt>
          <c:dPt>
            <c:idx val="6"/>
            <c:bubble3D val="0"/>
            <c:spPr>
              <a:solidFill>
                <a:srgbClr val="F0948F"/>
              </a:solidFill>
            </c:spPr>
            <c:extLst>
              <c:ext xmlns:c16="http://schemas.microsoft.com/office/drawing/2014/chart" uri="{C3380CC4-5D6E-409C-BE32-E72D297353CC}">
                <c16:uniqueId val="{00000007-07AB-4CA6-AAA1-96A4B03D0DB8}"/>
              </c:ext>
            </c:extLst>
          </c:dPt>
          <c:dPt>
            <c:idx val="7"/>
            <c:bubble3D val="0"/>
            <c:spPr>
              <a:solidFill>
                <a:srgbClr val="F7C9C7"/>
              </a:solidFill>
            </c:spPr>
            <c:extLst>
              <c:ext xmlns:c16="http://schemas.microsoft.com/office/drawing/2014/chart" uri="{C3380CC4-5D6E-409C-BE32-E72D297353CC}">
                <c16:uniqueId val="{00000000-155B-4D88-8DC4-E7B4C54CBE27}"/>
              </c:ext>
            </c:extLst>
          </c:dPt>
          <c:cat>
            <c:numRef>
              <c:f>'8.2'!$O$27:$O$34</c:f>
              <c:numCache>
                <c:formatCode>#,##0.0</c:formatCode>
                <c:ptCount val="8"/>
              </c:numCache>
            </c:numRef>
          </c:cat>
          <c:val>
            <c:numRef>
              <c:f>'8.2'!$J$27:$J$34</c:f>
              <c:numCache>
                <c:formatCode>0.0</c:formatCode>
                <c:ptCount val="8"/>
              </c:numCache>
            </c:numRef>
          </c:val>
          <c:extLst>
            <c:ext xmlns:c16="http://schemas.microsoft.com/office/drawing/2014/chart" uri="{C3380CC4-5D6E-409C-BE32-E72D297353CC}">
              <c16:uniqueId val="{00000001-155B-4D88-8DC4-E7B4C54CBE2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D55E-4FBD-9696-50200E1DB18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D55E-4FBD-9696-50200E1DB18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D55E-4FBD-9696-50200E1DB18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D55E-4FBD-9696-50200E1DB18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D55E-4FBD-9696-50200E1DB18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D55E-4FBD-9696-50200E1DB18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D55E-4FBD-9696-50200E1DB18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D55E-4FBD-9696-50200E1DB18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D55E-4FBD-9696-50200E1DB18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D55E-4FBD-9696-50200E1DB18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D55E-4FBD-9696-50200E1DB18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D55E-4FBD-9696-50200E1DB18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D55E-4FBD-9696-50200E1DB18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D55E-4FBD-9696-50200E1DB18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D55E-4FBD-9696-50200E1DB18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D55E-4FBD-9696-50200E1DB18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'8.2'!$A$10</c:f>
              <c:strCache>
                <c:ptCount val="1"/>
                <c:pt idx="0">
                  <c:v>Biomasa</c:v>
                </c:pt>
              </c:strCache>
            </c:strRef>
          </c:tx>
          <c:spPr>
            <a:solidFill>
              <a:schemeClr val="accent1"/>
            </a:solidFill>
          </c:spPr>
          <c:invertIfNegative val="0"/>
          <c:cat>
            <c:strRef>
              <c:f>'8.2'!$C$38:$E$38</c:f>
              <c:strCache>
                <c:ptCount val="3"/>
                <c:pt idx="0">
                  <c:v>Říjen</c:v>
                </c:pt>
                <c:pt idx="1">
                  <c:v>Listopad</c:v>
                </c:pt>
                <c:pt idx="2">
                  <c:v>Prosinec</c:v>
                </c:pt>
              </c:strCache>
            </c:strRef>
          </c:cat>
          <c:val>
            <c:numRef>
              <c:f>('8.2'!$B$10,'8.2'!$D$10,'8.2'!$F$10)</c:f>
              <c:numCache>
                <c:formatCode>#,##0.0</c:formatCode>
                <c:ptCount val="3"/>
                <c:pt idx="0">
                  <c:v>125150.35500000001</c:v>
                </c:pt>
                <c:pt idx="1">
                  <c:v>179628.67699999997</c:v>
                </c:pt>
                <c:pt idx="2">
                  <c:v>195837.08399999997</c:v>
                </c:pt>
              </c:numCache>
            </c:numRef>
          </c:val>
          <c:extLst>
            <c:ext xmlns:c16="http://schemas.microsoft.com/office/drawing/2014/chart" uri="{C3380CC4-5D6E-409C-BE32-E72D297353CC}">
              <c16:uniqueId val="{00000000-31DC-4155-BD8C-161C194FEB34}"/>
            </c:ext>
          </c:extLst>
        </c:ser>
        <c:ser>
          <c:idx val="1"/>
          <c:order val="1"/>
          <c:tx>
            <c:strRef>
              <c:f>'8.2'!$A$11</c:f>
              <c:strCache>
                <c:ptCount val="1"/>
                <c:pt idx="0">
                  <c:v>Bioplyn</c:v>
                </c:pt>
              </c:strCache>
            </c:strRef>
          </c:tx>
          <c:spPr>
            <a:solidFill>
              <a:schemeClr val="accent2"/>
            </a:solidFill>
          </c:spPr>
          <c:invertIfNegative val="0"/>
          <c:cat>
            <c:strRef>
              <c:f>'8.2'!$C$38:$E$38</c:f>
              <c:strCache>
                <c:ptCount val="3"/>
                <c:pt idx="0">
                  <c:v>Říjen</c:v>
                </c:pt>
                <c:pt idx="1">
                  <c:v>Listopad</c:v>
                </c:pt>
                <c:pt idx="2">
                  <c:v>Prosinec</c:v>
                </c:pt>
              </c:strCache>
            </c:strRef>
          </c:cat>
          <c:val>
            <c:numRef>
              <c:f>('8.2'!$B$11,'8.2'!$D$11,'8.2'!$F$11)</c:f>
              <c:numCache>
                <c:formatCode>#,##0.0</c:formatCode>
                <c:ptCount val="3"/>
                <c:pt idx="0">
                  <c:v>8616.7849999999999</c:v>
                </c:pt>
                <c:pt idx="1">
                  <c:v>9291.43</c:v>
                </c:pt>
                <c:pt idx="2">
                  <c:v>10764.919999999998</c:v>
                </c:pt>
              </c:numCache>
            </c:numRef>
          </c:val>
          <c:extLst>
            <c:ext xmlns:c16="http://schemas.microsoft.com/office/drawing/2014/chart" uri="{C3380CC4-5D6E-409C-BE32-E72D297353CC}">
              <c16:uniqueId val="{00000001-31DC-4155-BD8C-161C194FEB34}"/>
            </c:ext>
          </c:extLst>
        </c:ser>
        <c:ser>
          <c:idx val="2"/>
          <c:order val="2"/>
          <c:tx>
            <c:strRef>
              <c:f>'8.2'!$A$12</c:f>
              <c:strCache>
                <c:ptCount val="1"/>
                <c:pt idx="0">
                  <c:v>Černé uhlí</c:v>
                </c:pt>
              </c:strCache>
            </c:strRef>
          </c:tx>
          <c:spPr>
            <a:solidFill>
              <a:schemeClr val="accent3"/>
            </a:solidFill>
          </c:spPr>
          <c:invertIfNegative val="0"/>
          <c:cat>
            <c:strRef>
              <c:f>'8.2'!$C$38:$E$38</c:f>
              <c:strCache>
                <c:ptCount val="3"/>
                <c:pt idx="0">
                  <c:v>Říjen</c:v>
                </c:pt>
                <c:pt idx="1">
                  <c:v>Listopad</c:v>
                </c:pt>
                <c:pt idx="2">
                  <c:v>Prosinec</c:v>
                </c:pt>
              </c:strCache>
            </c:strRef>
          </c:cat>
          <c:val>
            <c:numRef>
              <c:f>('8.2'!$B$12,'8.2'!$D$12,'8.2'!$F$12)</c:f>
              <c:numCache>
                <c:formatCode>#,##0.0</c:formatCode>
                <c:ptCount val="3"/>
                <c:pt idx="0">
                  <c:v>0</c:v>
                </c:pt>
                <c:pt idx="1">
                  <c:v>0</c:v>
                </c:pt>
                <c:pt idx="2">
                  <c:v>0</c:v>
                </c:pt>
              </c:numCache>
            </c:numRef>
          </c:val>
          <c:extLst>
            <c:ext xmlns:c16="http://schemas.microsoft.com/office/drawing/2014/chart" uri="{C3380CC4-5D6E-409C-BE32-E72D297353CC}">
              <c16:uniqueId val="{00000002-31DC-4155-BD8C-161C194FEB34}"/>
            </c:ext>
          </c:extLst>
        </c:ser>
        <c:ser>
          <c:idx val="3"/>
          <c:order val="3"/>
          <c:tx>
            <c:strRef>
              <c:f>'8.2'!$A$13</c:f>
              <c:strCache>
                <c:ptCount val="1"/>
                <c:pt idx="0">
                  <c:v>Elektrická energie</c:v>
                </c:pt>
              </c:strCache>
            </c:strRef>
          </c:tx>
          <c:spPr>
            <a:solidFill>
              <a:schemeClr val="accent4"/>
            </a:solidFill>
          </c:spPr>
          <c:invertIfNegative val="0"/>
          <c:cat>
            <c:strRef>
              <c:f>'8.2'!$C$38:$E$38</c:f>
              <c:strCache>
                <c:ptCount val="3"/>
                <c:pt idx="0">
                  <c:v>Říjen</c:v>
                </c:pt>
                <c:pt idx="1">
                  <c:v>Listopad</c:v>
                </c:pt>
                <c:pt idx="2">
                  <c:v>Prosinec</c:v>
                </c:pt>
              </c:strCache>
            </c:strRef>
          </c:cat>
          <c:val>
            <c:numRef>
              <c:f>('8.2'!$B$13,'8.2'!$D$13,'8.2'!$F$13)</c:f>
              <c:numCache>
                <c:formatCode>#,##0.0</c:formatCode>
                <c:ptCount val="3"/>
                <c:pt idx="0">
                  <c:v>0</c:v>
                </c:pt>
                <c:pt idx="1">
                  <c:v>0</c:v>
                </c:pt>
                <c:pt idx="2">
                  <c:v>0</c:v>
                </c:pt>
              </c:numCache>
            </c:numRef>
          </c:val>
          <c:extLst>
            <c:ext xmlns:c16="http://schemas.microsoft.com/office/drawing/2014/chart" uri="{C3380CC4-5D6E-409C-BE32-E72D297353CC}">
              <c16:uniqueId val="{00000003-31DC-4155-BD8C-161C194FEB34}"/>
            </c:ext>
          </c:extLst>
        </c:ser>
        <c:ser>
          <c:idx val="4"/>
          <c:order val="4"/>
          <c:tx>
            <c:strRef>
              <c:f>'8.2'!$A$14</c:f>
              <c:strCache>
                <c:ptCount val="1"/>
                <c:pt idx="0">
                  <c:v>Energie prostředí (tepelné čerpadlo)</c:v>
                </c:pt>
              </c:strCache>
            </c:strRef>
          </c:tx>
          <c:spPr>
            <a:solidFill>
              <a:schemeClr val="accent5"/>
            </a:solidFill>
          </c:spPr>
          <c:invertIfNegative val="0"/>
          <c:cat>
            <c:strRef>
              <c:f>'8.2'!$C$38:$E$38</c:f>
              <c:strCache>
                <c:ptCount val="3"/>
                <c:pt idx="0">
                  <c:v>Říjen</c:v>
                </c:pt>
                <c:pt idx="1">
                  <c:v>Listopad</c:v>
                </c:pt>
                <c:pt idx="2">
                  <c:v>Prosinec</c:v>
                </c:pt>
              </c:strCache>
            </c:strRef>
          </c:cat>
          <c:val>
            <c:numRef>
              <c:f>('8.2'!$B$14,'8.2'!$D$14,'8.2'!$F$14)</c:f>
              <c:numCache>
                <c:formatCode>#,##0.0</c:formatCode>
                <c:ptCount val="3"/>
                <c:pt idx="0">
                  <c:v>0</c:v>
                </c:pt>
                <c:pt idx="1">
                  <c:v>0</c:v>
                </c:pt>
                <c:pt idx="2">
                  <c:v>0</c:v>
                </c:pt>
              </c:numCache>
            </c:numRef>
          </c:val>
          <c:extLst>
            <c:ext xmlns:c16="http://schemas.microsoft.com/office/drawing/2014/chart" uri="{C3380CC4-5D6E-409C-BE32-E72D297353CC}">
              <c16:uniqueId val="{00000004-31DC-4155-BD8C-161C194FEB34}"/>
            </c:ext>
          </c:extLst>
        </c:ser>
        <c:ser>
          <c:idx val="5"/>
          <c:order val="5"/>
          <c:tx>
            <c:strRef>
              <c:f>'8.2'!$A$15</c:f>
              <c:strCache>
                <c:ptCount val="1"/>
                <c:pt idx="0">
                  <c:v>Energie Slunce (solární kolektor)</c:v>
                </c:pt>
              </c:strCache>
            </c:strRef>
          </c:tx>
          <c:spPr>
            <a:solidFill>
              <a:schemeClr val="accent6"/>
            </a:solidFill>
          </c:spPr>
          <c:invertIfNegative val="0"/>
          <c:cat>
            <c:strRef>
              <c:f>'8.2'!$C$38:$E$38</c:f>
              <c:strCache>
                <c:ptCount val="3"/>
                <c:pt idx="0">
                  <c:v>Říjen</c:v>
                </c:pt>
                <c:pt idx="1">
                  <c:v>Listopad</c:v>
                </c:pt>
                <c:pt idx="2">
                  <c:v>Prosinec</c:v>
                </c:pt>
              </c:strCache>
            </c:strRef>
          </c:cat>
          <c:val>
            <c:numRef>
              <c:f>('8.2'!$B$15,'8.2'!$D$15,'8.2'!$F$15)</c:f>
              <c:numCache>
                <c:formatCode>#,##0.0</c:formatCode>
                <c:ptCount val="3"/>
                <c:pt idx="0">
                  <c:v>0</c:v>
                </c:pt>
                <c:pt idx="1">
                  <c:v>0</c:v>
                </c:pt>
                <c:pt idx="2">
                  <c:v>0</c:v>
                </c:pt>
              </c:numCache>
            </c:numRef>
          </c:val>
          <c:extLst>
            <c:ext xmlns:c16="http://schemas.microsoft.com/office/drawing/2014/chart" uri="{C3380CC4-5D6E-409C-BE32-E72D297353CC}">
              <c16:uniqueId val="{00000005-31DC-4155-BD8C-161C194FEB34}"/>
            </c:ext>
          </c:extLst>
        </c:ser>
        <c:ser>
          <c:idx val="6"/>
          <c:order val="6"/>
          <c:tx>
            <c:strRef>
              <c:f>'8.2'!$A$16</c:f>
              <c:strCache>
                <c:ptCount val="1"/>
                <c:pt idx="0">
                  <c:v>Hnědé uhlí</c:v>
                </c:pt>
              </c:strCache>
            </c:strRef>
          </c:tx>
          <c:spPr>
            <a:solidFill>
              <a:srgbClr val="F0948F"/>
            </a:solidFill>
          </c:spPr>
          <c:invertIfNegative val="0"/>
          <c:cat>
            <c:strRef>
              <c:f>'8.2'!$C$38:$E$38</c:f>
              <c:strCache>
                <c:ptCount val="3"/>
                <c:pt idx="0">
                  <c:v>Říjen</c:v>
                </c:pt>
                <c:pt idx="1">
                  <c:v>Listopad</c:v>
                </c:pt>
                <c:pt idx="2">
                  <c:v>Prosinec</c:v>
                </c:pt>
              </c:strCache>
            </c:strRef>
          </c:cat>
          <c:val>
            <c:numRef>
              <c:f>('8.2'!$B$16,'8.2'!$D$16,'8.2'!$F$16)</c:f>
              <c:numCache>
                <c:formatCode>#,##0.0</c:formatCode>
                <c:ptCount val="3"/>
                <c:pt idx="0">
                  <c:v>131582.05300000001</c:v>
                </c:pt>
                <c:pt idx="1">
                  <c:v>211534.13300000003</c:v>
                </c:pt>
                <c:pt idx="2">
                  <c:v>288708.68099999998</c:v>
                </c:pt>
              </c:numCache>
            </c:numRef>
          </c:val>
          <c:extLst>
            <c:ext xmlns:c16="http://schemas.microsoft.com/office/drawing/2014/chart" uri="{C3380CC4-5D6E-409C-BE32-E72D297353CC}">
              <c16:uniqueId val="{00000006-31DC-4155-BD8C-161C194FEB34}"/>
            </c:ext>
          </c:extLst>
        </c:ser>
        <c:ser>
          <c:idx val="7"/>
          <c:order val="7"/>
          <c:tx>
            <c:strRef>
              <c:f>'8.2'!$A$17</c:f>
              <c:strCache>
                <c:ptCount val="1"/>
                <c:pt idx="0">
                  <c:v>Jaderné palivo</c:v>
                </c:pt>
              </c:strCache>
            </c:strRef>
          </c:tx>
          <c:spPr>
            <a:solidFill>
              <a:srgbClr val="F7C9C7"/>
            </a:solidFill>
          </c:spPr>
          <c:invertIfNegative val="0"/>
          <c:cat>
            <c:strRef>
              <c:f>'8.2'!$C$38:$E$38</c:f>
              <c:strCache>
                <c:ptCount val="3"/>
                <c:pt idx="0">
                  <c:v>Říjen</c:v>
                </c:pt>
                <c:pt idx="1">
                  <c:v>Listopad</c:v>
                </c:pt>
                <c:pt idx="2">
                  <c:v>Prosinec</c:v>
                </c:pt>
              </c:strCache>
            </c:strRef>
          </c:cat>
          <c:val>
            <c:numRef>
              <c:f>('8.2'!$B$17,'8.2'!$D$17,'8.2'!$F$17)</c:f>
              <c:numCache>
                <c:formatCode>#,##0.0</c:formatCode>
                <c:ptCount val="3"/>
                <c:pt idx="0">
                  <c:v>12362.37</c:v>
                </c:pt>
                <c:pt idx="1">
                  <c:v>20192.52</c:v>
                </c:pt>
                <c:pt idx="2">
                  <c:v>29250.16</c:v>
                </c:pt>
              </c:numCache>
            </c:numRef>
          </c:val>
          <c:extLst>
            <c:ext xmlns:c16="http://schemas.microsoft.com/office/drawing/2014/chart" uri="{C3380CC4-5D6E-409C-BE32-E72D297353CC}">
              <c16:uniqueId val="{00000007-31DC-4155-BD8C-161C194FEB34}"/>
            </c:ext>
          </c:extLst>
        </c:ser>
        <c:ser>
          <c:idx val="8"/>
          <c:order val="8"/>
          <c:tx>
            <c:strRef>
              <c:f>'8.2'!$A$18</c:f>
              <c:strCache>
                <c:ptCount val="1"/>
                <c:pt idx="0">
                  <c:v>Koks</c:v>
                </c:pt>
              </c:strCache>
            </c:strRef>
          </c:tx>
          <c:spPr>
            <a:solidFill>
              <a:schemeClr val="tx1"/>
            </a:solidFill>
          </c:spPr>
          <c:invertIfNegative val="0"/>
          <c:cat>
            <c:strRef>
              <c:f>'8.2'!$C$38:$E$38</c:f>
              <c:strCache>
                <c:ptCount val="3"/>
                <c:pt idx="0">
                  <c:v>Říjen</c:v>
                </c:pt>
                <c:pt idx="1">
                  <c:v>Listopad</c:v>
                </c:pt>
                <c:pt idx="2">
                  <c:v>Prosinec</c:v>
                </c:pt>
              </c:strCache>
            </c:strRef>
          </c:cat>
          <c:val>
            <c:numRef>
              <c:f>('8.2'!$B$18,'8.2'!$D$18,'8.2'!$F$18)</c:f>
              <c:numCache>
                <c:formatCode>#,##0.0</c:formatCode>
                <c:ptCount val="3"/>
                <c:pt idx="0">
                  <c:v>0</c:v>
                </c:pt>
                <c:pt idx="1">
                  <c:v>0</c:v>
                </c:pt>
                <c:pt idx="2">
                  <c:v>0</c:v>
                </c:pt>
              </c:numCache>
            </c:numRef>
          </c:val>
          <c:extLst>
            <c:ext xmlns:c16="http://schemas.microsoft.com/office/drawing/2014/chart" uri="{C3380CC4-5D6E-409C-BE32-E72D297353CC}">
              <c16:uniqueId val="{00000008-31DC-4155-BD8C-161C194FEB34}"/>
            </c:ext>
          </c:extLst>
        </c:ser>
        <c:ser>
          <c:idx val="9"/>
          <c:order val="9"/>
          <c:tx>
            <c:strRef>
              <c:f>'8.2'!$A$19</c:f>
              <c:strCache>
                <c:ptCount val="1"/>
                <c:pt idx="0">
                  <c:v>Odpadní teplo</c:v>
                </c:pt>
              </c:strCache>
            </c:strRef>
          </c:tx>
          <c:spPr>
            <a:solidFill>
              <a:srgbClr val="646363"/>
            </a:solidFill>
          </c:spPr>
          <c:invertIfNegative val="0"/>
          <c:cat>
            <c:strRef>
              <c:f>'8.2'!$C$38:$E$38</c:f>
              <c:strCache>
                <c:ptCount val="3"/>
                <c:pt idx="0">
                  <c:v>Říjen</c:v>
                </c:pt>
                <c:pt idx="1">
                  <c:v>Listopad</c:v>
                </c:pt>
                <c:pt idx="2">
                  <c:v>Prosinec</c:v>
                </c:pt>
              </c:strCache>
            </c:strRef>
          </c:cat>
          <c:val>
            <c:numRef>
              <c:f>('8.2'!$B$19,'8.2'!$D$19,'8.2'!$F$19)</c:f>
              <c:numCache>
                <c:formatCode>#,##0.0</c:formatCode>
                <c:ptCount val="3"/>
                <c:pt idx="0">
                  <c:v>0</c:v>
                </c:pt>
                <c:pt idx="1">
                  <c:v>0</c:v>
                </c:pt>
                <c:pt idx="2">
                  <c:v>0</c:v>
                </c:pt>
              </c:numCache>
            </c:numRef>
          </c:val>
          <c:extLst>
            <c:ext xmlns:c16="http://schemas.microsoft.com/office/drawing/2014/chart" uri="{C3380CC4-5D6E-409C-BE32-E72D297353CC}">
              <c16:uniqueId val="{00000009-31DC-4155-BD8C-161C194FEB34}"/>
            </c:ext>
          </c:extLst>
        </c:ser>
        <c:ser>
          <c:idx val="10"/>
          <c:order val="10"/>
          <c:tx>
            <c:strRef>
              <c:f>'8.2'!$A$20</c:f>
              <c:strCache>
                <c:ptCount val="1"/>
                <c:pt idx="0">
                  <c:v>Ostatní kapalná paliva</c:v>
                </c:pt>
              </c:strCache>
            </c:strRef>
          </c:tx>
          <c:spPr>
            <a:solidFill>
              <a:srgbClr val="9D9D9C"/>
            </a:solidFill>
          </c:spPr>
          <c:invertIfNegative val="0"/>
          <c:cat>
            <c:strRef>
              <c:f>'8.2'!$C$38:$E$38</c:f>
              <c:strCache>
                <c:ptCount val="3"/>
                <c:pt idx="0">
                  <c:v>Říjen</c:v>
                </c:pt>
                <c:pt idx="1">
                  <c:v>Listopad</c:v>
                </c:pt>
                <c:pt idx="2">
                  <c:v>Prosinec</c:v>
                </c:pt>
              </c:strCache>
            </c:strRef>
          </c:cat>
          <c:val>
            <c:numRef>
              <c:f>('8.2'!$B$20,'8.2'!$D$20,'8.2'!$F$20)</c:f>
              <c:numCache>
                <c:formatCode>#,##0.0</c:formatCode>
                <c:ptCount val="3"/>
                <c:pt idx="0">
                  <c:v>0</c:v>
                </c:pt>
                <c:pt idx="1">
                  <c:v>508.77800000000002</c:v>
                </c:pt>
                <c:pt idx="2">
                  <c:v>573.71400000000006</c:v>
                </c:pt>
              </c:numCache>
            </c:numRef>
          </c:val>
          <c:extLst>
            <c:ext xmlns:c16="http://schemas.microsoft.com/office/drawing/2014/chart" uri="{C3380CC4-5D6E-409C-BE32-E72D297353CC}">
              <c16:uniqueId val="{0000000A-31DC-4155-BD8C-161C194FEB34}"/>
            </c:ext>
          </c:extLst>
        </c:ser>
        <c:ser>
          <c:idx val="11"/>
          <c:order val="11"/>
          <c:tx>
            <c:strRef>
              <c:f>'8.2'!$A$21</c:f>
              <c:strCache>
                <c:ptCount val="1"/>
                <c:pt idx="0">
                  <c:v>Ostatní pevná paliva</c:v>
                </c:pt>
              </c:strCache>
            </c:strRef>
          </c:tx>
          <c:spPr>
            <a:solidFill>
              <a:srgbClr val="D0D0D0"/>
            </a:solidFill>
          </c:spPr>
          <c:invertIfNegative val="0"/>
          <c:cat>
            <c:strRef>
              <c:f>'8.2'!$C$38:$E$38</c:f>
              <c:strCache>
                <c:ptCount val="3"/>
                <c:pt idx="0">
                  <c:v>Říjen</c:v>
                </c:pt>
                <c:pt idx="1">
                  <c:v>Listopad</c:v>
                </c:pt>
                <c:pt idx="2">
                  <c:v>Prosinec</c:v>
                </c:pt>
              </c:strCache>
            </c:strRef>
          </c:cat>
          <c:val>
            <c:numRef>
              <c:f>('8.2'!$B$21,'8.2'!$D$21,'8.2'!$F$21)</c:f>
              <c:numCache>
                <c:formatCode>#,##0.0</c:formatCode>
                <c:ptCount val="3"/>
                <c:pt idx="0">
                  <c:v>729.61</c:v>
                </c:pt>
                <c:pt idx="1">
                  <c:v>831.327</c:v>
                </c:pt>
                <c:pt idx="2">
                  <c:v>391.83600000000001</c:v>
                </c:pt>
              </c:numCache>
            </c:numRef>
          </c:val>
          <c:extLst>
            <c:ext xmlns:c16="http://schemas.microsoft.com/office/drawing/2014/chart" uri="{C3380CC4-5D6E-409C-BE32-E72D297353CC}">
              <c16:uniqueId val="{0000000B-31DC-4155-BD8C-161C194FEB34}"/>
            </c:ext>
          </c:extLst>
        </c:ser>
        <c:ser>
          <c:idx val="12"/>
          <c:order val="12"/>
          <c:tx>
            <c:strRef>
              <c:f>'8.2'!$A$22</c:f>
              <c:strCache>
                <c:ptCount val="1"/>
                <c:pt idx="0">
                  <c:v>Ostatní plyny</c:v>
                </c:pt>
              </c:strCache>
            </c:strRef>
          </c:tx>
          <c:spPr>
            <a:pattFill prst="ltUpDiag">
              <a:fgClr>
                <a:schemeClr val="tx2"/>
              </a:fgClr>
              <a:bgClr>
                <a:schemeClr val="bg1"/>
              </a:bgClr>
            </a:pattFill>
          </c:spPr>
          <c:invertIfNegative val="0"/>
          <c:cat>
            <c:strRef>
              <c:f>'8.2'!$C$38:$E$38</c:f>
              <c:strCache>
                <c:ptCount val="3"/>
                <c:pt idx="0">
                  <c:v>Říjen</c:v>
                </c:pt>
                <c:pt idx="1">
                  <c:v>Listopad</c:v>
                </c:pt>
                <c:pt idx="2">
                  <c:v>Prosinec</c:v>
                </c:pt>
              </c:strCache>
            </c:strRef>
          </c:cat>
          <c:val>
            <c:numRef>
              <c:f>('8.2'!$B$22,'8.2'!$D$22,'8.2'!$F$22)</c:f>
              <c:numCache>
                <c:formatCode>#,##0.0</c:formatCode>
                <c:ptCount val="3"/>
                <c:pt idx="0">
                  <c:v>39.338999999999999</c:v>
                </c:pt>
                <c:pt idx="1">
                  <c:v>66.652000000000001</c:v>
                </c:pt>
                <c:pt idx="2">
                  <c:v>93.197000000000003</c:v>
                </c:pt>
              </c:numCache>
            </c:numRef>
          </c:val>
          <c:extLst>
            <c:ext xmlns:c16="http://schemas.microsoft.com/office/drawing/2014/chart" uri="{C3380CC4-5D6E-409C-BE32-E72D297353CC}">
              <c16:uniqueId val="{0000000C-31DC-4155-BD8C-161C194FEB34}"/>
            </c:ext>
          </c:extLst>
        </c:ser>
        <c:ser>
          <c:idx val="13"/>
          <c:order val="13"/>
          <c:tx>
            <c:strRef>
              <c:f>'8.2'!$A$23</c:f>
              <c:strCache>
                <c:ptCount val="1"/>
                <c:pt idx="0">
                  <c:v>Ostatní</c:v>
                </c:pt>
              </c:strCache>
            </c:strRef>
          </c:tx>
          <c:spPr>
            <a:pattFill prst="ltUpDiag">
              <a:fgClr>
                <a:schemeClr val="accent5"/>
              </a:fgClr>
              <a:bgClr>
                <a:schemeClr val="bg1"/>
              </a:bgClr>
            </a:pattFill>
          </c:spPr>
          <c:invertIfNegative val="0"/>
          <c:cat>
            <c:strRef>
              <c:f>'8.2'!$C$38:$E$38</c:f>
              <c:strCache>
                <c:ptCount val="3"/>
                <c:pt idx="0">
                  <c:v>Říjen</c:v>
                </c:pt>
                <c:pt idx="1">
                  <c:v>Listopad</c:v>
                </c:pt>
                <c:pt idx="2">
                  <c:v>Prosinec</c:v>
                </c:pt>
              </c:strCache>
            </c:strRef>
          </c:cat>
          <c:val>
            <c:numRef>
              <c:f>('8.2'!$B$23,'8.2'!$D$23,'8.2'!$F$23)</c:f>
              <c:numCache>
                <c:formatCode>#,##0.0</c:formatCode>
                <c:ptCount val="3"/>
                <c:pt idx="0">
                  <c:v>0</c:v>
                </c:pt>
                <c:pt idx="1">
                  <c:v>0</c:v>
                </c:pt>
                <c:pt idx="2">
                  <c:v>0</c:v>
                </c:pt>
              </c:numCache>
            </c:numRef>
          </c:val>
          <c:extLst>
            <c:ext xmlns:c16="http://schemas.microsoft.com/office/drawing/2014/chart" uri="{C3380CC4-5D6E-409C-BE32-E72D297353CC}">
              <c16:uniqueId val="{0000000D-31DC-4155-BD8C-161C194FEB34}"/>
            </c:ext>
          </c:extLst>
        </c:ser>
        <c:ser>
          <c:idx val="14"/>
          <c:order val="14"/>
          <c:tx>
            <c:strRef>
              <c:f>'8.2'!$A$24</c:f>
              <c:strCache>
                <c:ptCount val="1"/>
                <c:pt idx="0">
                  <c:v>Topné oleje</c:v>
                </c:pt>
              </c:strCache>
            </c:strRef>
          </c:tx>
          <c:spPr>
            <a:pattFill prst="ltUpDiag">
              <a:fgClr>
                <a:schemeClr val="accent2"/>
              </a:fgClr>
              <a:bgClr>
                <a:schemeClr val="bg1"/>
              </a:bgClr>
            </a:pattFill>
          </c:spPr>
          <c:invertIfNegative val="0"/>
          <c:cat>
            <c:strRef>
              <c:f>'8.2'!$C$38:$E$38</c:f>
              <c:strCache>
                <c:ptCount val="3"/>
                <c:pt idx="0">
                  <c:v>Říjen</c:v>
                </c:pt>
                <c:pt idx="1">
                  <c:v>Listopad</c:v>
                </c:pt>
                <c:pt idx="2">
                  <c:v>Prosinec</c:v>
                </c:pt>
              </c:strCache>
            </c:strRef>
          </c:cat>
          <c:val>
            <c:numRef>
              <c:f>('8.2'!$B$24,'8.2'!$D$24,'8.2'!$F$24)</c:f>
              <c:numCache>
                <c:formatCode>#,##0.0</c:formatCode>
                <c:ptCount val="3"/>
                <c:pt idx="0">
                  <c:v>5953.9359999999997</c:v>
                </c:pt>
                <c:pt idx="1">
                  <c:v>5496.6280000000006</c:v>
                </c:pt>
                <c:pt idx="2">
                  <c:v>7226.8009999999986</c:v>
                </c:pt>
              </c:numCache>
            </c:numRef>
          </c:val>
          <c:extLst>
            <c:ext xmlns:c16="http://schemas.microsoft.com/office/drawing/2014/chart" uri="{C3380CC4-5D6E-409C-BE32-E72D297353CC}">
              <c16:uniqueId val="{0000000E-31DC-4155-BD8C-161C194FEB34}"/>
            </c:ext>
          </c:extLst>
        </c:ser>
        <c:ser>
          <c:idx val="15"/>
          <c:order val="15"/>
          <c:tx>
            <c:strRef>
              <c:f>'8.2'!$A$25</c:f>
              <c:strCache>
                <c:ptCount val="1"/>
                <c:pt idx="0">
                  <c:v>Zemní plyn</c:v>
                </c:pt>
              </c:strCache>
            </c:strRef>
          </c:tx>
          <c:spPr>
            <a:pattFill prst="ltUpDiag">
              <a:fgClr>
                <a:schemeClr val="accent6"/>
              </a:fgClr>
              <a:bgClr>
                <a:schemeClr val="bg1"/>
              </a:bgClr>
            </a:pattFill>
          </c:spPr>
          <c:invertIfNegative val="0"/>
          <c:cat>
            <c:strRef>
              <c:f>'8.2'!$C$38:$E$38</c:f>
              <c:strCache>
                <c:ptCount val="3"/>
                <c:pt idx="0">
                  <c:v>Říjen</c:v>
                </c:pt>
                <c:pt idx="1">
                  <c:v>Listopad</c:v>
                </c:pt>
                <c:pt idx="2">
                  <c:v>Prosinec</c:v>
                </c:pt>
              </c:strCache>
            </c:strRef>
          </c:cat>
          <c:val>
            <c:numRef>
              <c:f>('8.2'!$B$25,'8.2'!$D$25,'8.2'!$F$25)</c:f>
              <c:numCache>
                <c:formatCode>#,##0.0</c:formatCode>
                <c:ptCount val="3"/>
                <c:pt idx="0">
                  <c:v>34444.403999999995</c:v>
                </c:pt>
                <c:pt idx="1">
                  <c:v>61227.242999999995</c:v>
                </c:pt>
                <c:pt idx="2">
                  <c:v>95307.329999999987</c:v>
                </c:pt>
              </c:numCache>
            </c:numRef>
          </c:val>
          <c:extLst>
            <c:ext xmlns:c16="http://schemas.microsoft.com/office/drawing/2014/chart" uri="{C3380CC4-5D6E-409C-BE32-E72D297353CC}">
              <c16:uniqueId val="{0000000F-31DC-4155-BD8C-161C194FEB34}"/>
            </c:ext>
          </c:extLst>
        </c:ser>
        <c:dLbls>
          <c:showLegendKey val="0"/>
          <c:showVal val="0"/>
          <c:showCatName val="0"/>
          <c:showSerName val="0"/>
          <c:showPercent val="0"/>
          <c:showBubbleSize val="0"/>
        </c:dLbls>
        <c:gapWidth val="50"/>
        <c:overlap val="100"/>
        <c:axId val="237528576"/>
        <c:axId val="237530112"/>
      </c:barChart>
      <c:catAx>
        <c:axId val="23752857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530112"/>
        <c:crosses val="autoZero"/>
        <c:auto val="1"/>
        <c:lblAlgn val="ctr"/>
        <c:lblOffset val="100"/>
        <c:noMultiLvlLbl val="0"/>
      </c:catAx>
      <c:valAx>
        <c:axId val="237530112"/>
        <c:scaling>
          <c:orientation val="minMax"/>
          <c:max val="8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528576"/>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86C6-41AE-A3FE-BEAD1A7565F0}"/>
              </c:ext>
            </c:extLst>
          </c:dPt>
          <c:cat>
            <c:numRef>
              <c:f>'14.2'!$J$19:$J$26</c:f>
              <c:numCache>
                <c:formatCode>General</c:formatCode>
                <c:ptCount val="8"/>
              </c:numCache>
            </c:numRef>
          </c:cat>
          <c:val>
            <c:numRef>
              <c:f>'14.2'!$K$19:$K$26</c:f>
              <c:numCache>
                <c:formatCode>General</c:formatCode>
                <c:ptCount val="8"/>
              </c:numCache>
            </c:numRef>
          </c:val>
          <c:extLst>
            <c:ext xmlns:c16="http://schemas.microsoft.com/office/drawing/2014/chart" uri="{C3380CC4-5D6E-409C-BE32-E72D297353CC}">
              <c16:uniqueId val="{00000002-86C6-41AE-A3FE-BEAD1A7565F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extLst>
            <c:ext xmlns:c16="http://schemas.microsoft.com/office/drawing/2014/chart" uri="{C3380CC4-5D6E-409C-BE32-E72D297353CC}">
              <c16:uniqueId val="{00000000-E40A-450D-9AA7-B0C71B71C1F4}"/>
            </c:ext>
          </c:extLst>
        </c:ser>
        <c:dLbls>
          <c:showLegendKey val="0"/>
          <c:showVal val="0"/>
          <c:showCatName val="0"/>
          <c:showSerName val="0"/>
          <c:showPercent val="0"/>
          <c:showBubbleSize val="0"/>
        </c:dLbls>
        <c:gapWidth val="150"/>
        <c:axId val="237951616"/>
        <c:axId val="237953408"/>
      </c:barChart>
      <c:catAx>
        <c:axId val="237951616"/>
        <c:scaling>
          <c:orientation val="maxMin"/>
        </c:scaling>
        <c:delete val="0"/>
        <c:axPos val="l"/>
        <c:numFmt formatCode="0.0" sourceLinked="1"/>
        <c:majorTickMark val="none"/>
        <c:minorTickMark val="none"/>
        <c:tickLblPos val="nextTo"/>
        <c:txPr>
          <a:bodyPr/>
          <a:lstStyle/>
          <a:p>
            <a:pPr>
              <a:defRPr sz="900"/>
            </a:pPr>
            <a:endParaRPr lang="cs-CZ"/>
          </a:p>
        </c:txPr>
        <c:crossAx val="237953408"/>
        <c:crosses val="autoZero"/>
        <c:auto val="1"/>
        <c:lblAlgn val="ctr"/>
        <c:lblOffset val="100"/>
        <c:noMultiLvlLbl val="0"/>
      </c:catAx>
      <c:valAx>
        <c:axId val="2379534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951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extLst>
            <c:ext xmlns:c16="http://schemas.microsoft.com/office/drawing/2014/chart" uri="{C3380CC4-5D6E-409C-BE32-E72D297353CC}">
              <c16:uniqueId val="{00000000-C041-4E2A-B2DA-BC2D9EF31675}"/>
            </c:ext>
          </c:extLst>
        </c:ser>
        <c:dLbls>
          <c:showLegendKey val="0"/>
          <c:showVal val="0"/>
          <c:showCatName val="0"/>
          <c:showSerName val="0"/>
          <c:showPercent val="0"/>
          <c:showBubbleSize val="0"/>
        </c:dLbls>
        <c:gapWidth val="150"/>
        <c:axId val="237982080"/>
        <c:axId val="237983616"/>
      </c:barChart>
      <c:catAx>
        <c:axId val="237982080"/>
        <c:scaling>
          <c:orientation val="minMax"/>
        </c:scaling>
        <c:delete val="0"/>
        <c:axPos val="l"/>
        <c:numFmt formatCode="General" sourceLinked="1"/>
        <c:majorTickMark val="none"/>
        <c:minorTickMark val="none"/>
        <c:tickLblPos val="nextTo"/>
        <c:txPr>
          <a:bodyPr/>
          <a:lstStyle/>
          <a:p>
            <a:pPr>
              <a:defRPr sz="900"/>
            </a:pPr>
            <a:endParaRPr lang="cs-CZ"/>
          </a:p>
        </c:txPr>
        <c:crossAx val="237983616"/>
        <c:crosses val="autoZero"/>
        <c:auto val="1"/>
        <c:lblAlgn val="ctr"/>
        <c:lblOffset val="100"/>
        <c:noMultiLvlLbl val="0"/>
      </c:catAx>
      <c:valAx>
        <c:axId val="2379836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79820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#,##0.0</c:formatCode>
                <c:ptCount val="3"/>
              </c:numCache>
            </c:numRef>
          </c:val>
          <c:extLst>
            <c:ext xmlns:c16="http://schemas.microsoft.com/office/drawing/2014/chart" uri="{C3380CC4-5D6E-409C-BE32-E72D297353CC}">
              <c16:uniqueId val="{00000000-BF63-4CB6-B87C-D59736B3174C}"/>
            </c:ext>
          </c:extLst>
        </c:ser>
        <c:ser>
          <c:idx val="1"/>
          <c:order val="1"/>
          <c:tx>
            <c:strRef>
              <c:f>'14.2'!$J$32</c:f>
              <c:strCache>
                <c:ptCount val="1"/>
              </c:strCache>
            </c:strRef>
          </c:tx>
          <c:invertIfNegative val="0"/>
          <c:cat>
            <c:numRef>
              <c:f>'14.2'!$K$30:$M$30</c:f>
              <c:numCache>
                <c:formatCode>General</c:formatCode>
                <c:ptCount val="3"/>
              </c:numCache>
            </c:numRef>
          </c:cat>
          <c:val>
            <c:numRef>
              <c:f>'14.2'!$K$32:$M$32</c:f>
              <c:numCache>
                <c:formatCode>#,##0.0</c:formatCode>
                <c:ptCount val="3"/>
              </c:numCache>
            </c:numRef>
          </c:val>
          <c:extLst>
            <c:ext xmlns:c16="http://schemas.microsoft.com/office/drawing/2014/chart" uri="{C3380CC4-5D6E-409C-BE32-E72D297353CC}">
              <c16:uniqueId val="{00000001-BF63-4CB6-B87C-D59736B3174C}"/>
            </c:ext>
          </c:extLst>
        </c:ser>
        <c:ser>
          <c:idx val="2"/>
          <c:order val="2"/>
          <c:tx>
            <c:strRef>
              <c:f>'14.2'!$J$33</c:f>
              <c:strCache>
                <c:ptCount val="1"/>
              </c:strCache>
            </c:strRef>
          </c:tx>
          <c:invertIfNegative val="0"/>
          <c:cat>
            <c:numRef>
              <c:f>'14.2'!$K$30:$M$30</c:f>
              <c:numCache>
                <c:formatCode>General</c:formatCode>
                <c:ptCount val="3"/>
              </c:numCache>
            </c:numRef>
          </c:cat>
          <c:val>
            <c:numRef>
              <c:f>'14.2'!$K$33:$M$33</c:f>
              <c:numCache>
                <c:formatCode>#,##0.0</c:formatCode>
                <c:ptCount val="3"/>
              </c:numCache>
            </c:numRef>
          </c:val>
          <c:extLst>
            <c:ext xmlns:c16="http://schemas.microsoft.com/office/drawing/2014/chart" uri="{C3380CC4-5D6E-409C-BE32-E72D297353CC}">
              <c16:uniqueId val="{00000002-BF63-4CB6-B87C-D59736B3174C}"/>
            </c:ext>
          </c:extLst>
        </c:ser>
        <c:ser>
          <c:idx val="3"/>
          <c:order val="3"/>
          <c:tx>
            <c:strRef>
              <c:f>'14.2'!$J$34</c:f>
              <c:strCache>
                <c:ptCount val="1"/>
              </c:strCache>
            </c:strRef>
          </c:tx>
          <c:invertIfNegative val="0"/>
          <c:cat>
            <c:numRef>
              <c:f>'14.2'!$K$30:$M$30</c:f>
              <c:numCache>
                <c:formatCode>General</c:formatCode>
                <c:ptCount val="3"/>
              </c:numCache>
            </c:numRef>
          </c:cat>
          <c:val>
            <c:numRef>
              <c:f>'14.2'!$K$34:$M$34</c:f>
              <c:numCache>
                <c:formatCode>#,##0.0</c:formatCode>
                <c:ptCount val="3"/>
              </c:numCache>
            </c:numRef>
          </c:val>
          <c:extLst>
            <c:ext xmlns:c16="http://schemas.microsoft.com/office/drawing/2014/chart" uri="{C3380CC4-5D6E-409C-BE32-E72D297353CC}">
              <c16:uniqueId val="{00000003-BF63-4CB6-B87C-D59736B3174C}"/>
            </c:ext>
          </c:extLst>
        </c:ser>
        <c:ser>
          <c:idx val="4"/>
          <c:order val="4"/>
          <c:tx>
            <c:strRef>
              <c:f>'14.2'!$J$35</c:f>
              <c:strCache>
                <c:ptCount val="1"/>
              </c:strCache>
            </c:strRef>
          </c:tx>
          <c:invertIfNegative val="0"/>
          <c:cat>
            <c:numRef>
              <c:f>'14.2'!$K$30:$M$30</c:f>
              <c:numCache>
                <c:formatCode>General</c:formatCode>
                <c:ptCount val="3"/>
              </c:numCache>
            </c:numRef>
          </c:cat>
          <c:val>
            <c:numRef>
              <c:f>'14.2'!$K$35:$M$35</c:f>
              <c:numCache>
                <c:formatCode>#,##0.0</c:formatCode>
                <c:ptCount val="3"/>
              </c:numCache>
            </c:numRef>
          </c:val>
          <c:extLst>
            <c:ext xmlns:c16="http://schemas.microsoft.com/office/drawing/2014/chart" uri="{C3380CC4-5D6E-409C-BE32-E72D297353CC}">
              <c16:uniqueId val="{00000004-BF63-4CB6-B87C-D59736B3174C}"/>
            </c:ext>
          </c:extLst>
        </c:ser>
        <c:ser>
          <c:idx val="5"/>
          <c:order val="5"/>
          <c:tx>
            <c:strRef>
              <c:f>'14.2'!$J$36</c:f>
              <c:strCache>
                <c:ptCount val="1"/>
              </c:strCache>
            </c:strRef>
          </c:tx>
          <c:invertIfNegative val="0"/>
          <c:cat>
            <c:numRef>
              <c:f>'14.2'!$K$30:$M$30</c:f>
              <c:numCache>
                <c:formatCode>General</c:formatCode>
                <c:ptCount val="3"/>
              </c:numCache>
            </c:numRef>
          </c:cat>
          <c:val>
            <c:numRef>
              <c:f>'14.2'!$K$36:$M$36</c:f>
              <c:numCache>
                <c:formatCode>#,##0.0</c:formatCode>
                <c:ptCount val="3"/>
              </c:numCache>
            </c:numRef>
          </c:val>
          <c:extLst>
            <c:ext xmlns:c16="http://schemas.microsoft.com/office/drawing/2014/chart" uri="{C3380CC4-5D6E-409C-BE32-E72D297353CC}">
              <c16:uniqueId val="{00000005-BF63-4CB6-B87C-D59736B3174C}"/>
            </c:ext>
          </c:extLst>
        </c:ser>
        <c:ser>
          <c:idx val="6"/>
          <c:order val="6"/>
          <c:tx>
            <c:strRef>
              <c:f>'14.2'!$J$37</c:f>
              <c:strCache>
                <c:ptCount val="1"/>
              </c:strCache>
            </c:strRef>
          </c:tx>
          <c:invertIfNegative val="0"/>
          <c:cat>
            <c:numRef>
              <c:f>'14.2'!$K$30:$M$30</c:f>
              <c:numCache>
                <c:formatCode>General</c:formatCode>
                <c:ptCount val="3"/>
              </c:numCache>
            </c:numRef>
          </c:cat>
          <c:val>
            <c:numRef>
              <c:f>'14.2'!$K$37:$M$37</c:f>
              <c:numCache>
                <c:formatCode>#,##0.0</c:formatCode>
                <c:ptCount val="3"/>
              </c:numCache>
            </c:numRef>
          </c:val>
          <c:extLst>
            <c:ext xmlns:c16="http://schemas.microsoft.com/office/drawing/2014/chart" uri="{C3380CC4-5D6E-409C-BE32-E72D297353CC}">
              <c16:uniqueId val="{00000006-BF63-4CB6-B87C-D59736B3174C}"/>
            </c:ext>
          </c:extLst>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#,##0.0</c:formatCode>
                <c:ptCount val="3"/>
              </c:numCache>
            </c:numRef>
          </c:val>
          <c:extLst>
            <c:ext xmlns:c16="http://schemas.microsoft.com/office/drawing/2014/chart" uri="{C3380CC4-5D6E-409C-BE32-E72D297353CC}">
              <c16:uniqueId val="{00000007-BF63-4CB6-B87C-D59736B3174C}"/>
            </c:ext>
          </c:extLst>
        </c:ser>
        <c:dLbls>
          <c:showLegendKey val="0"/>
          <c:showVal val="0"/>
          <c:showCatName val="0"/>
          <c:showSerName val="0"/>
          <c:showPercent val="0"/>
          <c:showBubbleSize val="0"/>
        </c:dLbls>
        <c:gapWidth val="150"/>
        <c:overlap val="100"/>
        <c:axId val="238024960"/>
        <c:axId val="239357952"/>
      </c:barChart>
      <c:catAx>
        <c:axId val="238024960"/>
        <c:scaling>
          <c:orientation val="minMax"/>
        </c:scaling>
        <c:delete val="0"/>
        <c:axPos val="b"/>
        <c:numFmt formatCode="General" sourceLinked="1"/>
        <c:majorTickMark val="none"/>
        <c:minorTickMark val="none"/>
        <c:tickLblPos val="nextTo"/>
        <c:txPr>
          <a:bodyPr/>
          <a:lstStyle/>
          <a:p>
            <a:pPr>
              <a:defRPr sz="900"/>
            </a:pPr>
            <a:endParaRPr lang="cs-CZ"/>
          </a:p>
        </c:txPr>
        <c:crossAx val="239357952"/>
        <c:crosses val="autoZero"/>
        <c:auto val="1"/>
        <c:lblAlgn val="ctr"/>
        <c:lblOffset val="100"/>
        <c:noMultiLvlLbl val="0"/>
      </c:catAx>
      <c:valAx>
        <c:axId val="239357952"/>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2380249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paliv na výrobě tepla brutto</a:t>
            </a:r>
          </a:p>
        </c:rich>
      </c:tx>
      <c:layout>
        <c:manualLayout>
          <c:xMode val="edge"/>
          <c:yMode val="edge"/>
          <c:x val="2.4144810606041896E-3"/>
          <c:y val="1.6399302087024253E-2"/>
        </c:manualLayout>
      </c:layout>
      <c:overlay val="0"/>
    </c:title>
    <c:autoTitleDeleted val="0"/>
    <c:plotArea>
      <c:layout>
        <c:manualLayout>
          <c:layoutTarget val="inner"/>
          <c:xMode val="edge"/>
          <c:yMode val="edge"/>
          <c:x val="0.12201905319802483"/>
          <c:y val="0.11730394890440396"/>
          <c:w val="0.76550208681263932"/>
          <c:h val="0.84562035940197744"/>
        </c:manualLayout>
      </c:layout>
      <c:doughnutChart>
        <c:varyColors val="1"/>
        <c:ser>
          <c:idx val="0"/>
          <c:order val="0"/>
          <c:dPt>
            <c:idx val="0"/>
            <c:bubble3D val="0"/>
            <c:spPr>
              <a:solidFill>
                <a:schemeClr val="tx2"/>
              </a:solidFill>
            </c:spPr>
            <c:extLst>
              <c:ext xmlns:c16="http://schemas.microsoft.com/office/drawing/2014/chart" uri="{C3380CC4-5D6E-409C-BE32-E72D297353CC}">
                <c16:uniqueId val="{00000001-2D58-41CF-B8C3-A7EEB731B536}"/>
              </c:ext>
            </c:extLst>
          </c:dPt>
          <c:dPt>
            <c:idx val="1"/>
            <c:bubble3D val="0"/>
            <c:spPr>
              <a:solidFill>
                <a:schemeClr val="accent2"/>
              </a:solidFill>
            </c:spPr>
            <c:extLst>
              <c:ext xmlns:c16="http://schemas.microsoft.com/office/drawing/2014/chart" uri="{C3380CC4-5D6E-409C-BE32-E72D297353CC}">
                <c16:uniqueId val="{00000003-2D58-41CF-B8C3-A7EEB731B536}"/>
              </c:ext>
            </c:extLst>
          </c:dPt>
          <c:dPt>
            <c:idx val="2"/>
            <c:bubble3D val="0"/>
            <c:spPr>
              <a:solidFill>
                <a:schemeClr val="accent3"/>
              </a:solidFill>
            </c:spPr>
            <c:extLst>
              <c:ext xmlns:c16="http://schemas.microsoft.com/office/drawing/2014/chart" uri="{C3380CC4-5D6E-409C-BE32-E72D297353CC}">
                <c16:uniqueId val="{00000005-2D58-41CF-B8C3-A7EEB731B536}"/>
              </c:ext>
            </c:extLst>
          </c:dPt>
          <c:dPt>
            <c:idx val="3"/>
            <c:bubble3D val="0"/>
            <c:spPr>
              <a:solidFill>
                <a:schemeClr val="accent4"/>
              </a:solidFill>
            </c:spPr>
            <c:extLst>
              <c:ext xmlns:c16="http://schemas.microsoft.com/office/drawing/2014/chart" uri="{C3380CC4-5D6E-409C-BE32-E72D297353CC}">
                <c16:uniqueId val="{0000000A-D1CC-4EE3-AE6B-71BF6A6E80D7}"/>
              </c:ext>
            </c:extLst>
          </c:dPt>
          <c:dPt>
            <c:idx val="4"/>
            <c:bubble3D val="0"/>
            <c:spPr>
              <a:solidFill>
                <a:schemeClr val="accent5"/>
              </a:solidFill>
            </c:spPr>
            <c:extLst>
              <c:ext xmlns:c16="http://schemas.microsoft.com/office/drawing/2014/chart" uri="{C3380CC4-5D6E-409C-BE32-E72D297353CC}">
                <c16:uniqueId val="{0000000B-D1CC-4EE3-AE6B-71BF6A6E80D7}"/>
              </c:ext>
            </c:extLst>
          </c:dPt>
          <c:dPt>
            <c:idx val="5"/>
            <c:bubble3D val="0"/>
            <c:spPr>
              <a:solidFill>
                <a:schemeClr val="accent6"/>
              </a:solidFill>
            </c:spPr>
            <c:extLst>
              <c:ext xmlns:c16="http://schemas.microsoft.com/office/drawing/2014/chart" uri="{C3380CC4-5D6E-409C-BE32-E72D297353CC}">
                <c16:uniqueId val="{0000000C-D1CC-4EE3-AE6B-71BF6A6E80D7}"/>
              </c:ext>
            </c:extLst>
          </c:dPt>
          <c:dPt>
            <c:idx val="6"/>
            <c:bubble3D val="0"/>
            <c:spPr>
              <a:solidFill>
                <a:srgbClr val="F0948F"/>
              </a:solidFill>
            </c:spPr>
            <c:extLst>
              <c:ext xmlns:c16="http://schemas.microsoft.com/office/drawing/2014/chart" uri="{C3380CC4-5D6E-409C-BE32-E72D297353CC}">
                <c16:uniqueId val="{00000007-2D58-41CF-B8C3-A7EEB731B536}"/>
              </c:ext>
            </c:extLst>
          </c:dPt>
          <c:dPt>
            <c:idx val="7"/>
            <c:bubble3D val="0"/>
            <c:spPr>
              <a:solidFill>
                <a:srgbClr val="F7C9C7"/>
              </a:solidFill>
            </c:spPr>
            <c:extLst>
              <c:ext xmlns:c16="http://schemas.microsoft.com/office/drawing/2014/chart" uri="{C3380CC4-5D6E-409C-BE32-E72D297353CC}">
                <c16:uniqueId val="{0000000D-D1CC-4EE3-AE6B-71BF6A6E80D7}"/>
              </c:ext>
            </c:extLst>
          </c:dPt>
          <c:dPt>
            <c:idx val="8"/>
            <c:bubble3D val="0"/>
            <c:spPr>
              <a:solidFill>
                <a:schemeClr val="tx1"/>
              </a:solidFill>
            </c:spPr>
            <c:extLst>
              <c:ext xmlns:c16="http://schemas.microsoft.com/office/drawing/2014/chart" uri="{C3380CC4-5D6E-409C-BE32-E72D297353CC}">
                <c16:uniqueId val="{0000000E-D1CC-4EE3-AE6B-71BF6A6E80D7}"/>
              </c:ext>
            </c:extLst>
          </c:dPt>
          <c:dPt>
            <c:idx val="9"/>
            <c:bubble3D val="0"/>
            <c:spPr>
              <a:solidFill>
                <a:srgbClr val="646363"/>
              </a:solidFill>
            </c:spPr>
            <c:extLst>
              <c:ext xmlns:c16="http://schemas.microsoft.com/office/drawing/2014/chart" uri="{C3380CC4-5D6E-409C-BE32-E72D297353CC}">
                <c16:uniqueId val="{0000000A-546B-4CF4-BA66-24C6A2768B6A}"/>
              </c:ext>
            </c:extLst>
          </c:dPt>
          <c:dPt>
            <c:idx val="10"/>
            <c:bubble3D val="0"/>
            <c:spPr>
              <a:solidFill>
                <a:srgbClr val="9D9D9C"/>
              </a:solidFill>
            </c:spPr>
            <c:extLst>
              <c:ext xmlns:c16="http://schemas.microsoft.com/office/drawing/2014/chart" uri="{C3380CC4-5D6E-409C-BE32-E72D297353CC}">
                <c16:uniqueId val="{0000000F-D1CC-4EE3-AE6B-71BF6A6E80D7}"/>
              </c:ext>
            </c:extLst>
          </c:dPt>
          <c:dPt>
            <c:idx val="11"/>
            <c:bubble3D val="0"/>
            <c:spPr>
              <a:solidFill>
                <a:srgbClr val="D0D0D0"/>
              </a:solidFill>
            </c:spPr>
            <c:extLst>
              <c:ext xmlns:c16="http://schemas.microsoft.com/office/drawing/2014/chart" uri="{C3380CC4-5D6E-409C-BE32-E72D297353CC}">
                <c16:uniqueId val="{0000000B-546B-4CF4-BA66-24C6A2768B6A}"/>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C-546B-4CF4-BA66-24C6A2768B6A}"/>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0-D1CC-4EE3-AE6B-71BF6A6E80D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1-D1CC-4EE3-AE6B-71BF6A6E80D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2D58-41CF-B8C3-A7EEB731B536}"/>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2D58-41CF-B8C3-A7EEB731B536}"/>
                </c:ext>
              </c:extLst>
            </c:dLbl>
            <c:dLbl>
              <c:idx val="3"/>
              <c:delete val="1"/>
              <c:extLst>
                <c:ext xmlns:c15="http://schemas.microsoft.com/office/drawing/2012/chart" uri="{CE6537A1-D6FC-4f65-9D91-7224C49458BB}"/>
                <c:ext xmlns:c16="http://schemas.microsoft.com/office/drawing/2014/chart" uri="{C3380CC4-5D6E-409C-BE32-E72D297353CC}">
                  <c16:uniqueId val="{0000000A-D1CC-4EE3-AE6B-71BF6A6E80D7}"/>
                </c:ext>
              </c:extLst>
            </c:dLbl>
            <c:dLbl>
              <c:idx val="4"/>
              <c:delete val="1"/>
              <c:extLst>
                <c:ext xmlns:c15="http://schemas.microsoft.com/office/drawing/2012/chart" uri="{CE6537A1-D6FC-4f65-9D91-7224C49458BB}"/>
                <c:ext xmlns:c16="http://schemas.microsoft.com/office/drawing/2014/chart" uri="{C3380CC4-5D6E-409C-BE32-E72D297353CC}">
                  <c16:uniqueId val="{0000000B-D1CC-4EE3-AE6B-71BF6A6E80D7}"/>
                </c:ext>
              </c:extLst>
            </c:dLbl>
            <c:dLbl>
              <c:idx val="5"/>
              <c:delete val="1"/>
              <c:extLst>
                <c:ext xmlns:c15="http://schemas.microsoft.com/office/drawing/2012/chart" uri="{CE6537A1-D6FC-4f65-9D91-7224C49458BB}"/>
                <c:ext xmlns:c16="http://schemas.microsoft.com/office/drawing/2014/chart" uri="{C3380CC4-5D6E-409C-BE32-E72D297353CC}">
                  <c16:uniqueId val="{0000000C-D1CC-4EE3-AE6B-71BF6A6E80D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2D58-41CF-B8C3-A7EEB731B536}"/>
                </c:ext>
              </c:extLst>
            </c:dLbl>
            <c:dLbl>
              <c:idx val="7"/>
              <c:layout>
                <c:manualLayout>
                  <c:x val="-0.18102565456855546"/>
                  <c:y val="0.12622158774062578"/>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1CC-4EE3-AE6B-71BF6A6E80D7}"/>
                </c:ext>
              </c:extLst>
            </c:dLbl>
            <c:dLbl>
              <c:idx val="8"/>
              <c:delete val="1"/>
              <c:extLst>
                <c:ext xmlns:c15="http://schemas.microsoft.com/office/drawing/2012/chart" uri="{CE6537A1-D6FC-4f65-9D91-7224C49458BB}"/>
                <c:ext xmlns:c16="http://schemas.microsoft.com/office/drawing/2014/chart" uri="{C3380CC4-5D6E-409C-BE32-E72D297353CC}">
                  <c16:uniqueId val="{0000000E-D1CC-4EE3-AE6B-71BF6A6E80D7}"/>
                </c:ext>
              </c:extLst>
            </c:dLbl>
            <c:dLbl>
              <c:idx val="10"/>
              <c:layout>
                <c:manualLayout>
                  <c:x val="-0.16169103067755344"/>
                  <c:y val="8.7064456886232003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1CC-4EE3-AE6B-71BF6A6E80D7}"/>
                </c:ext>
              </c:extLst>
            </c:dLbl>
            <c:dLbl>
              <c:idx val="12"/>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C-546B-4CF4-BA66-24C6A2768B6A}"/>
                </c:ext>
              </c:extLst>
            </c:dLbl>
            <c:dLbl>
              <c:idx val="13"/>
              <c:delete val="1"/>
              <c:extLst>
                <c:ext xmlns:c15="http://schemas.microsoft.com/office/drawing/2012/chart" uri="{CE6537A1-D6FC-4f65-9D91-7224C49458BB}"/>
                <c:ext xmlns:c16="http://schemas.microsoft.com/office/drawing/2014/chart" uri="{C3380CC4-5D6E-409C-BE32-E72D297353CC}">
                  <c16:uniqueId val="{00000010-D1CC-4EE3-AE6B-71BF6A6E80D7}"/>
                </c:ext>
              </c:extLst>
            </c:dLbl>
            <c:dLbl>
              <c:idx val="14"/>
              <c:layout>
                <c:manualLayout>
                  <c:x val="-0.16119513429348903"/>
                  <c:y val="-0.14550972913088414"/>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1CC-4EE3-AE6B-71BF6A6E80D7}"/>
                </c:ext>
              </c:extLst>
            </c:dLbl>
            <c:dLbl>
              <c:idx val="15"/>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2D58-41CF-B8C3-A7EEB731B536}"/>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'4.1'!$B$25:$B$40</c:f>
              <c:numCache>
                <c:formatCode>#,##0.0</c:formatCode>
                <c:ptCount val="16"/>
                <c:pt idx="0">
                  <c:v>5628.0687599999992</c:v>
                </c:pt>
                <c:pt idx="1">
                  <c:v>1143.1774599999999</c:v>
                </c:pt>
                <c:pt idx="2">
                  <c:v>3811.6768569999995</c:v>
                </c:pt>
                <c:pt idx="3">
                  <c:v>35.623444000000006</c:v>
                </c:pt>
                <c:pt idx="4">
                  <c:v>5.0297300000000007</c:v>
                </c:pt>
                <c:pt idx="5">
                  <c:v>6.6210000000000005E-2</c:v>
                </c:pt>
                <c:pt idx="6">
                  <c:v>18291.147488999999</c:v>
                </c:pt>
                <c:pt idx="7">
                  <c:v>295.39800000000002</c:v>
                </c:pt>
                <c:pt idx="8">
                  <c:v>0</c:v>
                </c:pt>
                <c:pt idx="9">
                  <c:v>2054.6011669999998</c:v>
                </c:pt>
                <c:pt idx="10">
                  <c:v>80.184607</c:v>
                </c:pt>
                <c:pt idx="11">
                  <c:v>1126.8833749560595</c:v>
                </c:pt>
                <c:pt idx="12">
                  <c:v>2005.0855179999999</c:v>
                </c:pt>
                <c:pt idx="13">
                  <c:v>0</c:v>
                </c:pt>
                <c:pt idx="14">
                  <c:v>386.368515</c:v>
                </c:pt>
                <c:pt idx="15">
                  <c:v>9115.3895214199438</c:v>
                </c:pt>
              </c:numCache>
            </c:numRef>
          </c:val>
          <c:extLst>
            <c:ext xmlns:c16="http://schemas.microsoft.com/office/drawing/2014/chart" uri="{C3380CC4-5D6E-409C-BE32-E72D297353CC}">
              <c16:uniqueId val="{00000012-2D58-41CF-B8C3-A7EEB731B536}"/>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extLst>
            <c:ext xmlns:c16="http://schemas.microsoft.com/office/drawing/2014/chart" uri="{C3380CC4-5D6E-409C-BE32-E72D297353CC}">
              <c16:uniqueId val="{00000000-C1AB-41B7-ABDD-8E7EC0EC03F0}"/>
            </c:ext>
          </c:extLst>
        </c:ser>
        <c:dLbls>
          <c:showLegendKey val="0"/>
          <c:showVal val="0"/>
          <c:showCatName val="0"/>
          <c:showSerName val="0"/>
          <c:showPercent val="0"/>
          <c:showBubbleSize val="0"/>
        </c:dLbls>
        <c:gapWidth val="150"/>
        <c:axId val="239387392"/>
        <c:axId val="239388928"/>
      </c:barChart>
      <c:catAx>
        <c:axId val="239387392"/>
        <c:scaling>
          <c:orientation val="minMax"/>
        </c:scaling>
        <c:delete val="0"/>
        <c:axPos val="l"/>
        <c:numFmt formatCode="General" sourceLinked="1"/>
        <c:majorTickMark val="none"/>
        <c:minorTickMark val="none"/>
        <c:tickLblPos val="nextTo"/>
        <c:txPr>
          <a:bodyPr/>
          <a:lstStyle/>
          <a:p>
            <a:pPr>
              <a:defRPr sz="900"/>
            </a:pPr>
            <a:endParaRPr lang="cs-CZ"/>
          </a:p>
        </c:txPr>
        <c:crossAx val="239388928"/>
        <c:crosses val="autoZero"/>
        <c:auto val="1"/>
        <c:lblAlgn val="ctr"/>
        <c:lblOffset val="100"/>
        <c:noMultiLvlLbl val="0"/>
      </c:catAx>
      <c:valAx>
        <c:axId val="2393889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873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064F-4F63-8439-5189DA88F5C3}"/>
              </c:ext>
            </c:extLst>
          </c:dPt>
          <c:cat>
            <c:numRef>
              <c:f>'14.3'!$J$19:$J$26</c:f>
              <c:numCache>
                <c:formatCode>General</c:formatCode>
                <c:ptCount val="8"/>
              </c:numCache>
            </c:numRef>
          </c:cat>
          <c:val>
            <c:numRef>
              <c:f>'14.3'!$K$19:$K$26</c:f>
              <c:numCache>
                <c:formatCode>General</c:formatCode>
                <c:ptCount val="8"/>
              </c:numCache>
            </c:numRef>
          </c:val>
          <c:extLst>
            <c:ext xmlns:c16="http://schemas.microsoft.com/office/drawing/2014/chart" uri="{C3380CC4-5D6E-409C-BE32-E72D297353CC}">
              <c16:uniqueId val="{00000002-064F-4F63-8439-5189DA88F5C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extLst>
            <c:ext xmlns:c16="http://schemas.microsoft.com/office/drawing/2014/chart" uri="{C3380CC4-5D6E-409C-BE32-E72D297353CC}">
              <c16:uniqueId val="{00000000-8C6E-4C87-B0B1-18623D096D01}"/>
            </c:ext>
          </c:extLst>
        </c:ser>
        <c:dLbls>
          <c:showLegendKey val="0"/>
          <c:showVal val="0"/>
          <c:showCatName val="0"/>
          <c:showSerName val="0"/>
          <c:showPercent val="0"/>
          <c:showBubbleSize val="0"/>
        </c:dLbls>
        <c:gapWidth val="150"/>
        <c:axId val="237731200"/>
        <c:axId val="237745280"/>
      </c:barChart>
      <c:catAx>
        <c:axId val="237731200"/>
        <c:scaling>
          <c:orientation val="maxMin"/>
        </c:scaling>
        <c:delete val="0"/>
        <c:axPos val="l"/>
        <c:numFmt formatCode="0.0" sourceLinked="1"/>
        <c:majorTickMark val="none"/>
        <c:minorTickMark val="none"/>
        <c:tickLblPos val="nextTo"/>
        <c:txPr>
          <a:bodyPr/>
          <a:lstStyle/>
          <a:p>
            <a:pPr>
              <a:defRPr sz="900"/>
            </a:pPr>
            <a:endParaRPr lang="cs-CZ"/>
          </a:p>
        </c:txPr>
        <c:crossAx val="237745280"/>
        <c:crosses val="autoZero"/>
        <c:auto val="1"/>
        <c:lblAlgn val="ctr"/>
        <c:lblOffset val="100"/>
        <c:noMultiLvlLbl val="0"/>
      </c:catAx>
      <c:valAx>
        <c:axId val="2377452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7312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extLst>
            <c:ext xmlns:c16="http://schemas.microsoft.com/office/drawing/2014/chart" uri="{C3380CC4-5D6E-409C-BE32-E72D297353CC}">
              <c16:uniqueId val="{00000000-D1A1-44DC-B712-E20257FC3DE5}"/>
            </c:ext>
          </c:extLst>
        </c:ser>
        <c:dLbls>
          <c:showLegendKey val="0"/>
          <c:showVal val="0"/>
          <c:showCatName val="0"/>
          <c:showSerName val="0"/>
          <c:showPercent val="0"/>
          <c:showBubbleSize val="0"/>
        </c:dLbls>
        <c:gapWidth val="150"/>
        <c:axId val="239674496"/>
        <c:axId val="239676032"/>
      </c:barChart>
      <c:catAx>
        <c:axId val="239674496"/>
        <c:scaling>
          <c:orientation val="minMax"/>
        </c:scaling>
        <c:delete val="0"/>
        <c:axPos val="l"/>
        <c:numFmt formatCode="General" sourceLinked="1"/>
        <c:majorTickMark val="none"/>
        <c:minorTickMark val="none"/>
        <c:tickLblPos val="nextTo"/>
        <c:txPr>
          <a:bodyPr/>
          <a:lstStyle/>
          <a:p>
            <a:pPr>
              <a:defRPr sz="900"/>
            </a:pPr>
            <a:endParaRPr lang="cs-CZ"/>
          </a:p>
        </c:txPr>
        <c:crossAx val="239676032"/>
        <c:crosses val="autoZero"/>
        <c:auto val="1"/>
        <c:lblAlgn val="ctr"/>
        <c:lblOffset val="100"/>
        <c:noMultiLvlLbl val="0"/>
      </c:catAx>
      <c:valAx>
        <c:axId val="2396760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744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#,##0.0</c:formatCode>
                <c:ptCount val="3"/>
              </c:numCache>
            </c:numRef>
          </c:val>
          <c:extLst>
            <c:ext xmlns:c16="http://schemas.microsoft.com/office/drawing/2014/chart" uri="{C3380CC4-5D6E-409C-BE32-E72D297353CC}">
              <c16:uniqueId val="{00000000-5E00-4FCE-A12A-4B4C1DFBFB4B}"/>
            </c:ext>
          </c:extLst>
        </c:ser>
        <c:ser>
          <c:idx val="1"/>
          <c:order val="1"/>
          <c:tx>
            <c:strRef>
              <c:f>'14.3'!$J$32</c:f>
              <c:strCache>
                <c:ptCount val="1"/>
              </c:strCache>
            </c:strRef>
          </c:tx>
          <c:invertIfNegative val="0"/>
          <c:cat>
            <c:numRef>
              <c:f>'14.3'!$K$30:$M$30</c:f>
              <c:numCache>
                <c:formatCode>General</c:formatCode>
                <c:ptCount val="3"/>
              </c:numCache>
            </c:numRef>
          </c:cat>
          <c:val>
            <c:numRef>
              <c:f>'14.3'!$K$32:$M$32</c:f>
              <c:numCache>
                <c:formatCode>#,##0.0</c:formatCode>
                <c:ptCount val="3"/>
              </c:numCache>
            </c:numRef>
          </c:val>
          <c:extLst>
            <c:ext xmlns:c16="http://schemas.microsoft.com/office/drawing/2014/chart" uri="{C3380CC4-5D6E-409C-BE32-E72D297353CC}">
              <c16:uniqueId val="{00000001-5E00-4FCE-A12A-4B4C1DFBFB4B}"/>
            </c:ext>
          </c:extLst>
        </c:ser>
        <c:ser>
          <c:idx val="2"/>
          <c:order val="2"/>
          <c:tx>
            <c:strRef>
              <c:f>'14.3'!$J$33</c:f>
              <c:strCache>
                <c:ptCount val="1"/>
              </c:strCache>
            </c:strRef>
          </c:tx>
          <c:invertIfNegative val="0"/>
          <c:cat>
            <c:numRef>
              <c:f>'14.3'!$K$30:$M$30</c:f>
              <c:numCache>
                <c:formatCode>General</c:formatCode>
                <c:ptCount val="3"/>
              </c:numCache>
            </c:numRef>
          </c:cat>
          <c:val>
            <c:numRef>
              <c:f>'14.3'!$K$33:$M$33</c:f>
              <c:numCache>
                <c:formatCode>#,##0.0</c:formatCode>
                <c:ptCount val="3"/>
              </c:numCache>
            </c:numRef>
          </c:val>
          <c:extLst>
            <c:ext xmlns:c16="http://schemas.microsoft.com/office/drawing/2014/chart" uri="{C3380CC4-5D6E-409C-BE32-E72D297353CC}">
              <c16:uniqueId val="{00000002-5E00-4FCE-A12A-4B4C1DFBFB4B}"/>
            </c:ext>
          </c:extLst>
        </c:ser>
        <c:ser>
          <c:idx val="3"/>
          <c:order val="3"/>
          <c:tx>
            <c:strRef>
              <c:f>'14.3'!$J$34</c:f>
              <c:strCache>
                <c:ptCount val="1"/>
              </c:strCache>
            </c:strRef>
          </c:tx>
          <c:invertIfNegative val="0"/>
          <c:cat>
            <c:numRef>
              <c:f>'14.3'!$K$30:$M$30</c:f>
              <c:numCache>
                <c:formatCode>General</c:formatCode>
                <c:ptCount val="3"/>
              </c:numCache>
            </c:numRef>
          </c:cat>
          <c:val>
            <c:numRef>
              <c:f>'14.3'!$K$34:$M$34</c:f>
              <c:numCache>
                <c:formatCode>#,##0.0</c:formatCode>
                <c:ptCount val="3"/>
              </c:numCache>
            </c:numRef>
          </c:val>
          <c:extLst>
            <c:ext xmlns:c16="http://schemas.microsoft.com/office/drawing/2014/chart" uri="{C3380CC4-5D6E-409C-BE32-E72D297353CC}">
              <c16:uniqueId val="{00000003-5E00-4FCE-A12A-4B4C1DFBFB4B}"/>
            </c:ext>
          </c:extLst>
        </c:ser>
        <c:ser>
          <c:idx val="4"/>
          <c:order val="4"/>
          <c:tx>
            <c:strRef>
              <c:f>'14.3'!$J$35</c:f>
              <c:strCache>
                <c:ptCount val="1"/>
              </c:strCache>
            </c:strRef>
          </c:tx>
          <c:invertIfNegative val="0"/>
          <c:cat>
            <c:numRef>
              <c:f>'14.3'!$K$30:$M$30</c:f>
              <c:numCache>
                <c:formatCode>General</c:formatCode>
                <c:ptCount val="3"/>
              </c:numCache>
            </c:numRef>
          </c:cat>
          <c:val>
            <c:numRef>
              <c:f>'14.3'!$K$35:$M$35</c:f>
              <c:numCache>
                <c:formatCode>#,##0.0</c:formatCode>
                <c:ptCount val="3"/>
              </c:numCache>
            </c:numRef>
          </c:val>
          <c:extLst>
            <c:ext xmlns:c16="http://schemas.microsoft.com/office/drawing/2014/chart" uri="{C3380CC4-5D6E-409C-BE32-E72D297353CC}">
              <c16:uniqueId val="{00000004-5E00-4FCE-A12A-4B4C1DFBFB4B}"/>
            </c:ext>
          </c:extLst>
        </c:ser>
        <c:ser>
          <c:idx val="5"/>
          <c:order val="5"/>
          <c:tx>
            <c:strRef>
              <c:f>'14.3'!$J$36</c:f>
              <c:strCache>
                <c:ptCount val="1"/>
              </c:strCache>
            </c:strRef>
          </c:tx>
          <c:invertIfNegative val="0"/>
          <c:cat>
            <c:numRef>
              <c:f>'14.3'!$K$30:$M$30</c:f>
              <c:numCache>
                <c:formatCode>General</c:formatCode>
                <c:ptCount val="3"/>
              </c:numCache>
            </c:numRef>
          </c:cat>
          <c:val>
            <c:numRef>
              <c:f>'14.3'!$K$36:$M$36</c:f>
              <c:numCache>
                <c:formatCode>#,##0.0</c:formatCode>
                <c:ptCount val="3"/>
              </c:numCache>
            </c:numRef>
          </c:val>
          <c:extLst>
            <c:ext xmlns:c16="http://schemas.microsoft.com/office/drawing/2014/chart" uri="{C3380CC4-5D6E-409C-BE32-E72D297353CC}">
              <c16:uniqueId val="{00000005-5E00-4FCE-A12A-4B4C1DFBFB4B}"/>
            </c:ext>
          </c:extLst>
        </c:ser>
        <c:ser>
          <c:idx val="6"/>
          <c:order val="6"/>
          <c:tx>
            <c:strRef>
              <c:f>'14.3'!$J$37</c:f>
              <c:strCache>
                <c:ptCount val="1"/>
              </c:strCache>
            </c:strRef>
          </c:tx>
          <c:invertIfNegative val="0"/>
          <c:cat>
            <c:numRef>
              <c:f>'14.3'!$K$30:$M$30</c:f>
              <c:numCache>
                <c:formatCode>General</c:formatCode>
                <c:ptCount val="3"/>
              </c:numCache>
            </c:numRef>
          </c:cat>
          <c:val>
            <c:numRef>
              <c:f>'14.3'!$K$37:$M$37</c:f>
              <c:numCache>
                <c:formatCode>#,##0.0</c:formatCode>
                <c:ptCount val="3"/>
              </c:numCache>
            </c:numRef>
          </c:val>
          <c:extLst>
            <c:ext xmlns:c16="http://schemas.microsoft.com/office/drawing/2014/chart" uri="{C3380CC4-5D6E-409C-BE32-E72D297353CC}">
              <c16:uniqueId val="{00000006-5E00-4FCE-A12A-4B4C1DFBFB4B}"/>
            </c:ext>
          </c:extLst>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#,##0.0</c:formatCode>
                <c:ptCount val="3"/>
              </c:numCache>
            </c:numRef>
          </c:val>
          <c:extLst>
            <c:ext xmlns:c16="http://schemas.microsoft.com/office/drawing/2014/chart" uri="{C3380CC4-5D6E-409C-BE32-E72D297353CC}">
              <c16:uniqueId val="{00000007-5E00-4FCE-A12A-4B4C1DFBFB4B}"/>
            </c:ext>
          </c:extLst>
        </c:ser>
        <c:dLbls>
          <c:showLegendKey val="0"/>
          <c:showVal val="0"/>
          <c:showCatName val="0"/>
          <c:showSerName val="0"/>
          <c:showPercent val="0"/>
          <c:showBubbleSize val="0"/>
        </c:dLbls>
        <c:gapWidth val="150"/>
        <c:overlap val="100"/>
        <c:axId val="239725568"/>
        <c:axId val="239731456"/>
      </c:barChart>
      <c:catAx>
        <c:axId val="239725568"/>
        <c:scaling>
          <c:orientation val="minMax"/>
        </c:scaling>
        <c:delete val="0"/>
        <c:axPos val="b"/>
        <c:numFmt formatCode="General" sourceLinked="1"/>
        <c:majorTickMark val="none"/>
        <c:minorTickMark val="none"/>
        <c:tickLblPos val="nextTo"/>
        <c:txPr>
          <a:bodyPr/>
          <a:lstStyle/>
          <a:p>
            <a:pPr>
              <a:defRPr sz="900"/>
            </a:pPr>
            <a:endParaRPr lang="cs-CZ"/>
          </a:p>
        </c:txPr>
        <c:crossAx val="239731456"/>
        <c:crosses val="autoZero"/>
        <c:auto val="1"/>
        <c:lblAlgn val="ctr"/>
        <c:lblOffset val="100"/>
        <c:noMultiLvlLbl val="0"/>
      </c:catAx>
      <c:valAx>
        <c:axId val="239731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72556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extLst>
            <c:ext xmlns:c16="http://schemas.microsoft.com/office/drawing/2014/chart" uri="{C3380CC4-5D6E-409C-BE32-E72D297353CC}">
              <c16:uniqueId val="{00000000-4C11-4650-B0ED-83934329EAD8}"/>
            </c:ext>
          </c:extLst>
        </c:ser>
        <c:dLbls>
          <c:showLegendKey val="0"/>
          <c:showVal val="0"/>
          <c:showCatName val="0"/>
          <c:showSerName val="0"/>
          <c:showPercent val="0"/>
          <c:showBubbleSize val="0"/>
        </c:dLbls>
        <c:gapWidth val="150"/>
        <c:axId val="239769088"/>
        <c:axId val="239770624"/>
      </c:barChart>
      <c:catAx>
        <c:axId val="239769088"/>
        <c:scaling>
          <c:orientation val="minMax"/>
        </c:scaling>
        <c:delete val="0"/>
        <c:axPos val="l"/>
        <c:numFmt formatCode="General" sourceLinked="1"/>
        <c:majorTickMark val="none"/>
        <c:minorTickMark val="none"/>
        <c:tickLblPos val="nextTo"/>
        <c:txPr>
          <a:bodyPr/>
          <a:lstStyle/>
          <a:p>
            <a:pPr>
              <a:defRPr sz="900"/>
            </a:pPr>
            <a:endParaRPr lang="cs-CZ"/>
          </a:p>
        </c:txPr>
        <c:crossAx val="239770624"/>
        <c:crosses val="autoZero"/>
        <c:auto val="1"/>
        <c:lblAlgn val="ctr"/>
        <c:lblOffset val="100"/>
        <c:noMultiLvlLbl val="0"/>
      </c:catAx>
      <c:valAx>
        <c:axId val="239770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769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AFD1-42E3-A09A-2EB65BD5C696}"/>
              </c:ext>
            </c:extLst>
          </c:dPt>
          <c:cat>
            <c:numRef>
              <c:f>'14.4'!$J$19:$J$26</c:f>
              <c:numCache>
                <c:formatCode>General</c:formatCode>
                <c:ptCount val="8"/>
              </c:numCache>
            </c:numRef>
          </c:cat>
          <c:val>
            <c:numRef>
              <c:f>'14.4'!$K$19:$K$26</c:f>
              <c:numCache>
                <c:formatCode>General</c:formatCode>
                <c:ptCount val="8"/>
              </c:numCache>
            </c:numRef>
          </c:val>
          <c:extLst>
            <c:ext xmlns:c16="http://schemas.microsoft.com/office/drawing/2014/chart" uri="{C3380CC4-5D6E-409C-BE32-E72D297353CC}">
              <c16:uniqueId val="{00000002-AFD1-42E3-A09A-2EB65BD5C69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extLst>
            <c:ext xmlns:c16="http://schemas.microsoft.com/office/drawing/2014/chart" uri="{C3380CC4-5D6E-409C-BE32-E72D297353CC}">
              <c16:uniqueId val="{00000000-9D38-4C24-8E59-BCB619006B43}"/>
            </c:ext>
          </c:extLst>
        </c:ser>
        <c:dLbls>
          <c:showLegendKey val="0"/>
          <c:showVal val="0"/>
          <c:showCatName val="0"/>
          <c:showSerName val="0"/>
          <c:showPercent val="0"/>
          <c:showBubbleSize val="0"/>
        </c:dLbls>
        <c:gapWidth val="150"/>
        <c:axId val="239521152"/>
        <c:axId val="239535232"/>
      </c:barChart>
      <c:catAx>
        <c:axId val="239521152"/>
        <c:scaling>
          <c:orientation val="maxMin"/>
        </c:scaling>
        <c:delete val="0"/>
        <c:axPos val="l"/>
        <c:numFmt formatCode="0.0" sourceLinked="1"/>
        <c:majorTickMark val="none"/>
        <c:minorTickMark val="none"/>
        <c:tickLblPos val="nextTo"/>
        <c:txPr>
          <a:bodyPr/>
          <a:lstStyle/>
          <a:p>
            <a:pPr>
              <a:defRPr sz="900"/>
            </a:pPr>
            <a:endParaRPr lang="cs-CZ"/>
          </a:p>
        </c:txPr>
        <c:crossAx val="239535232"/>
        <c:crosses val="autoZero"/>
        <c:auto val="1"/>
        <c:lblAlgn val="ctr"/>
        <c:lblOffset val="100"/>
        <c:noMultiLvlLbl val="0"/>
      </c:catAx>
      <c:valAx>
        <c:axId val="2395352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95211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extLst>
            <c:ext xmlns:c16="http://schemas.microsoft.com/office/drawing/2014/chart" uri="{C3380CC4-5D6E-409C-BE32-E72D297353CC}">
              <c16:uniqueId val="{00000000-6E11-4256-AABF-09B2A48053F5}"/>
            </c:ext>
          </c:extLst>
        </c:ser>
        <c:dLbls>
          <c:showLegendKey val="0"/>
          <c:showVal val="0"/>
          <c:showCatName val="0"/>
          <c:showSerName val="0"/>
          <c:showPercent val="0"/>
          <c:showBubbleSize val="0"/>
        </c:dLbls>
        <c:gapWidth val="150"/>
        <c:axId val="239551616"/>
        <c:axId val="239553152"/>
      </c:barChart>
      <c:catAx>
        <c:axId val="239551616"/>
        <c:scaling>
          <c:orientation val="minMax"/>
        </c:scaling>
        <c:delete val="0"/>
        <c:axPos val="l"/>
        <c:numFmt formatCode="General" sourceLinked="1"/>
        <c:majorTickMark val="none"/>
        <c:minorTickMark val="none"/>
        <c:tickLblPos val="nextTo"/>
        <c:txPr>
          <a:bodyPr/>
          <a:lstStyle/>
          <a:p>
            <a:pPr>
              <a:defRPr sz="900"/>
            </a:pPr>
            <a:endParaRPr lang="cs-CZ"/>
          </a:p>
        </c:txPr>
        <c:crossAx val="239553152"/>
        <c:crosses val="autoZero"/>
        <c:auto val="1"/>
        <c:lblAlgn val="ctr"/>
        <c:lblOffset val="100"/>
        <c:noMultiLvlLbl val="0"/>
      </c:catAx>
      <c:valAx>
        <c:axId val="2395531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551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#,##0.0</c:formatCode>
                <c:ptCount val="3"/>
              </c:numCache>
            </c:numRef>
          </c:val>
          <c:extLst>
            <c:ext xmlns:c16="http://schemas.microsoft.com/office/drawing/2014/chart" uri="{C3380CC4-5D6E-409C-BE32-E72D297353CC}">
              <c16:uniqueId val="{00000000-ED0F-482C-A2BD-14FF18E13774}"/>
            </c:ext>
          </c:extLst>
        </c:ser>
        <c:ser>
          <c:idx val="1"/>
          <c:order val="1"/>
          <c:tx>
            <c:strRef>
              <c:f>'14.4'!$J$32</c:f>
              <c:strCache>
                <c:ptCount val="1"/>
              </c:strCache>
            </c:strRef>
          </c:tx>
          <c:invertIfNegative val="0"/>
          <c:cat>
            <c:numRef>
              <c:f>'14.4'!$K$30:$M$30</c:f>
              <c:numCache>
                <c:formatCode>General</c:formatCode>
                <c:ptCount val="3"/>
              </c:numCache>
            </c:numRef>
          </c:cat>
          <c:val>
            <c:numRef>
              <c:f>'14.4'!$K$32:$M$32</c:f>
              <c:numCache>
                <c:formatCode>#,##0.0</c:formatCode>
                <c:ptCount val="3"/>
              </c:numCache>
            </c:numRef>
          </c:val>
          <c:extLst>
            <c:ext xmlns:c16="http://schemas.microsoft.com/office/drawing/2014/chart" uri="{C3380CC4-5D6E-409C-BE32-E72D297353CC}">
              <c16:uniqueId val="{00000001-ED0F-482C-A2BD-14FF18E13774}"/>
            </c:ext>
          </c:extLst>
        </c:ser>
        <c:ser>
          <c:idx val="2"/>
          <c:order val="2"/>
          <c:tx>
            <c:strRef>
              <c:f>'14.4'!$J$33</c:f>
              <c:strCache>
                <c:ptCount val="1"/>
              </c:strCache>
            </c:strRef>
          </c:tx>
          <c:invertIfNegative val="0"/>
          <c:cat>
            <c:numRef>
              <c:f>'14.4'!$K$30:$M$30</c:f>
              <c:numCache>
                <c:formatCode>General</c:formatCode>
                <c:ptCount val="3"/>
              </c:numCache>
            </c:numRef>
          </c:cat>
          <c:val>
            <c:numRef>
              <c:f>'14.4'!$K$33:$M$33</c:f>
              <c:numCache>
                <c:formatCode>#,##0.0</c:formatCode>
                <c:ptCount val="3"/>
              </c:numCache>
            </c:numRef>
          </c:val>
          <c:extLst>
            <c:ext xmlns:c16="http://schemas.microsoft.com/office/drawing/2014/chart" uri="{C3380CC4-5D6E-409C-BE32-E72D297353CC}">
              <c16:uniqueId val="{00000002-ED0F-482C-A2BD-14FF18E13774}"/>
            </c:ext>
          </c:extLst>
        </c:ser>
        <c:ser>
          <c:idx val="3"/>
          <c:order val="3"/>
          <c:tx>
            <c:strRef>
              <c:f>'14.4'!$J$34</c:f>
              <c:strCache>
                <c:ptCount val="1"/>
              </c:strCache>
            </c:strRef>
          </c:tx>
          <c:invertIfNegative val="0"/>
          <c:cat>
            <c:numRef>
              <c:f>'14.4'!$K$30:$M$30</c:f>
              <c:numCache>
                <c:formatCode>General</c:formatCode>
                <c:ptCount val="3"/>
              </c:numCache>
            </c:numRef>
          </c:cat>
          <c:val>
            <c:numRef>
              <c:f>'14.4'!$K$34:$M$34</c:f>
              <c:numCache>
                <c:formatCode>#,##0.0</c:formatCode>
                <c:ptCount val="3"/>
              </c:numCache>
            </c:numRef>
          </c:val>
          <c:extLst>
            <c:ext xmlns:c16="http://schemas.microsoft.com/office/drawing/2014/chart" uri="{C3380CC4-5D6E-409C-BE32-E72D297353CC}">
              <c16:uniqueId val="{00000003-ED0F-482C-A2BD-14FF18E13774}"/>
            </c:ext>
          </c:extLst>
        </c:ser>
        <c:ser>
          <c:idx val="4"/>
          <c:order val="4"/>
          <c:tx>
            <c:strRef>
              <c:f>'14.4'!$J$35</c:f>
              <c:strCache>
                <c:ptCount val="1"/>
              </c:strCache>
            </c:strRef>
          </c:tx>
          <c:invertIfNegative val="0"/>
          <c:cat>
            <c:numRef>
              <c:f>'14.4'!$K$30:$M$30</c:f>
              <c:numCache>
                <c:formatCode>General</c:formatCode>
                <c:ptCount val="3"/>
              </c:numCache>
            </c:numRef>
          </c:cat>
          <c:val>
            <c:numRef>
              <c:f>'14.4'!$K$35:$M$35</c:f>
              <c:numCache>
                <c:formatCode>#,##0.0</c:formatCode>
                <c:ptCount val="3"/>
              </c:numCache>
            </c:numRef>
          </c:val>
          <c:extLst>
            <c:ext xmlns:c16="http://schemas.microsoft.com/office/drawing/2014/chart" uri="{C3380CC4-5D6E-409C-BE32-E72D297353CC}">
              <c16:uniqueId val="{00000004-ED0F-482C-A2BD-14FF18E13774}"/>
            </c:ext>
          </c:extLst>
        </c:ser>
        <c:ser>
          <c:idx val="5"/>
          <c:order val="5"/>
          <c:tx>
            <c:strRef>
              <c:f>'14.4'!$J$36</c:f>
              <c:strCache>
                <c:ptCount val="1"/>
              </c:strCache>
            </c:strRef>
          </c:tx>
          <c:invertIfNegative val="0"/>
          <c:cat>
            <c:numRef>
              <c:f>'14.4'!$K$30:$M$30</c:f>
              <c:numCache>
                <c:formatCode>General</c:formatCode>
                <c:ptCount val="3"/>
              </c:numCache>
            </c:numRef>
          </c:cat>
          <c:val>
            <c:numRef>
              <c:f>'14.4'!$K$36:$M$36</c:f>
              <c:numCache>
                <c:formatCode>#,##0.0</c:formatCode>
                <c:ptCount val="3"/>
              </c:numCache>
            </c:numRef>
          </c:val>
          <c:extLst>
            <c:ext xmlns:c16="http://schemas.microsoft.com/office/drawing/2014/chart" uri="{C3380CC4-5D6E-409C-BE32-E72D297353CC}">
              <c16:uniqueId val="{00000005-ED0F-482C-A2BD-14FF18E13774}"/>
            </c:ext>
          </c:extLst>
        </c:ser>
        <c:ser>
          <c:idx val="6"/>
          <c:order val="6"/>
          <c:tx>
            <c:strRef>
              <c:f>'14.4'!$J$37</c:f>
              <c:strCache>
                <c:ptCount val="1"/>
              </c:strCache>
            </c:strRef>
          </c:tx>
          <c:invertIfNegative val="0"/>
          <c:cat>
            <c:numRef>
              <c:f>'14.4'!$K$30:$M$30</c:f>
              <c:numCache>
                <c:formatCode>General</c:formatCode>
                <c:ptCount val="3"/>
              </c:numCache>
            </c:numRef>
          </c:cat>
          <c:val>
            <c:numRef>
              <c:f>'14.4'!$K$37:$M$37</c:f>
              <c:numCache>
                <c:formatCode>#,##0.0</c:formatCode>
                <c:ptCount val="3"/>
              </c:numCache>
            </c:numRef>
          </c:val>
          <c:extLst>
            <c:ext xmlns:c16="http://schemas.microsoft.com/office/drawing/2014/chart" uri="{C3380CC4-5D6E-409C-BE32-E72D297353CC}">
              <c16:uniqueId val="{00000006-ED0F-482C-A2BD-14FF18E13774}"/>
            </c:ext>
          </c:extLst>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#,##0.0</c:formatCode>
                <c:ptCount val="3"/>
              </c:numCache>
            </c:numRef>
          </c:val>
          <c:extLst>
            <c:ext xmlns:c16="http://schemas.microsoft.com/office/drawing/2014/chart" uri="{C3380CC4-5D6E-409C-BE32-E72D297353CC}">
              <c16:uniqueId val="{00000007-ED0F-482C-A2BD-14FF18E13774}"/>
            </c:ext>
          </c:extLst>
        </c:ser>
        <c:dLbls>
          <c:showLegendKey val="0"/>
          <c:showVal val="0"/>
          <c:showCatName val="0"/>
          <c:showSerName val="0"/>
          <c:showPercent val="0"/>
          <c:showBubbleSize val="0"/>
        </c:dLbls>
        <c:gapWidth val="150"/>
        <c:overlap val="100"/>
        <c:axId val="239619072"/>
        <c:axId val="239629056"/>
      </c:barChart>
      <c:catAx>
        <c:axId val="239619072"/>
        <c:scaling>
          <c:orientation val="minMax"/>
        </c:scaling>
        <c:delete val="0"/>
        <c:axPos val="b"/>
        <c:numFmt formatCode="General" sourceLinked="1"/>
        <c:majorTickMark val="none"/>
        <c:minorTickMark val="none"/>
        <c:tickLblPos val="nextTo"/>
        <c:txPr>
          <a:bodyPr/>
          <a:lstStyle/>
          <a:p>
            <a:pPr>
              <a:defRPr sz="900"/>
            </a:pPr>
            <a:endParaRPr lang="cs-CZ"/>
          </a:p>
        </c:txPr>
        <c:crossAx val="239629056"/>
        <c:crosses val="autoZero"/>
        <c:auto val="1"/>
        <c:lblAlgn val="ctr"/>
        <c:lblOffset val="100"/>
        <c:noMultiLvlLbl val="0"/>
      </c:catAx>
      <c:valAx>
        <c:axId val="23962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6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Podíl </a:t>
            </a:r>
            <a:r>
              <a:rPr lang="cs-CZ" sz="1000">
                <a:solidFill>
                  <a:schemeClr val="tx2"/>
                </a:solidFill>
              </a:rPr>
              <a:t>krajů ČR na výrobě tepla brutto</a:t>
            </a:r>
            <a:endParaRPr lang="en-US" sz="1000">
              <a:solidFill>
                <a:schemeClr val="tx2"/>
              </a:solidFill>
            </a:endParaRPr>
          </a:p>
        </c:rich>
      </c:tx>
      <c:layout>
        <c:manualLayout>
          <c:xMode val="edge"/>
          <c:yMode val="edge"/>
          <c:x val="1.8182001342337658E-2"/>
          <c:y val="6.3282122037282623E-3"/>
        </c:manualLayout>
      </c:layout>
      <c:overlay val="0"/>
      <c:spPr>
        <a:solidFill>
          <a:sysClr val="window" lastClr="FFFFFF"/>
        </a:solidFill>
      </c:spPr>
    </c:title>
    <c:autoTitleDeleted val="0"/>
    <c:plotArea>
      <c:layout/>
      <c:doughnutChart>
        <c:varyColors val="1"/>
        <c:ser>
          <c:idx val="0"/>
          <c:order val="0"/>
          <c:dPt>
            <c:idx val="0"/>
            <c:bubble3D val="0"/>
            <c:spPr>
              <a:solidFill>
                <a:schemeClr val="accent1"/>
              </a:solidFill>
            </c:spPr>
            <c:extLst>
              <c:ext xmlns:c16="http://schemas.microsoft.com/office/drawing/2014/chart" uri="{C3380CC4-5D6E-409C-BE32-E72D297353CC}">
                <c16:uniqueId val="{00000036-8D3F-49FF-99F5-84FA02CAA939}"/>
              </c:ext>
            </c:extLst>
          </c:dPt>
          <c:dPt>
            <c:idx val="1"/>
            <c:bubble3D val="0"/>
            <c:spPr>
              <a:solidFill>
                <a:schemeClr val="accent2"/>
              </a:solidFill>
            </c:spPr>
            <c:extLst>
              <c:ext xmlns:c16="http://schemas.microsoft.com/office/drawing/2014/chart" uri="{C3380CC4-5D6E-409C-BE32-E72D297353CC}">
                <c16:uniqueId val="{00000035-8D3F-49FF-99F5-84FA02CAA939}"/>
              </c:ext>
            </c:extLst>
          </c:dPt>
          <c:dPt>
            <c:idx val="2"/>
            <c:bubble3D val="0"/>
            <c:spPr>
              <a:solidFill>
                <a:schemeClr val="accent3"/>
              </a:solidFill>
            </c:spPr>
            <c:extLst>
              <c:ext xmlns:c16="http://schemas.microsoft.com/office/drawing/2014/chart" uri="{C3380CC4-5D6E-409C-BE32-E72D297353CC}">
                <c16:uniqueId val="{00000034-8D3F-49FF-99F5-84FA02CAA939}"/>
              </c:ext>
            </c:extLst>
          </c:dPt>
          <c:dPt>
            <c:idx val="3"/>
            <c:bubble3D val="0"/>
            <c:spPr>
              <a:solidFill>
                <a:schemeClr val="accent4"/>
              </a:solidFill>
            </c:spPr>
            <c:extLst>
              <c:ext xmlns:c16="http://schemas.microsoft.com/office/drawing/2014/chart" uri="{C3380CC4-5D6E-409C-BE32-E72D297353CC}">
                <c16:uniqueId val="{00000033-8D3F-49FF-99F5-84FA02CAA939}"/>
              </c:ext>
            </c:extLst>
          </c:dPt>
          <c:dPt>
            <c:idx val="4"/>
            <c:bubble3D val="0"/>
            <c:spPr>
              <a:solidFill>
                <a:schemeClr val="accent5"/>
              </a:solidFill>
            </c:spPr>
            <c:extLst>
              <c:ext xmlns:c16="http://schemas.microsoft.com/office/drawing/2014/chart" uri="{C3380CC4-5D6E-409C-BE32-E72D297353CC}">
                <c16:uniqueId val="{00000032-8D3F-49FF-99F5-84FA02CAA939}"/>
              </c:ext>
            </c:extLst>
          </c:dPt>
          <c:dPt>
            <c:idx val="5"/>
            <c:bubble3D val="0"/>
            <c:spPr>
              <a:solidFill>
                <a:schemeClr val="accent6"/>
              </a:solidFill>
            </c:spPr>
            <c:extLst>
              <c:ext xmlns:c16="http://schemas.microsoft.com/office/drawing/2014/chart" uri="{C3380CC4-5D6E-409C-BE32-E72D297353CC}">
                <c16:uniqueId val="{00000000-70AB-453B-9F1F-CDB317E7DB5E}"/>
              </c:ext>
            </c:extLst>
          </c:dPt>
          <c:dPt>
            <c:idx val="6"/>
            <c:bubble3D val="0"/>
            <c:spPr>
              <a:solidFill>
                <a:srgbClr val="F0948F"/>
              </a:solidFill>
            </c:spPr>
            <c:extLst>
              <c:ext xmlns:c16="http://schemas.microsoft.com/office/drawing/2014/chart" uri="{C3380CC4-5D6E-409C-BE32-E72D297353CC}">
                <c16:uniqueId val="{00000031-8D3F-49FF-99F5-84FA02CAA939}"/>
              </c:ext>
            </c:extLst>
          </c:dPt>
          <c:dPt>
            <c:idx val="7"/>
            <c:bubble3D val="0"/>
            <c:spPr>
              <a:solidFill>
                <a:srgbClr val="F7C9C7"/>
              </a:solidFill>
            </c:spPr>
            <c:extLst>
              <c:ext xmlns:c16="http://schemas.microsoft.com/office/drawing/2014/chart" uri="{C3380CC4-5D6E-409C-BE32-E72D297353CC}">
                <c16:uniqueId val="{00000001-70AB-453B-9F1F-CDB317E7DB5E}"/>
              </c:ext>
            </c:extLst>
          </c:dPt>
          <c:dPt>
            <c:idx val="8"/>
            <c:bubble3D val="0"/>
            <c:spPr>
              <a:solidFill>
                <a:schemeClr val="tx1"/>
              </a:solidFill>
            </c:spPr>
            <c:extLst>
              <c:ext xmlns:c16="http://schemas.microsoft.com/office/drawing/2014/chart" uri="{C3380CC4-5D6E-409C-BE32-E72D297353CC}">
                <c16:uniqueId val="{00000002-A88C-417D-8E14-13190C6E193A}"/>
              </c:ext>
            </c:extLst>
          </c:dPt>
          <c:dPt>
            <c:idx val="9"/>
            <c:bubble3D val="0"/>
            <c:spPr>
              <a:solidFill>
                <a:srgbClr val="646363"/>
              </a:solidFill>
            </c:spPr>
            <c:extLst>
              <c:ext xmlns:c16="http://schemas.microsoft.com/office/drawing/2014/chart" uri="{C3380CC4-5D6E-409C-BE32-E72D297353CC}">
                <c16:uniqueId val="{00000030-8D3F-49FF-99F5-84FA02CAA939}"/>
              </c:ext>
            </c:extLst>
          </c:dPt>
          <c:dPt>
            <c:idx val="10"/>
            <c:bubble3D val="0"/>
            <c:spPr>
              <a:solidFill>
                <a:srgbClr val="9D9D9C"/>
              </a:solidFill>
            </c:spPr>
            <c:extLst>
              <c:ext xmlns:c16="http://schemas.microsoft.com/office/drawing/2014/chart" uri="{C3380CC4-5D6E-409C-BE32-E72D297353CC}">
                <c16:uniqueId val="{0000002F-8D3F-49FF-99F5-84FA02CAA939}"/>
              </c:ext>
            </c:extLst>
          </c:dPt>
          <c:dPt>
            <c:idx val="11"/>
            <c:bubble3D val="0"/>
            <c:spPr>
              <a:solidFill>
                <a:srgbClr val="D0D0D0"/>
              </a:solidFill>
            </c:spPr>
            <c:extLst>
              <c:ext xmlns:c16="http://schemas.microsoft.com/office/drawing/2014/chart" uri="{C3380CC4-5D6E-409C-BE32-E72D297353CC}">
                <c16:uniqueId val="{0000002E-8D3F-49FF-99F5-84FA02CAA939}"/>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2D-8D3F-49FF-99F5-84FA02CAA939}"/>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2C-8D3F-49FF-99F5-84FA02CAA939}"/>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A88C-417D-8E14-13190C6E193A}"/>
                </c:ext>
              </c:extLst>
            </c:dLbl>
            <c:dLbl>
              <c:idx val="12"/>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D-8D3F-49FF-99F5-84FA02CAA939}"/>
                </c:ext>
              </c:extLst>
            </c:dLbl>
            <c:dLbl>
              <c:idx val="13"/>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C-8D3F-49FF-99F5-84FA02CAA939}"/>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#,##0.0</c:formatCode>
                <c:ptCount val="14"/>
                <c:pt idx="0">
                  <c:v>1532.9593333759999</c:v>
                </c:pt>
                <c:pt idx="1">
                  <c:v>2138.9240690000001</c:v>
                </c:pt>
                <c:pt idx="2">
                  <c:v>2314.2956549999999</c:v>
                </c:pt>
                <c:pt idx="3">
                  <c:v>2781.7866389999999</c:v>
                </c:pt>
                <c:pt idx="4">
                  <c:v>1064.5638430000001</c:v>
                </c:pt>
                <c:pt idx="5">
                  <c:v>1489.3104089999997</c:v>
                </c:pt>
                <c:pt idx="6">
                  <c:v>682.72545099999991</c:v>
                </c:pt>
                <c:pt idx="7">
                  <c:v>8181.6679949999998</c:v>
                </c:pt>
                <c:pt idx="8">
                  <c:v>2017.8781129999995</c:v>
                </c:pt>
                <c:pt idx="9">
                  <c:v>2032.1044359999999</c:v>
                </c:pt>
                <c:pt idx="10">
                  <c:v>1721.0504599999995</c:v>
                </c:pt>
                <c:pt idx="11">
                  <c:v>7968.9398980000014</c:v>
                </c:pt>
                <c:pt idx="12">
                  <c:v>8259.0776140000035</c:v>
                </c:pt>
                <c:pt idx="13">
                  <c:v>1793.4195169999998</c:v>
                </c:pt>
              </c:numCache>
            </c:numRef>
          </c:val>
          <c:extLst>
            <c:ext xmlns:c16="http://schemas.microsoft.com/office/drawing/2014/chart" uri="{C3380CC4-5D6E-409C-BE32-E72D297353CC}">
              <c16:uniqueId val="{00000003-70AB-453B-9F1F-CDB317E7DB5E}"/>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extLst>
            <c:ext xmlns:c16="http://schemas.microsoft.com/office/drawing/2014/chart" uri="{C3380CC4-5D6E-409C-BE32-E72D297353CC}">
              <c16:uniqueId val="{00000000-2032-4E01-8319-2100C72CEC2F}"/>
            </c:ext>
          </c:extLst>
        </c:ser>
        <c:dLbls>
          <c:showLegendKey val="0"/>
          <c:showVal val="0"/>
          <c:showCatName val="0"/>
          <c:showSerName val="0"/>
          <c:showPercent val="0"/>
          <c:showBubbleSize val="0"/>
        </c:dLbls>
        <c:gapWidth val="150"/>
        <c:axId val="239646208"/>
        <c:axId val="239647744"/>
      </c:barChart>
      <c:catAx>
        <c:axId val="239646208"/>
        <c:scaling>
          <c:orientation val="minMax"/>
        </c:scaling>
        <c:delete val="0"/>
        <c:axPos val="l"/>
        <c:numFmt formatCode="General" sourceLinked="1"/>
        <c:majorTickMark val="none"/>
        <c:minorTickMark val="none"/>
        <c:tickLblPos val="nextTo"/>
        <c:txPr>
          <a:bodyPr/>
          <a:lstStyle/>
          <a:p>
            <a:pPr>
              <a:defRPr sz="900"/>
            </a:pPr>
            <a:endParaRPr lang="cs-CZ"/>
          </a:p>
        </c:txPr>
        <c:crossAx val="239647744"/>
        <c:crosses val="autoZero"/>
        <c:auto val="1"/>
        <c:lblAlgn val="ctr"/>
        <c:lblOffset val="100"/>
        <c:noMultiLvlLbl val="0"/>
      </c:catAx>
      <c:valAx>
        <c:axId val="2396477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462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D01-4341-8E84-E98C8EC07ADE}"/>
              </c:ext>
            </c:extLst>
          </c:dPt>
          <c:cat>
            <c:numRef>
              <c:f>'14.5'!$J$19:$J$26</c:f>
              <c:numCache>
                <c:formatCode>General</c:formatCode>
                <c:ptCount val="8"/>
              </c:numCache>
            </c:numRef>
          </c:cat>
          <c:val>
            <c:numRef>
              <c:f>'14.5'!$K$19:$K$26</c:f>
              <c:numCache>
                <c:formatCode>General</c:formatCode>
                <c:ptCount val="8"/>
              </c:numCache>
            </c:numRef>
          </c:val>
          <c:extLst>
            <c:ext xmlns:c16="http://schemas.microsoft.com/office/drawing/2014/chart" uri="{C3380CC4-5D6E-409C-BE32-E72D297353CC}">
              <c16:uniqueId val="{00000002-DD01-4341-8E84-E98C8EC07ADE}"/>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extLst>
            <c:ext xmlns:c16="http://schemas.microsoft.com/office/drawing/2014/chart" uri="{C3380CC4-5D6E-409C-BE32-E72D297353CC}">
              <c16:uniqueId val="{00000000-CC2F-4213-A774-7C0A38C6592C}"/>
            </c:ext>
          </c:extLst>
        </c:ser>
        <c:dLbls>
          <c:showLegendKey val="0"/>
          <c:showVal val="0"/>
          <c:showCatName val="0"/>
          <c:showSerName val="0"/>
          <c:showPercent val="0"/>
          <c:showBubbleSize val="0"/>
        </c:dLbls>
        <c:gapWidth val="150"/>
        <c:axId val="226074624"/>
        <c:axId val="226076160"/>
      </c:barChart>
      <c:catAx>
        <c:axId val="226074624"/>
        <c:scaling>
          <c:orientation val="maxMin"/>
        </c:scaling>
        <c:delete val="0"/>
        <c:axPos val="l"/>
        <c:numFmt formatCode="0.0" sourceLinked="1"/>
        <c:majorTickMark val="none"/>
        <c:minorTickMark val="none"/>
        <c:tickLblPos val="nextTo"/>
        <c:txPr>
          <a:bodyPr/>
          <a:lstStyle/>
          <a:p>
            <a:pPr>
              <a:defRPr sz="900"/>
            </a:pPr>
            <a:endParaRPr lang="cs-CZ"/>
          </a:p>
        </c:txPr>
        <c:crossAx val="226076160"/>
        <c:crosses val="autoZero"/>
        <c:auto val="1"/>
        <c:lblAlgn val="ctr"/>
        <c:lblOffset val="100"/>
        <c:noMultiLvlLbl val="0"/>
      </c:catAx>
      <c:valAx>
        <c:axId val="22607616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260746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extLst>
            <c:ext xmlns:c16="http://schemas.microsoft.com/office/drawing/2014/chart" uri="{C3380CC4-5D6E-409C-BE32-E72D297353CC}">
              <c16:uniqueId val="{00000000-73DD-4BC7-8B22-ECCF7DFC7F6C}"/>
            </c:ext>
          </c:extLst>
        </c:ser>
        <c:dLbls>
          <c:showLegendKey val="0"/>
          <c:showVal val="0"/>
          <c:showCatName val="0"/>
          <c:showSerName val="0"/>
          <c:showPercent val="0"/>
          <c:showBubbleSize val="0"/>
        </c:dLbls>
        <c:gapWidth val="150"/>
        <c:axId val="239805952"/>
        <c:axId val="239807488"/>
      </c:barChart>
      <c:catAx>
        <c:axId val="239805952"/>
        <c:scaling>
          <c:orientation val="minMax"/>
        </c:scaling>
        <c:delete val="0"/>
        <c:axPos val="l"/>
        <c:numFmt formatCode="General" sourceLinked="1"/>
        <c:majorTickMark val="none"/>
        <c:minorTickMark val="none"/>
        <c:tickLblPos val="nextTo"/>
        <c:txPr>
          <a:bodyPr/>
          <a:lstStyle/>
          <a:p>
            <a:pPr>
              <a:defRPr sz="900"/>
            </a:pPr>
            <a:endParaRPr lang="cs-CZ"/>
          </a:p>
        </c:txPr>
        <c:crossAx val="239807488"/>
        <c:crosses val="autoZero"/>
        <c:auto val="1"/>
        <c:lblAlgn val="ctr"/>
        <c:lblOffset val="100"/>
        <c:noMultiLvlLbl val="0"/>
      </c:catAx>
      <c:valAx>
        <c:axId val="2398074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8059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#,##0.0</c:formatCode>
                <c:ptCount val="3"/>
              </c:numCache>
            </c:numRef>
          </c:val>
          <c:extLst>
            <c:ext xmlns:c16="http://schemas.microsoft.com/office/drawing/2014/chart" uri="{C3380CC4-5D6E-409C-BE32-E72D297353CC}">
              <c16:uniqueId val="{00000000-2800-4D3B-A173-467E32C29FDD}"/>
            </c:ext>
          </c:extLst>
        </c:ser>
        <c:ser>
          <c:idx val="1"/>
          <c:order val="1"/>
          <c:tx>
            <c:strRef>
              <c:f>'14.5'!$J$32</c:f>
              <c:strCache>
                <c:ptCount val="1"/>
              </c:strCache>
            </c:strRef>
          </c:tx>
          <c:invertIfNegative val="0"/>
          <c:cat>
            <c:numRef>
              <c:f>'14.5'!$K$30:$M$30</c:f>
              <c:numCache>
                <c:formatCode>General</c:formatCode>
                <c:ptCount val="3"/>
              </c:numCache>
            </c:numRef>
          </c:cat>
          <c:val>
            <c:numRef>
              <c:f>'14.5'!$K$32:$M$32</c:f>
              <c:numCache>
                <c:formatCode>#,##0.0</c:formatCode>
                <c:ptCount val="3"/>
              </c:numCache>
            </c:numRef>
          </c:val>
          <c:extLst>
            <c:ext xmlns:c16="http://schemas.microsoft.com/office/drawing/2014/chart" uri="{C3380CC4-5D6E-409C-BE32-E72D297353CC}">
              <c16:uniqueId val="{00000001-2800-4D3B-A173-467E32C29FDD}"/>
            </c:ext>
          </c:extLst>
        </c:ser>
        <c:ser>
          <c:idx val="2"/>
          <c:order val="2"/>
          <c:tx>
            <c:strRef>
              <c:f>'14.5'!$J$33</c:f>
              <c:strCache>
                <c:ptCount val="1"/>
              </c:strCache>
            </c:strRef>
          </c:tx>
          <c:invertIfNegative val="0"/>
          <c:cat>
            <c:numRef>
              <c:f>'14.5'!$K$30:$M$30</c:f>
              <c:numCache>
                <c:formatCode>General</c:formatCode>
                <c:ptCount val="3"/>
              </c:numCache>
            </c:numRef>
          </c:cat>
          <c:val>
            <c:numRef>
              <c:f>'14.5'!$K$33:$M$33</c:f>
              <c:numCache>
                <c:formatCode>#,##0.0</c:formatCode>
                <c:ptCount val="3"/>
              </c:numCache>
            </c:numRef>
          </c:val>
          <c:extLst>
            <c:ext xmlns:c16="http://schemas.microsoft.com/office/drawing/2014/chart" uri="{C3380CC4-5D6E-409C-BE32-E72D297353CC}">
              <c16:uniqueId val="{00000002-2800-4D3B-A173-467E32C29FDD}"/>
            </c:ext>
          </c:extLst>
        </c:ser>
        <c:ser>
          <c:idx val="3"/>
          <c:order val="3"/>
          <c:tx>
            <c:strRef>
              <c:f>'14.5'!$J$34</c:f>
              <c:strCache>
                <c:ptCount val="1"/>
              </c:strCache>
            </c:strRef>
          </c:tx>
          <c:invertIfNegative val="0"/>
          <c:cat>
            <c:numRef>
              <c:f>'14.5'!$K$30:$M$30</c:f>
              <c:numCache>
                <c:formatCode>General</c:formatCode>
                <c:ptCount val="3"/>
              </c:numCache>
            </c:numRef>
          </c:cat>
          <c:val>
            <c:numRef>
              <c:f>'14.5'!$K$34:$M$34</c:f>
              <c:numCache>
                <c:formatCode>#,##0.0</c:formatCode>
                <c:ptCount val="3"/>
              </c:numCache>
            </c:numRef>
          </c:val>
          <c:extLst>
            <c:ext xmlns:c16="http://schemas.microsoft.com/office/drawing/2014/chart" uri="{C3380CC4-5D6E-409C-BE32-E72D297353CC}">
              <c16:uniqueId val="{00000003-2800-4D3B-A173-467E32C29FDD}"/>
            </c:ext>
          </c:extLst>
        </c:ser>
        <c:ser>
          <c:idx val="4"/>
          <c:order val="4"/>
          <c:tx>
            <c:strRef>
              <c:f>'14.5'!$J$35</c:f>
              <c:strCache>
                <c:ptCount val="1"/>
              </c:strCache>
            </c:strRef>
          </c:tx>
          <c:invertIfNegative val="0"/>
          <c:cat>
            <c:numRef>
              <c:f>'14.5'!$K$30:$M$30</c:f>
              <c:numCache>
                <c:formatCode>General</c:formatCode>
                <c:ptCount val="3"/>
              </c:numCache>
            </c:numRef>
          </c:cat>
          <c:val>
            <c:numRef>
              <c:f>'14.5'!$K$35:$M$35</c:f>
              <c:numCache>
                <c:formatCode>#,##0.0</c:formatCode>
                <c:ptCount val="3"/>
              </c:numCache>
            </c:numRef>
          </c:val>
          <c:extLst>
            <c:ext xmlns:c16="http://schemas.microsoft.com/office/drawing/2014/chart" uri="{C3380CC4-5D6E-409C-BE32-E72D297353CC}">
              <c16:uniqueId val="{00000004-2800-4D3B-A173-467E32C29FDD}"/>
            </c:ext>
          </c:extLst>
        </c:ser>
        <c:ser>
          <c:idx val="5"/>
          <c:order val="5"/>
          <c:tx>
            <c:strRef>
              <c:f>'14.5'!$J$36</c:f>
              <c:strCache>
                <c:ptCount val="1"/>
              </c:strCache>
            </c:strRef>
          </c:tx>
          <c:invertIfNegative val="0"/>
          <c:cat>
            <c:numRef>
              <c:f>'14.5'!$K$30:$M$30</c:f>
              <c:numCache>
                <c:formatCode>General</c:formatCode>
                <c:ptCount val="3"/>
              </c:numCache>
            </c:numRef>
          </c:cat>
          <c:val>
            <c:numRef>
              <c:f>'14.5'!$K$36:$M$36</c:f>
              <c:numCache>
                <c:formatCode>#,##0.0</c:formatCode>
                <c:ptCount val="3"/>
              </c:numCache>
            </c:numRef>
          </c:val>
          <c:extLst>
            <c:ext xmlns:c16="http://schemas.microsoft.com/office/drawing/2014/chart" uri="{C3380CC4-5D6E-409C-BE32-E72D297353CC}">
              <c16:uniqueId val="{00000005-2800-4D3B-A173-467E32C29FDD}"/>
            </c:ext>
          </c:extLst>
        </c:ser>
        <c:ser>
          <c:idx val="6"/>
          <c:order val="6"/>
          <c:tx>
            <c:strRef>
              <c:f>'14.5'!$J$37</c:f>
              <c:strCache>
                <c:ptCount val="1"/>
              </c:strCache>
            </c:strRef>
          </c:tx>
          <c:invertIfNegative val="0"/>
          <c:cat>
            <c:numRef>
              <c:f>'14.5'!$K$30:$M$30</c:f>
              <c:numCache>
                <c:formatCode>General</c:formatCode>
                <c:ptCount val="3"/>
              </c:numCache>
            </c:numRef>
          </c:cat>
          <c:val>
            <c:numRef>
              <c:f>'14.5'!$K$37:$M$37</c:f>
              <c:numCache>
                <c:formatCode>#,##0.0</c:formatCode>
                <c:ptCount val="3"/>
              </c:numCache>
            </c:numRef>
          </c:val>
          <c:extLst>
            <c:ext xmlns:c16="http://schemas.microsoft.com/office/drawing/2014/chart" uri="{C3380CC4-5D6E-409C-BE32-E72D297353CC}">
              <c16:uniqueId val="{00000006-2800-4D3B-A173-467E32C29FDD}"/>
            </c:ext>
          </c:extLst>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#,##0.0</c:formatCode>
                <c:ptCount val="3"/>
              </c:numCache>
            </c:numRef>
          </c:val>
          <c:extLst>
            <c:ext xmlns:c16="http://schemas.microsoft.com/office/drawing/2014/chart" uri="{C3380CC4-5D6E-409C-BE32-E72D297353CC}">
              <c16:uniqueId val="{00000007-2800-4D3B-A173-467E32C29FDD}"/>
            </c:ext>
          </c:extLst>
        </c:ser>
        <c:dLbls>
          <c:showLegendKey val="0"/>
          <c:showVal val="0"/>
          <c:showCatName val="0"/>
          <c:showSerName val="0"/>
          <c:showPercent val="0"/>
          <c:showBubbleSize val="0"/>
        </c:dLbls>
        <c:gapWidth val="150"/>
        <c:overlap val="100"/>
        <c:axId val="273173888"/>
        <c:axId val="273187968"/>
      </c:barChart>
      <c:catAx>
        <c:axId val="273173888"/>
        <c:scaling>
          <c:orientation val="minMax"/>
        </c:scaling>
        <c:delete val="0"/>
        <c:axPos val="b"/>
        <c:numFmt formatCode="General" sourceLinked="1"/>
        <c:majorTickMark val="none"/>
        <c:minorTickMark val="none"/>
        <c:tickLblPos val="nextTo"/>
        <c:txPr>
          <a:bodyPr/>
          <a:lstStyle/>
          <a:p>
            <a:pPr>
              <a:defRPr sz="900"/>
            </a:pPr>
            <a:endParaRPr lang="cs-CZ"/>
          </a:p>
        </c:txPr>
        <c:crossAx val="273187968"/>
        <c:crosses val="autoZero"/>
        <c:auto val="1"/>
        <c:lblAlgn val="ctr"/>
        <c:lblOffset val="100"/>
        <c:noMultiLvlLbl val="0"/>
      </c:catAx>
      <c:valAx>
        <c:axId val="273187968"/>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173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extLst>
            <c:ext xmlns:c16="http://schemas.microsoft.com/office/drawing/2014/chart" uri="{C3380CC4-5D6E-409C-BE32-E72D297353CC}">
              <c16:uniqueId val="{00000000-5C21-4B22-BD3E-2E05E53F6178}"/>
            </c:ext>
          </c:extLst>
        </c:ser>
        <c:dLbls>
          <c:showLegendKey val="0"/>
          <c:showVal val="0"/>
          <c:showCatName val="0"/>
          <c:showSerName val="0"/>
          <c:showPercent val="0"/>
          <c:showBubbleSize val="0"/>
        </c:dLbls>
        <c:gapWidth val="150"/>
        <c:axId val="273213312"/>
        <c:axId val="273214848"/>
      </c:barChart>
      <c:catAx>
        <c:axId val="273213312"/>
        <c:scaling>
          <c:orientation val="minMax"/>
        </c:scaling>
        <c:delete val="0"/>
        <c:axPos val="l"/>
        <c:numFmt formatCode="General" sourceLinked="1"/>
        <c:majorTickMark val="none"/>
        <c:minorTickMark val="none"/>
        <c:tickLblPos val="nextTo"/>
        <c:txPr>
          <a:bodyPr/>
          <a:lstStyle/>
          <a:p>
            <a:pPr>
              <a:defRPr sz="900"/>
            </a:pPr>
            <a:endParaRPr lang="cs-CZ"/>
          </a:p>
        </c:txPr>
        <c:crossAx val="273214848"/>
        <c:crosses val="autoZero"/>
        <c:auto val="1"/>
        <c:lblAlgn val="ctr"/>
        <c:lblOffset val="100"/>
        <c:noMultiLvlLbl val="0"/>
      </c:catAx>
      <c:valAx>
        <c:axId val="2732148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2133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121-47DF-A066-939F8AF5BEA4}"/>
              </c:ext>
            </c:extLst>
          </c:dPt>
          <c:cat>
            <c:numRef>
              <c:f>'14.6'!$J$19:$J$26</c:f>
              <c:numCache>
                <c:formatCode>General</c:formatCode>
                <c:ptCount val="8"/>
              </c:numCache>
            </c:numRef>
          </c:cat>
          <c:val>
            <c:numRef>
              <c:f>'14.6'!$K$19:$K$26</c:f>
              <c:numCache>
                <c:formatCode>General</c:formatCode>
                <c:ptCount val="8"/>
              </c:numCache>
            </c:numRef>
          </c:val>
          <c:extLst>
            <c:ext xmlns:c16="http://schemas.microsoft.com/office/drawing/2014/chart" uri="{C3380CC4-5D6E-409C-BE32-E72D297353CC}">
              <c16:uniqueId val="{00000002-1121-47DF-A066-939F8AF5BEA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extLst>
            <c:ext xmlns:c16="http://schemas.microsoft.com/office/drawing/2014/chart" uri="{C3380CC4-5D6E-409C-BE32-E72D297353CC}">
              <c16:uniqueId val="{00000000-9049-4F71-88B4-02D8FD815F57}"/>
            </c:ext>
          </c:extLst>
        </c:ser>
        <c:dLbls>
          <c:showLegendKey val="0"/>
          <c:showVal val="0"/>
          <c:showCatName val="0"/>
          <c:showSerName val="0"/>
          <c:showPercent val="0"/>
          <c:showBubbleSize val="0"/>
        </c:dLbls>
        <c:gapWidth val="150"/>
        <c:axId val="248643584"/>
        <c:axId val="248645120"/>
      </c:barChart>
      <c:catAx>
        <c:axId val="248643584"/>
        <c:scaling>
          <c:orientation val="maxMin"/>
        </c:scaling>
        <c:delete val="0"/>
        <c:axPos val="l"/>
        <c:numFmt formatCode="0.0" sourceLinked="1"/>
        <c:majorTickMark val="none"/>
        <c:minorTickMark val="none"/>
        <c:tickLblPos val="nextTo"/>
        <c:txPr>
          <a:bodyPr/>
          <a:lstStyle/>
          <a:p>
            <a:pPr>
              <a:defRPr sz="900"/>
            </a:pPr>
            <a:endParaRPr lang="cs-CZ"/>
          </a:p>
        </c:txPr>
        <c:crossAx val="248645120"/>
        <c:crosses val="autoZero"/>
        <c:auto val="1"/>
        <c:lblAlgn val="ctr"/>
        <c:lblOffset val="100"/>
        <c:noMultiLvlLbl val="0"/>
      </c:catAx>
      <c:valAx>
        <c:axId val="24864512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4864358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extLst>
            <c:ext xmlns:c16="http://schemas.microsoft.com/office/drawing/2014/chart" uri="{C3380CC4-5D6E-409C-BE32-E72D297353CC}">
              <c16:uniqueId val="{00000000-A4A7-4652-9AA5-5FA977427D6E}"/>
            </c:ext>
          </c:extLst>
        </c:ser>
        <c:dLbls>
          <c:showLegendKey val="0"/>
          <c:showVal val="0"/>
          <c:showCatName val="0"/>
          <c:showSerName val="0"/>
          <c:showPercent val="0"/>
          <c:showBubbleSize val="0"/>
        </c:dLbls>
        <c:gapWidth val="150"/>
        <c:axId val="248657408"/>
        <c:axId val="248658944"/>
      </c:barChart>
      <c:catAx>
        <c:axId val="248657408"/>
        <c:scaling>
          <c:orientation val="minMax"/>
        </c:scaling>
        <c:delete val="0"/>
        <c:axPos val="l"/>
        <c:numFmt formatCode="General" sourceLinked="1"/>
        <c:majorTickMark val="none"/>
        <c:minorTickMark val="none"/>
        <c:tickLblPos val="nextTo"/>
        <c:txPr>
          <a:bodyPr/>
          <a:lstStyle/>
          <a:p>
            <a:pPr>
              <a:defRPr sz="900"/>
            </a:pPr>
            <a:endParaRPr lang="cs-CZ"/>
          </a:p>
        </c:txPr>
        <c:crossAx val="248658944"/>
        <c:crosses val="autoZero"/>
        <c:auto val="1"/>
        <c:lblAlgn val="ctr"/>
        <c:lblOffset val="100"/>
        <c:noMultiLvlLbl val="0"/>
      </c:catAx>
      <c:valAx>
        <c:axId val="248658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8657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#,##0.0</c:formatCode>
                <c:ptCount val="3"/>
              </c:numCache>
            </c:numRef>
          </c:val>
          <c:extLst>
            <c:ext xmlns:c16="http://schemas.microsoft.com/office/drawing/2014/chart" uri="{C3380CC4-5D6E-409C-BE32-E72D297353CC}">
              <c16:uniqueId val="{00000000-1A14-45F6-84A2-7B3CE5193F8B}"/>
            </c:ext>
          </c:extLst>
        </c:ser>
        <c:ser>
          <c:idx val="1"/>
          <c:order val="1"/>
          <c:tx>
            <c:strRef>
              <c:f>'14.6'!$J$32</c:f>
              <c:strCache>
                <c:ptCount val="1"/>
              </c:strCache>
            </c:strRef>
          </c:tx>
          <c:invertIfNegative val="0"/>
          <c:cat>
            <c:numRef>
              <c:f>'14.6'!$K$30:$M$30</c:f>
              <c:numCache>
                <c:formatCode>General</c:formatCode>
                <c:ptCount val="3"/>
              </c:numCache>
            </c:numRef>
          </c:cat>
          <c:val>
            <c:numRef>
              <c:f>'14.6'!$K$32:$M$32</c:f>
              <c:numCache>
                <c:formatCode>#,##0.0</c:formatCode>
                <c:ptCount val="3"/>
              </c:numCache>
            </c:numRef>
          </c:val>
          <c:extLst>
            <c:ext xmlns:c16="http://schemas.microsoft.com/office/drawing/2014/chart" uri="{C3380CC4-5D6E-409C-BE32-E72D297353CC}">
              <c16:uniqueId val="{00000001-1A14-45F6-84A2-7B3CE5193F8B}"/>
            </c:ext>
          </c:extLst>
        </c:ser>
        <c:ser>
          <c:idx val="2"/>
          <c:order val="2"/>
          <c:tx>
            <c:strRef>
              <c:f>'14.6'!$J$33</c:f>
              <c:strCache>
                <c:ptCount val="1"/>
              </c:strCache>
            </c:strRef>
          </c:tx>
          <c:invertIfNegative val="0"/>
          <c:cat>
            <c:numRef>
              <c:f>'14.6'!$K$30:$M$30</c:f>
              <c:numCache>
                <c:formatCode>General</c:formatCode>
                <c:ptCount val="3"/>
              </c:numCache>
            </c:numRef>
          </c:cat>
          <c:val>
            <c:numRef>
              <c:f>'14.6'!$K$33:$M$33</c:f>
              <c:numCache>
                <c:formatCode>#,##0.0</c:formatCode>
                <c:ptCount val="3"/>
              </c:numCache>
            </c:numRef>
          </c:val>
          <c:extLst>
            <c:ext xmlns:c16="http://schemas.microsoft.com/office/drawing/2014/chart" uri="{C3380CC4-5D6E-409C-BE32-E72D297353CC}">
              <c16:uniqueId val="{00000002-1A14-45F6-84A2-7B3CE5193F8B}"/>
            </c:ext>
          </c:extLst>
        </c:ser>
        <c:ser>
          <c:idx val="3"/>
          <c:order val="3"/>
          <c:tx>
            <c:strRef>
              <c:f>'14.6'!$J$34</c:f>
              <c:strCache>
                <c:ptCount val="1"/>
              </c:strCache>
            </c:strRef>
          </c:tx>
          <c:invertIfNegative val="0"/>
          <c:cat>
            <c:numRef>
              <c:f>'14.6'!$K$30:$M$30</c:f>
              <c:numCache>
                <c:formatCode>General</c:formatCode>
                <c:ptCount val="3"/>
              </c:numCache>
            </c:numRef>
          </c:cat>
          <c:val>
            <c:numRef>
              <c:f>'14.6'!$K$34:$M$34</c:f>
              <c:numCache>
                <c:formatCode>#,##0.0</c:formatCode>
                <c:ptCount val="3"/>
              </c:numCache>
            </c:numRef>
          </c:val>
          <c:extLst>
            <c:ext xmlns:c16="http://schemas.microsoft.com/office/drawing/2014/chart" uri="{C3380CC4-5D6E-409C-BE32-E72D297353CC}">
              <c16:uniqueId val="{00000003-1A14-45F6-84A2-7B3CE5193F8B}"/>
            </c:ext>
          </c:extLst>
        </c:ser>
        <c:ser>
          <c:idx val="4"/>
          <c:order val="4"/>
          <c:tx>
            <c:strRef>
              <c:f>'14.6'!$J$35</c:f>
              <c:strCache>
                <c:ptCount val="1"/>
              </c:strCache>
            </c:strRef>
          </c:tx>
          <c:invertIfNegative val="0"/>
          <c:cat>
            <c:numRef>
              <c:f>'14.6'!$K$30:$M$30</c:f>
              <c:numCache>
                <c:formatCode>General</c:formatCode>
                <c:ptCount val="3"/>
              </c:numCache>
            </c:numRef>
          </c:cat>
          <c:val>
            <c:numRef>
              <c:f>'14.6'!$K$35:$M$35</c:f>
              <c:numCache>
                <c:formatCode>#,##0.0</c:formatCode>
                <c:ptCount val="3"/>
              </c:numCache>
            </c:numRef>
          </c:val>
          <c:extLst>
            <c:ext xmlns:c16="http://schemas.microsoft.com/office/drawing/2014/chart" uri="{C3380CC4-5D6E-409C-BE32-E72D297353CC}">
              <c16:uniqueId val="{00000004-1A14-45F6-84A2-7B3CE5193F8B}"/>
            </c:ext>
          </c:extLst>
        </c:ser>
        <c:ser>
          <c:idx val="5"/>
          <c:order val="5"/>
          <c:tx>
            <c:strRef>
              <c:f>'14.6'!$J$36</c:f>
              <c:strCache>
                <c:ptCount val="1"/>
              </c:strCache>
            </c:strRef>
          </c:tx>
          <c:invertIfNegative val="0"/>
          <c:cat>
            <c:numRef>
              <c:f>'14.6'!$K$30:$M$30</c:f>
              <c:numCache>
                <c:formatCode>General</c:formatCode>
                <c:ptCount val="3"/>
              </c:numCache>
            </c:numRef>
          </c:cat>
          <c:val>
            <c:numRef>
              <c:f>'14.6'!$K$36:$M$36</c:f>
              <c:numCache>
                <c:formatCode>#,##0.0</c:formatCode>
                <c:ptCount val="3"/>
              </c:numCache>
            </c:numRef>
          </c:val>
          <c:extLst>
            <c:ext xmlns:c16="http://schemas.microsoft.com/office/drawing/2014/chart" uri="{C3380CC4-5D6E-409C-BE32-E72D297353CC}">
              <c16:uniqueId val="{00000005-1A14-45F6-84A2-7B3CE5193F8B}"/>
            </c:ext>
          </c:extLst>
        </c:ser>
        <c:ser>
          <c:idx val="6"/>
          <c:order val="6"/>
          <c:tx>
            <c:strRef>
              <c:f>'14.6'!$J$37</c:f>
              <c:strCache>
                <c:ptCount val="1"/>
              </c:strCache>
            </c:strRef>
          </c:tx>
          <c:invertIfNegative val="0"/>
          <c:cat>
            <c:numRef>
              <c:f>'14.6'!$K$30:$M$30</c:f>
              <c:numCache>
                <c:formatCode>General</c:formatCode>
                <c:ptCount val="3"/>
              </c:numCache>
            </c:numRef>
          </c:cat>
          <c:val>
            <c:numRef>
              <c:f>'14.6'!$K$37:$M$37</c:f>
              <c:numCache>
                <c:formatCode>#,##0.0</c:formatCode>
                <c:ptCount val="3"/>
              </c:numCache>
            </c:numRef>
          </c:val>
          <c:extLst>
            <c:ext xmlns:c16="http://schemas.microsoft.com/office/drawing/2014/chart" uri="{C3380CC4-5D6E-409C-BE32-E72D297353CC}">
              <c16:uniqueId val="{00000006-1A14-45F6-84A2-7B3CE5193F8B}"/>
            </c:ext>
          </c:extLst>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#,##0.0</c:formatCode>
                <c:ptCount val="3"/>
              </c:numCache>
            </c:numRef>
          </c:val>
          <c:extLst>
            <c:ext xmlns:c16="http://schemas.microsoft.com/office/drawing/2014/chart" uri="{C3380CC4-5D6E-409C-BE32-E72D297353CC}">
              <c16:uniqueId val="{00000007-1A14-45F6-84A2-7B3CE5193F8B}"/>
            </c:ext>
          </c:extLst>
        </c:ser>
        <c:dLbls>
          <c:showLegendKey val="0"/>
          <c:showVal val="0"/>
          <c:showCatName val="0"/>
          <c:showSerName val="0"/>
          <c:showPercent val="0"/>
          <c:showBubbleSize val="0"/>
        </c:dLbls>
        <c:gapWidth val="150"/>
        <c:overlap val="100"/>
        <c:axId val="273509760"/>
        <c:axId val="273523840"/>
      </c:barChart>
      <c:catAx>
        <c:axId val="273509760"/>
        <c:scaling>
          <c:orientation val="minMax"/>
        </c:scaling>
        <c:delete val="0"/>
        <c:axPos val="b"/>
        <c:numFmt formatCode="General" sourceLinked="1"/>
        <c:majorTickMark val="none"/>
        <c:minorTickMark val="none"/>
        <c:tickLblPos val="nextTo"/>
        <c:txPr>
          <a:bodyPr/>
          <a:lstStyle/>
          <a:p>
            <a:pPr>
              <a:defRPr sz="900"/>
            </a:pPr>
            <a:endParaRPr lang="cs-CZ"/>
          </a:p>
        </c:txPr>
        <c:crossAx val="273523840"/>
        <c:crosses val="autoZero"/>
        <c:auto val="1"/>
        <c:lblAlgn val="ctr"/>
        <c:lblOffset val="100"/>
        <c:noMultiLvlLbl val="0"/>
      </c:catAx>
      <c:valAx>
        <c:axId val="2735238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3509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tx2"/>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CBCC-4B95-985B-10F246F75AF3}"/>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CBCC-4B95-985B-10F246F75AF3}"/>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CBCC-4B95-985B-10F246F75AF3}"/>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CBCC-4B95-985B-10F246F75AF3}"/>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CBCC-4B95-985B-10F246F75AF3}"/>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CBCC-4B95-985B-10F246F75AF3}"/>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CBCC-4B95-985B-10F246F75AF3}"/>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CBCC-4B95-985B-10F246F75AF3}"/>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CBCC-4B95-985B-10F246F75AF3}"/>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CBCC-4B95-985B-10F246F75AF3}"/>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CBCC-4B95-985B-10F246F75AF3}"/>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CBCC-4B95-985B-10F246F75AF3}"/>
            </c:ext>
          </c:extLst>
        </c:ser>
        <c:ser>
          <c:idx val="12"/>
          <c:order val="12"/>
          <c:tx>
            <c:strRef>
              <c:f>'4.2'!$O$19</c:f>
              <c:strCache>
                <c:ptCount val="1"/>
              </c:strCache>
            </c:strRef>
          </c:tx>
          <c:spPr>
            <a:pattFill prst="ltUpDiag">
              <a:fgClr>
                <a:schemeClr val="tx2"/>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CBCC-4B95-985B-10F246F75AF3}"/>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CBCC-4B95-985B-10F246F75AF3}"/>
            </c:ext>
          </c:extLst>
        </c:ser>
        <c:dLbls>
          <c:showLegendKey val="0"/>
          <c:showVal val="0"/>
          <c:showCatName val="0"/>
          <c:showSerName val="0"/>
          <c:showPercent val="0"/>
          <c:showBubbleSize val="0"/>
        </c:dLbls>
        <c:gapWidth val="150"/>
        <c:axId val="225759232"/>
        <c:axId val="225760768"/>
      </c:barChart>
      <c:catAx>
        <c:axId val="225759232"/>
        <c:scaling>
          <c:orientation val="minMax"/>
        </c:scaling>
        <c:delete val="1"/>
        <c:axPos val="b"/>
        <c:numFmt formatCode="General" sourceLinked="1"/>
        <c:majorTickMark val="out"/>
        <c:minorTickMark val="none"/>
        <c:tickLblPos val="nextTo"/>
        <c:crossAx val="225760768"/>
        <c:crosses val="autoZero"/>
        <c:auto val="1"/>
        <c:lblAlgn val="ctr"/>
        <c:lblOffset val="100"/>
        <c:noMultiLvlLbl val="0"/>
      </c:catAx>
      <c:valAx>
        <c:axId val="225760768"/>
        <c:scaling>
          <c:orientation val="minMax"/>
        </c:scaling>
        <c:delete val="1"/>
        <c:axPos val="l"/>
        <c:numFmt formatCode="0.0%" sourceLinked="1"/>
        <c:majorTickMark val="out"/>
        <c:minorTickMark val="none"/>
        <c:tickLblPos val="nextTo"/>
        <c:crossAx val="225759232"/>
        <c:crosses val="autoZero"/>
        <c:crossBetween val="between"/>
      </c:valAx>
      <c:spPr>
        <a:noFill/>
      </c:spPr>
    </c:plotArea>
    <c:legend>
      <c:legendPos val="r"/>
      <c:layout>
        <c:manualLayout>
          <c:xMode val="edge"/>
          <c:yMode val="edge"/>
          <c:x val="0"/>
          <c:y val="0"/>
          <c:w val="1"/>
          <c:h val="0.98285714285714287"/>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extLst>
            <c:ext xmlns:c16="http://schemas.microsoft.com/office/drawing/2014/chart" uri="{C3380CC4-5D6E-409C-BE32-E72D297353CC}">
              <c16:uniqueId val="{00000000-F2FC-4B78-9C3C-48E068C9CC4D}"/>
            </c:ext>
          </c:extLst>
        </c:ser>
        <c:dLbls>
          <c:showLegendKey val="0"/>
          <c:showVal val="0"/>
          <c:showCatName val="0"/>
          <c:showSerName val="0"/>
          <c:showPercent val="0"/>
          <c:showBubbleSize val="0"/>
        </c:dLbls>
        <c:gapWidth val="150"/>
        <c:axId val="273545088"/>
        <c:axId val="273546624"/>
      </c:barChart>
      <c:catAx>
        <c:axId val="273545088"/>
        <c:scaling>
          <c:orientation val="minMax"/>
        </c:scaling>
        <c:delete val="0"/>
        <c:axPos val="l"/>
        <c:numFmt formatCode="General" sourceLinked="1"/>
        <c:majorTickMark val="none"/>
        <c:minorTickMark val="none"/>
        <c:tickLblPos val="nextTo"/>
        <c:txPr>
          <a:bodyPr/>
          <a:lstStyle/>
          <a:p>
            <a:pPr>
              <a:defRPr sz="900"/>
            </a:pPr>
            <a:endParaRPr lang="cs-CZ"/>
          </a:p>
        </c:txPr>
        <c:crossAx val="273546624"/>
        <c:crosses val="autoZero"/>
        <c:auto val="1"/>
        <c:lblAlgn val="ctr"/>
        <c:lblOffset val="100"/>
        <c:noMultiLvlLbl val="0"/>
      </c:catAx>
      <c:valAx>
        <c:axId val="273546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545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EA30-4CEE-82F4-84E39EA87D4D}"/>
              </c:ext>
            </c:extLst>
          </c:dPt>
          <c:cat>
            <c:numRef>
              <c:f>'14.7'!$J$19:$J$26</c:f>
              <c:numCache>
                <c:formatCode>General</c:formatCode>
                <c:ptCount val="8"/>
              </c:numCache>
            </c:numRef>
          </c:cat>
          <c:val>
            <c:numRef>
              <c:f>'14.7'!$K$19:$K$26</c:f>
              <c:numCache>
                <c:formatCode>General</c:formatCode>
                <c:ptCount val="8"/>
              </c:numCache>
            </c:numRef>
          </c:val>
          <c:extLst>
            <c:ext xmlns:c16="http://schemas.microsoft.com/office/drawing/2014/chart" uri="{C3380CC4-5D6E-409C-BE32-E72D297353CC}">
              <c16:uniqueId val="{00000002-EA30-4CEE-82F4-84E39EA87D4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extLst>
            <c:ext xmlns:c16="http://schemas.microsoft.com/office/drawing/2014/chart" uri="{C3380CC4-5D6E-409C-BE32-E72D297353CC}">
              <c16:uniqueId val="{00000000-EDEF-469E-8882-6677712C58D1}"/>
            </c:ext>
          </c:extLst>
        </c:ser>
        <c:dLbls>
          <c:showLegendKey val="0"/>
          <c:showVal val="0"/>
          <c:showCatName val="0"/>
          <c:showSerName val="0"/>
          <c:showPercent val="0"/>
          <c:showBubbleSize val="0"/>
        </c:dLbls>
        <c:gapWidth val="150"/>
        <c:axId val="273390592"/>
        <c:axId val="273392384"/>
      </c:barChart>
      <c:catAx>
        <c:axId val="273390592"/>
        <c:scaling>
          <c:orientation val="maxMin"/>
        </c:scaling>
        <c:delete val="0"/>
        <c:axPos val="l"/>
        <c:numFmt formatCode="0.0" sourceLinked="1"/>
        <c:majorTickMark val="none"/>
        <c:minorTickMark val="none"/>
        <c:tickLblPos val="nextTo"/>
        <c:txPr>
          <a:bodyPr/>
          <a:lstStyle/>
          <a:p>
            <a:pPr>
              <a:defRPr sz="900"/>
            </a:pPr>
            <a:endParaRPr lang="cs-CZ"/>
          </a:p>
        </c:txPr>
        <c:crossAx val="273392384"/>
        <c:crosses val="autoZero"/>
        <c:auto val="1"/>
        <c:lblAlgn val="ctr"/>
        <c:lblOffset val="100"/>
        <c:noMultiLvlLbl val="0"/>
      </c:catAx>
      <c:valAx>
        <c:axId val="2733923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3905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extLst>
            <c:ext xmlns:c16="http://schemas.microsoft.com/office/drawing/2014/chart" uri="{C3380CC4-5D6E-409C-BE32-E72D297353CC}">
              <c16:uniqueId val="{00000000-742B-43B9-B62D-C3F42BE7D44B}"/>
            </c:ext>
          </c:extLst>
        </c:ser>
        <c:dLbls>
          <c:showLegendKey val="0"/>
          <c:showVal val="0"/>
          <c:showCatName val="0"/>
          <c:showSerName val="0"/>
          <c:showPercent val="0"/>
          <c:showBubbleSize val="0"/>
        </c:dLbls>
        <c:gapWidth val="150"/>
        <c:axId val="273421056"/>
        <c:axId val="273422592"/>
      </c:barChart>
      <c:catAx>
        <c:axId val="273421056"/>
        <c:scaling>
          <c:orientation val="minMax"/>
        </c:scaling>
        <c:delete val="0"/>
        <c:axPos val="l"/>
        <c:numFmt formatCode="General" sourceLinked="1"/>
        <c:majorTickMark val="none"/>
        <c:minorTickMark val="none"/>
        <c:tickLblPos val="nextTo"/>
        <c:txPr>
          <a:bodyPr/>
          <a:lstStyle/>
          <a:p>
            <a:pPr>
              <a:defRPr sz="900"/>
            </a:pPr>
            <a:endParaRPr lang="cs-CZ"/>
          </a:p>
        </c:txPr>
        <c:crossAx val="273422592"/>
        <c:crosses val="autoZero"/>
        <c:auto val="1"/>
        <c:lblAlgn val="ctr"/>
        <c:lblOffset val="100"/>
        <c:noMultiLvlLbl val="0"/>
      </c:catAx>
      <c:valAx>
        <c:axId val="273422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421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#,##0.0</c:formatCode>
                <c:ptCount val="3"/>
              </c:numCache>
            </c:numRef>
          </c:val>
          <c:extLst>
            <c:ext xmlns:c16="http://schemas.microsoft.com/office/drawing/2014/chart" uri="{C3380CC4-5D6E-409C-BE32-E72D297353CC}">
              <c16:uniqueId val="{00000000-485F-4B2D-94E1-A077602F6E15}"/>
            </c:ext>
          </c:extLst>
        </c:ser>
        <c:ser>
          <c:idx val="1"/>
          <c:order val="1"/>
          <c:tx>
            <c:strRef>
              <c:f>'14.7'!$J$32</c:f>
              <c:strCache>
                <c:ptCount val="1"/>
              </c:strCache>
            </c:strRef>
          </c:tx>
          <c:invertIfNegative val="0"/>
          <c:cat>
            <c:numRef>
              <c:f>'14.7'!$K$30:$M$30</c:f>
              <c:numCache>
                <c:formatCode>General</c:formatCode>
                <c:ptCount val="3"/>
              </c:numCache>
            </c:numRef>
          </c:cat>
          <c:val>
            <c:numRef>
              <c:f>'14.7'!$K$32:$M$32</c:f>
              <c:numCache>
                <c:formatCode>#,##0.0</c:formatCode>
                <c:ptCount val="3"/>
              </c:numCache>
            </c:numRef>
          </c:val>
          <c:extLst>
            <c:ext xmlns:c16="http://schemas.microsoft.com/office/drawing/2014/chart" uri="{C3380CC4-5D6E-409C-BE32-E72D297353CC}">
              <c16:uniqueId val="{00000001-485F-4B2D-94E1-A077602F6E15}"/>
            </c:ext>
          </c:extLst>
        </c:ser>
        <c:ser>
          <c:idx val="2"/>
          <c:order val="2"/>
          <c:tx>
            <c:strRef>
              <c:f>'14.7'!$J$33</c:f>
              <c:strCache>
                <c:ptCount val="1"/>
              </c:strCache>
            </c:strRef>
          </c:tx>
          <c:invertIfNegative val="0"/>
          <c:cat>
            <c:numRef>
              <c:f>'14.7'!$K$30:$M$30</c:f>
              <c:numCache>
                <c:formatCode>General</c:formatCode>
                <c:ptCount val="3"/>
              </c:numCache>
            </c:numRef>
          </c:cat>
          <c:val>
            <c:numRef>
              <c:f>'14.7'!$K$33:$M$33</c:f>
              <c:numCache>
                <c:formatCode>#,##0.0</c:formatCode>
                <c:ptCount val="3"/>
              </c:numCache>
            </c:numRef>
          </c:val>
          <c:extLst>
            <c:ext xmlns:c16="http://schemas.microsoft.com/office/drawing/2014/chart" uri="{C3380CC4-5D6E-409C-BE32-E72D297353CC}">
              <c16:uniqueId val="{00000002-485F-4B2D-94E1-A077602F6E15}"/>
            </c:ext>
          </c:extLst>
        </c:ser>
        <c:ser>
          <c:idx val="3"/>
          <c:order val="3"/>
          <c:tx>
            <c:strRef>
              <c:f>'14.7'!$J$34</c:f>
              <c:strCache>
                <c:ptCount val="1"/>
              </c:strCache>
            </c:strRef>
          </c:tx>
          <c:invertIfNegative val="0"/>
          <c:cat>
            <c:numRef>
              <c:f>'14.7'!$K$30:$M$30</c:f>
              <c:numCache>
                <c:formatCode>General</c:formatCode>
                <c:ptCount val="3"/>
              </c:numCache>
            </c:numRef>
          </c:cat>
          <c:val>
            <c:numRef>
              <c:f>'14.7'!$K$34:$M$34</c:f>
              <c:numCache>
                <c:formatCode>#,##0.0</c:formatCode>
                <c:ptCount val="3"/>
              </c:numCache>
            </c:numRef>
          </c:val>
          <c:extLst>
            <c:ext xmlns:c16="http://schemas.microsoft.com/office/drawing/2014/chart" uri="{C3380CC4-5D6E-409C-BE32-E72D297353CC}">
              <c16:uniqueId val="{00000003-485F-4B2D-94E1-A077602F6E15}"/>
            </c:ext>
          </c:extLst>
        </c:ser>
        <c:ser>
          <c:idx val="4"/>
          <c:order val="4"/>
          <c:tx>
            <c:strRef>
              <c:f>'14.7'!$J$35</c:f>
              <c:strCache>
                <c:ptCount val="1"/>
              </c:strCache>
            </c:strRef>
          </c:tx>
          <c:invertIfNegative val="0"/>
          <c:cat>
            <c:numRef>
              <c:f>'14.7'!$K$30:$M$30</c:f>
              <c:numCache>
                <c:formatCode>General</c:formatCode>
                <c:ptCount val="3"/>
              </c:numCache>
            </c:numRef>
          </c:cat>
          <c:val>
            <c:numRef>
              <c:f>'14.7'!$K$35:$M$35</c:f>
              <c:numCache>
                <c:formatCode>#,##0.0</c:formatCode>
                <c:ptCount val="3"/>
              </c:numCache>
            </c:numRef>
          </c:val>
          <c:extLst>
            <c:ext xmlns:c16="http://schemas.microsoft.com/office/drawing/2014/chart" uri="{C3380CC4-5D6E-409C-BE32-E72D297353CC}">
              <c16:uniqueId val="{00000004-485F-4B2D-94E1-A077602F6E15}"/>
            </c:ext>
          </c:extLst>
        </c:ser>
        <c:ser>
          <c:idx val="5"/>
          <c:order val="5"/>
          <c:tx>
            <c:strRef>
              <c:f>'14.7'!$J$36</c:f>
              <c:strCache>
                <c:ptCount val="1"/>
              </c:strCache>
            </c:strRef>
          </c:tx>
          <c:invertIfNegative val="0"/>
          <c:cat>
            <c:numRef>
              <c:f>'14.7'!$K$30:$M$30</c:f>
              <c:numCache>
                <c:formatCode>General</c:formatCode>
                <c:ptCount val="3"/>
              </c:numCache>
            </c:numRef>
          </c:cat>
          <c:val>
            <c:numRef>
              <c:f>'14.7'!$K$36:$M$36</c:f>
              <c:numCache>
                <c:formatCode>#,##0.0</c:formatCode>
                <c:ptCount val="3"/>
              </c:numCache>
            </c:numRef>
          </c:val>
          <c:extLst>
            <c:ext xmlns:c16="http://schemas.microsoft.com/office/drawing/2014/chart" uri="{C3380CC4-5D6E-409C-BE32-E72D297353CC}">
              <c16:uniqueId val="{00000005-485F-4B2D-94E1-A077602F6E15}"/>
            </c:ext>
          </c:extLst>
        </c:ser>
        <c:ser>
          <c:idx val="6"/>
          <c:order val="6"/>
          <c:tx>
            <c:strRef>
              <c:f>'14.7'!$J$37</c:f>
              <c:strCache>
                <c:ptCount val="1"/>
              </c:strCache>
            </c:strRef>
          </c:tx>
          <c:invertIfNegative val="0"/>
          <c:cat>
            <c:numRef>
              <c:f>'14.7'!$K$30:$M$30</c:f>
              <c:numCache>
                <c:formatCode>General</c:formatCode>
                <c:ptCount val="3"/>
              </c:numCache>
            </c:numRef>
          </c:cat>
          <c:val>
            <c:numRef>
              <c:f>'14.7'!$K$37:$M$37</c:f>
              <c:numCache>
                <c:formatCode>#,##0.0</c:formatCode>
                <c:ptCount val="3"/>
              </c:numCache>
            </c:numRef>
          </c:val>
          <c:extLst>
            <c:ext xmlns:c16="http://schemas.microsoft.com/office/drawing/2014/chart" uri="{C3380CC4-5D6E-409C-BE32-E72D297353CC}">
              <c16:uniqueId val="{00000006-485F-4B2D-94E1-A077602F6E15}"/>
            </c:ext>
          </c:extLst>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#,##0.0</c:formatCode>
                <c:ptCount val="3"/>
              </c:numCache>
            </c:numRef>
          </c:val>
          <c:extLst>
            <c:ext xmlns:c16="http://schemas.microsoft.com/office/drawing/2014/chart" uri="{C3380CC4-5D6E-409C-BE32-E72D297353CC}">
              <c16:uniqueId val="{00000007-485F-4B2D-94E1-A077602F6E15}"/>
            </c:ext>
          </c:extLst>
        </c:ser>
        <c:dLbls>
          <c:showLegendKey val="0"/>
          <c:showVal val="0"/>
          <c:showCatName val="0"/>
          <c:showSerName val="0"/>
          <c:showPercent val="0"/>
          <c:showBubbleSize val="0"/>
        </c:dLbls>
        <c:gapWidth val="150"/>
        <c:overlap val="100"/>
        <c:axId val="199301760"/>
        <c:axId val="199307648"/>
      </c:barChart>
      <c:catAx>
        <c:axId val="199301760"/>
        <c:scaling>
          <c:orientation val="minMax"/>
        </c:scaling>
        <c:delete val="0"/>
        <c:axPos val="b"/>
        <c:numFmt formatCode="General" sourceLinked="1"/>
        <c:majorTickMark val="none"/>
        <c:minorTickMark val="none"/>
        <c:tickLblPos val="nextTo"/>
        <c:txPr>
          <a:bodyPr/>
          <a:lstStyle/>
          <a:p>
            <a:pPr>
              <a:defRPr sz="900"/>
            </a:pPr>
            <a:endParaRPr lang="cs-CZ"/>
          </a:p>
        </c:txPr>
        <c:crossAx val="199307648"/>
        <c:crosses val="autoZero"/>
        <c:auto val="1"/>
        <c:lblAlgn val="ctr"/>
        <c:lblOffset val="100"/>
        <c:noMultiLvlLbl val="0"/>
      </c:catAx>
      <c:valAx>
        <c:axId val="1993076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301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extLst>
            <c:ext xmlns:c16="http://schemas.microsoft.com/office/drawing/2014/chart" uri="{C3380CC4-5D6E-409C-BE32-E72D297353CC}">
              <c16:uniqueId val="{00000000-4C4F-4C99-971D-152B3649C556}"/>
            </c:ext>
          </c:extLst>
        </c:ser>
        <c:dLbls>
          <c:showLegendKey val="0"/>
          <c:showVal val="0"/>
          <c:showCatName val="0"/>
          <c:showSerName val="0"/>
          <c:showPercent val="0"/>
          <c:showBubbleSize val="0"/>
        </c:dLbls>
        <c:gapWidth val="150"/>
        <c:axId val="199337088"/>
        <c:axId val="199338624"/>
      </c:barChart>
      <c:catAx>
        <c:axId val="199337088"/>
        <c:scaling>
          <c:orientation val="minMax"/>
        </c:scaling>
        <c:delete val="0"/>
        <c:axPos val="l"/>
        <c:numFmt formatCode="General" sourceLinked="1"/>
        <c:majorTickMark val="none"/>
        <c:minorTickMark val="none"/>
        <c:tickLblPos val="nextTo"/>
        <c:txPr>
          <a:bodyPr/>
          <a:lstStyle/>
          <a:p>
            <a:pPr>
              <a:defRPr sz="900"/>
            </a:pPr>
            <a:endParaRPr lang="cs-CZ"/>
          </a:p>
        </c:txPr>
        <c:crossAx val="199338624"/>
        <c:crosses val="autoZero"/>
        <c:auto val="1"/>
        <c:lblAlgn val="ctr"/>
        <c:lblOffset val="100"/>
        <c:noMultiLvlLbl val="0"/>
      </c:catAx>
      <c:valAx>
        <c:axId val="199338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9337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FEC-4315-80D4-4B7A801E662B}"/>
              </c:ext>
            </c:extLst>
          </c:dPt>
          <c:cat>
            <c:numRef>
              <c:f>'14.8'!$J$19:$J$26</c:f>
              <c:numCache>
                <c:formatCode>General</c:formatCode>
                <c:ptCount val="8"/>
              </c:numCache>
            </c:numRef>
          </c:cat>
          <c:val>
            <c:numRef>
              <c:f>'14.8'!$K$19:$K$26</c:f>
              <c:numCache>
                <c:formatCode>General</c:formatCode>
                <c:ptCount val="8"/>
              </c:numCache>
            </c:numRef>
          </c:val>
          <c:extLst>
            <c:ext xmlns:c16="http://schemas.microsoft.com/office/drawing/2014/chart" uri="{C3380CC4-5D6E-409C-BE32-E72D297353CC}">
              <c16:uniqueId val="{00000002-1FEC-4315-80D4-4B7A801E662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extLst>
            <c:ext xmlns:c16="http://schemas.microsoft.com/office/drawing/2014/chart" uri="{C3380CC4-5D6E-409C-BE32-E72D297353CC}">
              <c16:uniqueId val="{00000000-4731-47CA-88D3-4FD328BA874F}"/>
            </c:ext>
          </c:extLst>
        </c:ser>
        <c:dLbls>
          <c:showLegendKey val="0"/>
          <c:showVal val="0"/>
          <c:showCatName val="0"/>
          <c:showSerName val="0"/>
          <c:showPercent val="0"/>
          <c:showBubbleSize val="0"/>
        </c:dLbls>
        <c:gapWidth val="150"/>
        <c:axId val="273251328"/>
        <c:axId val="239141632"/>
      </c:barChart>
      <c:catAx>
        <c:axId val="273251328"/>
        <c:scaling>
          <c:orientation val="maxMin"/>
        </c:scaling>
        <c:delete val="0"/>
        <c:axPos val="l"/>
        <c:numFmt formatCode="0.0" sourceLinked="1"/>
        <c:majorTickMark val="none"/>
        <c:minorTickMark val="none"/>
        <c:tickLblPos val="nextTo"/>
        <c:txPr>
          <a:bodyPr/>
          <a:lstStyle/>
          <a:p>
            <a:pPr>
              <a:defRPr sz="900"/>
            </a:pPr>
            <a:endParaRPr lang="cs-CZ"/>
          </a:p>
        </c:txPr>
        <c:crossAx val="239141632"/>
        <c:crosses val="autoZero"/>
        <c:auto val="1"/>
        <c:lblAlgn val="ctr"/>
        <c:lblOffset val="100"/>
        <c:noMultiLvlLbl val="0"/>
      </c:catAx>
      <c:valAx>
        <c:axId val="2391416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2513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extLst>
            <c:ext xmlns:c16="http://schemas.microsoft.com/office/drawing/2014/chart" uri="{C3380CC4-5D6E-409C-BE32-E72D297353CC}">
              <c16:uniqueId val="{00000000-C04A-4152-B6DE-430C151AFD37}"/>
            </c:ext>
          </c:extLst>
        </c:ser>
        <c:dLbls>
          <c:showLegendKey val="0"/>
          <c:showVal val="0"/>
          <c:showCatName val="0"/>
          <c:showSerName val="0"/>
          <c:showPercent val="0"/>
          <c:showBubbleSize val="0"/>
        </c:dLbls>
        <c:gapWidth val="150"/>
        <c:axId val="239162112"/>
        <c:axId val="239163648"/>
      </c:barChart>
      <c:catAx>
        <c:axId val="239162112"/>
        <c:scaling>
          <c:orientation val="minMax"/>
        </c:scaling>
        <c:delete val="0"/>
        <c:axPos val="l"/>
        <c:numFmt formatCode="General" sourceLinked="1"/>
        <c:majorTickMark val="none"/>
        <c:minorTickMark val="none"/>
        <c:tickLblPos val="nextTo"/>
        <c:txPr>
          <a:bodyPr/>
          <a:lstStyle/>
          <a:p>
            <a:pPr>
              <a:defRPr sz="900"/>
            </a:pPr>
            <a:endParaRPr lang="cs-CZ"/>
          </a:p>
        </c:txPr>
        <c:crossAx val="239163648"/>
        <c:crosses val="autoZero"/>
        <c:auto val="1"/>
        <c:lblAlgn val="ctr"/>
        <c:lblOffset val="100"/>
        <c:noMultiLvlLbl val="0"/>
      </c:catAx>
      <c:valAx>
        <c:axId val="2391636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1621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#,##0.0</c:formatCode>
                <c:ptCount val="3"/>
              </c:numCache>
            </c:numRef>
          </c:val>
          <c:extLst>
            <c:ext xmlns:c16="http://schemas.microsoft.com/office/drawing/2014/chart" uri="{C3380CC4-5D6E-409C-BE32-E72D297353CC}">
              <c16:uniqueId val="{00000000-1568-4295-8493-CE17D15AB661}"/>
            </c:ext>
          </c:extLst>
        </c:ser>
        <c:ser>
          <c:idx val="1"/>
          <c:order val="1"/>
          <c:tx>
            <c:strRef>
              <c:f>'14.8'!$J$32</c:f>
              <c:strCache>
                <c:ptCount val="1"/>
              </c:strCache>
            </c:strRef>
          </c:tx>
          <c:invertIfNegative val="0"/>
          <c:cat>
            <c:numRef>
              <c:f>'14.8'!$K$30:$M$30</c:f>
              <c:numCache>
                <c:formatCode>General</c:formatCode>
                <c:ptCount val="3"/>
              </c:numCache>
            </c:numRef>
          </c:cat>
          <c:val>
            <c:numRef>
              <c:f>'14.8'!$K$32:$M$32</c:f>
              <c:numCache>
                <c:formatCode>#,##0.0</c:formatCode>
                <c:ptCount val="3"/>
              </c:numCache>
            </c:numRef>
          </c:val>
          <c:extLst>
            <c:ext xmlns:c16="http://schemas.microsoft.com/office/drawing/2014/chart" uri="{C3380CC4-5D6E-409C-BE32-E72D297353CC}">
              <c16:uniqueId val="{00000001-1568-4295-8493-CE17D15AB661}"/>
            </c:ext>
          </c:extLst>
        </c:ser>
        <c:ser>
          <c:idx val="2"/>
          <c:order val="2"/>
          <c:tx>
            <c:strRef>
              <c:f>'14.8'!$J$33</c:f>
              <c:strCache>
                <c:ptCount val="1"/>
              </c:strCache>
            </c:strRef>
          </c:tx>
          <c:invertIfNegative val="0"/>
          <c:cat>
            <c:numRef>
              <c:f>'14.8'!$K$30:$M$30</c:f>
              <c:numCache>
                <c:formatCode>General</c:formatCode>
                <c:ptCount val="3"/>
              </c:numCache>
            </c:numRef>
          </c:cat>
          <c:val>
            <c:numRef>
              <c:f>'14.8'!$K$33:$M$33</c:f>
              <c:numCache>
                <c:formatCode>#,##0.0</c:formatCode>
                <c:ptCount val="3"/>
              </c:numCache>
            </c:numRef>
          </c:val>
          <c:extLst>
            <c:ext xmlns:c16="http://schemas.microsoft.com/office/drawing/2014/chart" uri="{C3380CC4-5D6E-409C-BE32-E72D297353CC}">
              <c16:uniqueId val="{00000002-1568-4295-8493-CE17D15AB661}"/>
            </c:ext>
          </c:extLst>
        </c:ser>
        <c:ser>
          <c:idx val="3"/>
          <c:order val="3"/>
          <c:tx>
            <c:strRef>
              <c:f>'14.8'!$J$34</c:f>
              <c:strCache>
                <c:ptCount val="1"/>
              </c:strCache>
            </c:strRef>
          </c:tx>
          <c:invertIfNegative val="0"/>
          <c:cat>
            <c:numRef>
              <c:f>'14.8'!$K$30:$M$30</c:f>
              <c:numCache>
                <c:formatCode>General</c:formatCode>
                <c:ptCount val="3"/>
              </c:numCache>
            </c:numRef>
          </c:cat>
          <c:val>
            <c:numRef>
              <c:f>'14.8'!$K$34:$M$34</c:f>
              <c:numCache>
                <c:formatCode>#,##0.0</c:formatCode>
                <c:ptCount val="3"/>
              </c:numCache>
            </c:numRef>
          </c:val>
          <c:extLst>
            <c:ext xmlns:c16="http://schemas.microsoft.com/office/drawing/2014/chart" uri="{C3380CC4-5D6E-409C-BE32-E72D297353CC}">
              <c16:uniqueId val="{00000003-1568-4295-8493-CE17D15AB661}"/>
            </c:ext>
          </c:extLst>
        </c:ser>
        <c:ser>
          <c:idx val="4"/>
          <c:order val="4"/>
          <c:tx>
            <c:strRef>
              <c:f>'14.8'!$J$35</c:f>
              <c:strCache>
                <c:ptCount val="1"/>
              </c:strCache>
            </c:strRef>
          </c:tx>
          <c:invertIfNegative val="0"/>
          <c:cat>
            <c:numRef>
              <c:f>'14.8'!$K$30:$M$30</c:f>
              <c:numCache>
                <c:formatCode>General</c:formatCode>
                <c:ptCount val="3"/>
              </c:numCache>
            </c:numRef>
          </c:cat>
          <c:val>
            <c:numRef>
              <c:f>'14.8'!$K$35:$M$35</c:f>
              <c:numCache>
                <c:formatCode>#,##0.0</c:formatCode>
                <c:ptCount val="3"/>
              </c:numCache>
            </c:numRef>
          </c:val>
          <c:extLst>
            <c:ext xmlns:c16="http://schemas.microsoft.com/office/drawing/2014/chart" uri="{C3380CC4-5D6E-409C-BE32-E72D297353CC}">
              <c16:uniqueId val="{00000004-1568-4295-8493-CE17D15AB661}"/>
            </c:ext>
          </c:extLst>
        </c:ser>
        <c:ser>
          <c:idx val="5"/>
          <c:order val="5"/>
          <c:tx>
            <c:strRef>
              <c:f>'14.8'!$J$36</c:f>
              <c:strCache>
                <c:ptCount val="1"/>
              </c:strCache>
            </c:strRef>
          </c:tx>
          <c:invertIfNegative val="0"/>
          <c:cat>
            <c:numRef>
              <c:f>'14.8'!$K$30:$M$30</c:f>
              <c:numCache>
                <c:formatCode>General</c:formatCode>
                <c:ptCount val="3"/>
              </c:numCache>
            </c:numRef>
          </c:cat>
          <c:val>
            <c:numRef>
              <c:f>'14.8'!$K$36:$M$36</c:f>
              <c:numCache>
                <c:formatCode>#,##0.0</c:formatCode>
                <c:ptCount val="3"/>
              </c:numCache>
            </c:numRef>
          </c:val>
          <c:extLst>
            <c:ext xmlns:c16="http://schemas.microsoft.com/office/drawing/2014/chart" uri="{C3380CC4-5D6E-409C-BE32-E72D297353CC}">
              <c16:uniqueId val="{00000005-1568-4295-8493-CE17D15AB661}"/>
            </c:ext>
          </c:extLst>
        </c:ser>
        <c:ser>
          <c:idx val="6"/>
          <c:order val="6"/>
          <c:tx>
            <c:strRef>
              <c:f>'14.8'!$J$37</c:f>
              <c:strCache>
                <c:ptCount val="1"/>
              </c:strCache>
            </c:strRef>
          </c:tx>
          <c:invertIfNegative val="0"/>
          <c:cat>
            <c:numRef>
              <c:f>'14.8'!$K$30:$M$30</c:f>
              <c:numCache>
                <c:formatCode>General</c:formatCode>
                <c:ptCount val="3"/>
              </c:numCache>
            </c:numRef>
          </c:cat>
          <c:val>
            <c:numRef>
              <c:f>'14.8'!$K$37:$M$37</c:f>
              <c:numCache>
                <c:formatCode>#,##0.0</c:formatCode>
                <c:ptCount val="3"/>
              </c:numCache>
            </c:numRef>
          </c:val>
          <c:extLst>
            <c:ext xmlns:c16="http://schemas.microsoft.com/office/drawing/2014/chart" uri="{C3380CC4-5D6E-409C-BE32-E72D297353CC}">
              <c16:uniqueId val="{00000006-1568-4295-8493-CE17D15AB661}"/>
            </c:ext>
          </c:extLst>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#,##0.0</c:formatCode>
                <c:ptCount val="3"/>
              </c:numCache>
            </c:numRef>
          </c:val>
          <c:extLst>
            <c:ext xmlns:c16="http://schemas.microsoft.com/office/drawing/2014/chart" uri="{C3380CC4-5D6E-409C-BE32-E72D297353CC}">
              <c16:uniqueId val="{00000007-1568-4295-8493-CE17D15AB661}"/>
            </c:ext>
          </c:extLst>
        </c:ser>
        <c:dLbls>
          <c:showLegendKey val="0"/>
          <c:showVal val="0"/>
          <c:showCatName val="0"/>
          <c:showSerName val="0"/>
          <c:showPercent val="0"/>
          <c:showBubbleSize val="0"/>
        </c:dLbls>
        <c:gapWidth val="150"/>
        <c:overlap val="100"/>
        <c:axId val="239291008"/>
        <c:axId val="239313280"/>
      </c:barChart>
      <c:catAx>
        <c:axId val="239291008"/>
        <c:scaling>
          <c:orientation val="minMax"/>
        </c:scaling>
        <c:delete val="0"/>
        <c:axPos val="b"/>
        <c:numFmt formatCode="General" sourceLinked="1"/>
        <c:majorTickMark val="none"/>
        <c:minorTickMark val="none"/>
        <c:tickLblPos val="nextTo"/>
        <c:txPr>
          <a:bodyPr/>
          <a:lstStyle/>
          <a:p>
            <a:pPr>
              <a:defRPr sz="900"/>
            </a:pPr>
            <a:endParaRPr lang="cs-CZ"/>
          </a:p>
        </c:txPr>
        <c:crossAx val="239313280"/>
        <c:crosses val="autoZero"/>
        <c:auto val="1"/>
        <c:lblAlgn val="ctr"/>
        <c:lblOffset val="100"/>
        <c:noMultiLvlLbl val="0"/>
      </c:catAx>
      <c:valAx>
        <c:axId val="2393132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29100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brutto v krajích ČR (TJ)</a:t>
            </a:r>
          </a:p>
        </c:rich>
      </c:tx>
      <c:layout>
        <c:manualLayout>
          <c:xMode val="edge"/>
          <c:yMode val="edge"/>
          <c:x val="1.4614830998366302E-3"/>
          <c:y val="0"/>
        </c:manualLayout>
      </c:layout>
      <c:overlay val="0"/>
    </c:title>
    <c:autoTitleDeleted val="0"/>
    <c:plotArea>
      <c:layout>
        <c:manualLayout>
          <c:layoutTarget val="inner"/>
          <c:xMode val="edge"/>
          <c:yMode val="edge"/>
          <c:x val="7.9914833822405579E-2"/>
          <c:y val="0.11408768804251168"/>
          <c:w val="0.88530669494128988"/>
          <c:h val="0.80001938503290837"/>
        </c:manualLayout>
      </c:layout>
      <c:barChart>
        <c:barDir val="col"/>
        <c:grouping val="stacked"/>
        <c:varyColors val="0"/>
        <c:ser>
          <c:idx val="0"/>
          <c:order val="0"/>
          <c:tx>
            <c:strRef>
              <c:f>'4.2'!$A$7</c:f>
              <c:strCache>
                <c:ptCount val="1"/>
                <c:pt idx="0">
                  <c:v>Hlavní město Praha</c:v>
                </c:pt>
              </c:strCache>
            </c:strRef>
          </c:tx>
          <c:invertIfNegative val="0"/>
          <c:val>
            <c:numRef>
              <c:f>'4.2'!$B$7:$M$7</c:f>
              <c:numCache>
                <c:formatCode>#,##0.0</c:formatCode>
                <c:ptCount val="12"/>
                <c:pt idx="0">
                  <c:v>687.41156899999999</c:v>
                </c:pt>
                <c:pt idx="1">
                  <c:v>564.45580599999994</c:v>
                </c:pt>
                <c:pt idx="2">
                  <c:v>566.83961500000009</c:v>
                </c:pt>
                <c:pt idx="3">
                  <c:v>452.00692928000007</c:v>
                </c:pt>
                <c:pt idx="4">
                  <c:v>246.93980873599997</c:v>
                </c:pt>
                <c:pt idx="5">
                  <c:v>205.83107005600002</c:v>
                </c:pt>
                <c:pt idx="6">
                  <c:v>240.38244300000005</c:v>
                </c:pt>
                <c:pt idx="7">
                  <c:v>234.99999999999997</c:v>
                </c:pt>
                <c:pt idx="8">
                  <c:v>253.71479999999997</c:v>
                </c:pt>
                <c:pt idx="9">
                  <c:v>380.42864137600003</c:v>
                </c:pt>
                <c:pt idx="10">
                  <c:v>507.64294618399987</c:v>
                </c:pt>
                <c:pt idx="11">
                  <c:v>644.88774581600001</c:v>
                </c:pt>
              </c:numCache>
            </c:numRef>
          </c:val>
          <c:extLst>
            <c:ext xmlns:c16="http://schemas.microsoft.com/office/drawing/2014/chart" uri="{C3380CC4-5D6E-409C-BE32-E72D297353CC}">
              <c16:uniqueId val="{00000000-136A-4182-821D-07A924959D79}"/>
            </c:ext>
          </c:extLst>
        </c:ser>
        <c:ser>
          <c:idx val="1"/>
          <c:order val="1"/>
          <c:tx>
            <c:strRef>
              <c:f>'4.2'!$A$8</c:f>
              <c:strCache>
                <c:ptCount val="1"/>
                <c:pt idx="0">
                  <c:v>Jihočeský kraj</c:v>
                </c:pt>
              </c:strCache>
            </c:strRef>
          </c:tx>
          <c:spPr>
            <a:solidFill>
              <a:schemeClr val="accent2"/>
            </a:solidFill>
          </c:spPr>
          <c:invertIfNegative val="0"/>
          <c:val>
            <c:numRef>
              <c:f>'4.2'!$B$8:$M$8</c:f>
              <c:numCache>
                <c:formatCode>#,##0.0</c:formatCode>
                <c:ptCount val="12"/>
                <c:pt idx="0">
                  <c:v>957.16605600000014</c:v>
                </c:pt>
                <c:pt idx="1">
                  <c:v>785.94108700000038</c:v>
                </c:pt>
                <c:pt idx="2">
                  <c:v>827.88881399999968</c:v>
                </c:pt>
                <c:pt idx="3">
                  <c:v>677.82520899999963</c:v>
                </c:pt>
                <c:pt idx="4">
                  <c:v>411.90845800000005</c:v>
                </c:pt>
                <c:pt idx="5">
                  <c:v>292.62725700000004</c:v>
                </c:pt>
                <c:pt idx="6">
                  <c:v>339.36470500000007</c:v>
                </c:pt>
                <c:pt idx="7">
                  <c:v>337.34407899999974</c:v>
                </c:pt>
                <c:pt idx="8">
                  <c:v>429.14003600000001</c:v>
                </c:pt>
                <c:pt idx="9">
                  <c:v>521.98820099999978</c:v>
                </c:pt>
                <c:pt idx="10">
                  <c:v>717.4176460000001</c:v>
                </c:pt>
                <c:pt idx="11">
                  <c:v>899.51822200000015</c:v>
                </c:pt>
              </c:numCache>
            </c:numRef>
          </c:val>
          <c:extLst>
            <c:ext xmlns:c16="http://schemas.microsoft.com/office/drawing/2014/chart" uri="{C3380CC4-5D6E-409C-BE32-E72D297353CC}">
              <c16:uniqueId val="{00000001-136A-4182-821D-07A924959D79}"/>
            </c:ext>
          </c:extLst>
        </c:ser>
        <c:ser>
          <c:idx val="2"/>
          <c:order val="2"/>
          <c:tx>
            <c:strRef>
              <c:f>'4.2'!$A$9</c:f>
              <c:strCache>
                <c:ptCount val="1"/>
                <c:pt idx="0">
                  <c:v>Jihomoravský kraj</c:v>
                </c:pt>
              </c:strCache>
            </c:strRef>
          </c:tx>
          <c:spPr>
            <a:solidFill>
              <a:schemeClr val="accent3"/>
            </a:solidFill>
          </c:spPr>
          <c:invertIfNegative val="0"/>
          <c:val>
            <c:numRef>
              <c:f>'4.2'!$B$9:$M$9</c:f>
              <c:numCache>
                <c:formatCode>#,##0.0</c:formatCode>
                <c:ptCount val="12"/>
                <c:pt idx="0">
                  <c:v>1054.758149</c:v>
                </c:pt>
                <c:pt idx="1">
                  <c:v>830.44210999999996</c:v>
                </c:pt>
                <c:pt idx="2">
                  <c:v>853.5081909999999</c:v>
                </c:pt>
                <c:pt idx="3">
                  <c:v>628.7453660000001</c:v>
                </c:pt>
                <c:pt idx="4">
                  <c:v>347.32436199999984</c:v>
                </c:pt>
                <c:pt idx="5">
                  <c:v>282.65505199999996</c:v>
                </c:pt>
                <c:pt idx="6">
                  <c:v>271.34258399999999</c:v>
                </c:pt>
                <c:pt idx="7">
                  <c:v>271.61288500000018</c:v>
                </c:pt>
                <c:pt idx="8">
                  <c:v>395.63370800000024</c:v>
                </c:pt>
                <c:pt idx="9">
                  <c:v>574.66365300000007</c:v>
                </c:pt>
                <c:pt idx="10">
                  <c:v>772.40779399999974</c:v>
                </c:pt>
                <c:pt idx="11">
                  <c:v>967.22420799999986</c:v>
                </c:pt>
              </c:numCache>
            </c:numRef>
          </c:val>
          <c:extLst>
            <c:ext xmlns:c16="http://schemas.microsoft.com/office/drawing/2014/chart" uri="{C3380CC4-5D6E-409C-BE32-E72D297353CC}">
              <c16:uniqueId val="{00000002-136A-4182-821D-07A924959D79}"/>
            </c:ext>
          </c:extLst>
        </c:ser>
        <c:ser>
          <c:idx val="3"/>
          <c:order val="3"/>
          <c:tx>
            <c:strRef>
              <c:f>'4.2'!$A$10</c:f>
              <c:strCache>
                <c:ptCount val="1"/>
                <c:pt idx="0">
                  <c:v>Karlovarský kraj</c:v>
                </c:pt>
              </c:strCache>
            </c:strRef>
          </c:tx>
          <c:spPr>
            <a:solidFill>
              <a:schemeClr val="accent4"/>
            </a:solidFill>
          </c:spPr>
          <c:invertIfNegative val="0"/>
          <c:val>
            <c:numRef>
              <c:f>'4.2'!$B$10:$M$10</c:f>
              <c:numCache>
                <c:formatCode>#,##0.0</c:formatCode>
                <c:ptCount val="12"/>
                <c:pt idx="0">
                  <c:v>1099.1723939999999</c:v>
                </c:pt>
                <c:pt idx="1">
                  <c:v>1011.0654139999998</c:v>
                </c:pt>
                <c:pt idx="2">
                  <c:v>1069.6539819999996</c:v>
                </c:pt>
                <c:pt idx="3">
                  <c:v>968.97024399999998</c:v>
                </c:pt>
                <c:pt idx="4">
                  <c:v>760.67680400000029</c:v>
                </c:pt>
                <c:pt idx="5">
                  <c:v>619.2976819999999</c:v>
                </c:pt>
                <c:pt idx="6">
                  <c:v>314.73781799999989</c:v>
                </c:pt>
                <c:pt idx="7">
                  <c:v>344.69736799999998</c:v>
                </c:pt>
                <c:pt idx="8">
                  <c:v>445.78142100000008</c:v>
                </c:pt>
                <c:pt idx="9">
                  <c:v>764.57386800000018</c:v>
                </c:pt>
                <c:pt idx="10">
                  <c:v>917.98161199999993</c:v>
                </c:pt>
                <c:pt idx="11">
                  <c:v>1099.2311590000002</c:v>
                </c:pt>
              </c:numCache>
            </c:numRef>
          </c:val>
          <c:extLst>
            <c:ext xmlns:c16="http://schemas.microsoft.com/office/drawing/2014/chart" uri="{C3380CC4-5D6E-409C-BE32-E72D297353CC}">
              <c16:uniqueId val="{00000003-136A-4182-821D-07A924959D79}"/>
            </c:ext>
          </c:extLst>
        </c:ser>
        <c:ser>
          <c:idx val="4"/>
          <c:order val="4"/>
          <c:tx>
            <c:strRef>
              <c:f>'4.2'!$A$11</c:f>
              <c:strCache>
                <c:ptCount val="1"/>
                <c:pt idx="0">
                  <c:v>Kraj Vysočina</c:v>
                </c:pt>
              </c:strCache>
            </c:strRef>
          </c:tx>
          <c:spPr>
            <a:solidFill>
              <a:schemeClr val="accent5"/>
            </a:solidFill>
          </c:spPr>
          <c:invertIfNegative val="0"/>
          <c:val>
            <c:numRef>
              <c:f>'4.2'!$B$11:$M$11</c:f>
              <c:numCache>
                <c:formatCode>#,##0.0</c:formatCode>
                <c:ptCount val="12"/>
                <c:pt idx="0">
                  <c:v>470.08759664179757</c:v>
                </c:pt>
                <c:pt idx="1">
                  <c:v>399.46872217595683</c:v>
                </c:pt>
                <c:pt idx="2">
                  <c:v>414.61191047496254</c:v>
                </c:pt>
                <c:pt idx="3">
                  <c:v>296.05359709181596</c:v>
                </c:pt>
                <c:pt idx="4">
                  <c:v>193.65276579163921</c:v>
                </c:pt>
                <c:pt idx="5">
                  <c:v>179.449754504818</c:v>
                </c:pt>
                <c:pt idx="6">
                  <c:v>146.1963114870972</c:v>
                </c:pt>
                <c:pt idx="7">
                  <c:v>174.86972754597943</c:v>
                </c:pt>
                <c:pt idx="8">
                  <c:v>229.96440288031275</c:v>
                </c:pt>
                <c:pt idx="9">
                  <c:v>272.81134399999991</c:v>
                </c:pt>
                <c:pt idx="10">
                  <c:v>341.03766100000013</c:v>
                </c:pt>
                <c:pt idx="11">
                  <c:v>450.71483800000004</c:v>
                </c:pt>
              </c:numCache>
            </c:numRef>
          </c:val>
          <c:extLst>
            <c:ext xmlns:c16="http://schemas.microsoft.com/office/drawing/2014/chart" uri="{C3380CC4-5D6E-409C-BE32-E72D297353CC}">
              <c16:uniqueId val="{00000004-136A-4182-821D-07A924959D79}"/>
            </c:ext>
          </c:extLst>
        </c:ser>
        <c:ser>
          <c:idx val="5"/>
          <c:order val="5"/>
          <c:tx>
            <c:strRef>
              <c:f>'4.2'!$A$12</c:f>
              <c:strCache>
                <c:ptCount val="1"/>
                <c:pt idx="0">
                  <c:v>Královéhradecký kraj</c:v>
                </c:pt>
              </c:strCache>
            </c:strRef>
          </c:tx>
          <c:spPr>
            <a:solidFill>
              <a:schemeClr val="accent6"/>
            </a:solidFill>
          </c:spPr>
          <c:invertIfNegative val="0"/>
          <c:val>
            <c:numRef>
              <c:f>'4.2'!$B$12:$M$12</c:f>
              <c:numCache>
                <c:formatCode>#,##0.0</c:formatCode>
                <c:ptCount val="12"/>
                <c:pt idx="0">
                  <c:v>614.57520442794237</c:v>
                </c:pt>
                <c:pt idx="1">
                  <c:v>437.15222549065186</c:v>
                </c:pt>
                <c:pt idx="2">
                  <c:v>443.49601899999999</c:v>
                </c:pt>
                <c:pt idx="3">
                  <c:v>371.14123099999989</c:v>
                </c:pt>
                <c:pt idx="4">
                  <c:v>239.86219299999999</c:v>
                </c:pt>
                <c:pt idx="5">
                  <c:v>201.98755100000002</c:v>
                </c:pt>
                <c:pt idx="6">
                  <c:v>175.29470099999998</c:v>
                </c:pt>
                <c:pt idx="7">
                  <c:v>183.77656000000002</c:v>
                </c:pt>
                <c:pt idx="8">
                  <c:v>306.25948700000004</c:v>
                </c:pt>
                <c:pt idx="9">
                  <c:v>407.27158999999978</c:v>
                </c:pt>
                <c:pt idx="10">
                  <c:v>500.17253399999993</c:v>
                </c:pt>
                <c:pt idx="11">
                  <c:v>581.86628500000006</c:v>
                </c:pt>
              </c:numCache>
            </c:numRef>
          </c:val>
          <c:extLst>
            <c:ext xmlns:c16="http://schemas.microsoft.com/office/drawing/2014/chart" uri="{C3380CC4-5D6E-409C-BE32-E72D297353CC}">
              <c16:uniqueId val="{00000005-136A-4182-821D-07A924959D79}"/>
            </c:ext>
          </c:extLst>
        </c:ser>
        <c:ser>
          <c:idx val="6"/>
          <c:order val="6"/>
          <c:tx>
            <c:strRef>
              <c:f>'4.2'!$A$13</c:f>
              <c:strCache>
                <c:ptCount val="1"/>
                <c:pt idx="0">
                  <c:v>Liberecký kraj</c:v>
                </c:pt>
              </c:strCache>
            </c:strRef>
          </c:tx>
          <c:spPr>
            <a:solidFill>
              <a:srgbClr val="F0948F"/>
            </a:solidFill>
          </c:spPr>
          <c:invertIfNegative val="0"/>
          <c:val>
            <c:numRef>
              <c:f>'4.2'!$B$13:$M$13</c:f>
              <c:numCache>
                <c:formatCode>#,##0.0</c:formatCode>
                <c:ptCount val="12"/>
                <c:pt idx="0">
                  <c:v>334.99903499999994</c:v>
                </c:pt>
                <c:pt idx="1">
                  <c:v>280.09290400000003</c:v>
                </c:pt>
                <c:pt idx="2">
                  <c:v>271.17602999999997</c:v>
                </c:pt>
                <c:pt idx="3">
                  <c:v>217.28056599999996</c:v>
                </c:pt>
                <c:pt idx="4">
                  <c:v>124.60853499999999</c:v>
                </c:pt>
                <c:pt idx="5">
                  <c:v>72.422674999999998</c:v>
                </c:pt>
                <c:pt idx="6">
                  <c:v>104.41361999999998</c:v>
                </c:pt>
                <c:pt idx="7">
                  <c:v>102.49896599999998</c:v>
                </c:pt>
                <c:pt idx="8">
                  <c:v>131.58168399999997</c:v>
                </c:pt>
                <c:pt idx="9">
                  <c:v>163.02031699999995</c:v>
                </c:pt>
                <c:pt idx="10">
                  <c:v>223.724041</c:v>
                </c:pt>
                <c:pt idx="11">
                  <c:v>295.98109299999999</c:v>
                </c:pt>
              </c:numCache>
            </c:numRef>
          </c:val>
          <c:extLst>
            <c:ext xmlns:c16="http://schemas.microsoft.com/office/drawing/2014/chart" uri="{C3380CC4-5D6E-409C-BE32-E72D297353CC}">
              <c16:uniqueId val="{00000006-136A-4182-821D-07A924959D79}"/>
            </c:ext>
          </c:extLst>
        </c:ser>
        <c:ser>
          <c:idx val="7"/>
          <c:order val="7"/>
          <c:tx>
            <c:strRef>
              <c:f>'4.2'!$A$14</c:f>
              <c:strCache>
                <c:ptCount val="1"/>
                <c:pt idx="0">
                  <c:v>Moravskoslezský kraj</c:v>
                </c:pt>
              </c:strCache>
            </c:strRef>
          </c:tx>
          <c:spPr>
            <a:solidFill>
              <a:srgbClr val="F7C9C7"/>
            </a:solidFill>
          </c:spPr>
          <c:invertIfNegative val="0"/>
          <c:val>
            <c:numRef>
              <c:f>'4.2'!$B$14:$M$14</c:f>
              <c:numCache>
                <c:formatCode>#,##0.0</c:formatCode>
                <c:ptCount val="12"/>
                <c:pt idx="0">
                  <c:v>3741.2785640000025</c:v>
                </c:pt>
                <c:pt idx="1">
                  <c:v>2995.5558029999988</c:v>
                </c:pt>
                <c:pt idx="2">
                  <c:v>3200.6756300000002</c:v>
                </c:pt>
                <c:pt idx="3">
                  <c:v>2754.6695540000001</c:v>
                </c:pt>
                <c:pt idx="4">
                  <c:v>1982.7327490000005</c:v>
                </c:pt>
                <c:pt idx="5">
                  <c:v>1726.7492079999997</c:v>
                </c:pt>
                <c:pt idx="6">
                  <c:v>1665.9907419999984</c:v>
                </c:pt>
                <c:pt idx="7">
                  <c:v>1584.575036</c:v>
                </c:pt>
                <c:pt idx="8">
                  <c:v>1854.1198360000001</c:v>
                </c:pt>
                <c:pt idx="9">
                  <c:v>2005.017716000001</c:v>
                </c:pt>
                <c:pt idx="10">
                  <c:v>2797.4331409999995</c:v>
                </c:pt>
                <c:pt idx="11">
                  <c:v>3379.2171379999995</c:v>
                </c:pt>
              </c:numCache>
            </c:numRef>
          </c:val>
          <c:extLst>
            <c:ext xmlns:c16="http://schemas.microsoft.com/office/drawing/2014/chart" uri="{C3380CC4-5D6E-409C-BE32-E72D297353CC}">
              <c16:uniqueId val="{00000007-136A-4182-821D-07A924959D79}"/>
            </c:ext>
          </c:extLst>
        </c:ser>
        <c:ser>
          <c:idx val="8"/>
          <c:order val="8"/>
          <c:tx>
            <c:strRef>
              <c:f>'4.2'!$A$15</c:f>
              <c:strCache>
                <c:ptCount val="1"/>
                <c:pt idx="0">
                  <c:v>Olomoucký kraj</c:v>
                </c:pt>
              </c:strCache>
            </c:strRef>
          </c:tx>
          <c:spPr>
            <a:solidFill>
              <a:schemeClr val="tx1"/>
            </a:solidFill>
          </c:spPr>
          <c:invertIfNegative val="0"/>
          <c:val>
            <c:numRef>
              <c:f>'4.2'!$B$15:$M$15</c:f>
              <c:numCache>
                <c:formatCode>#,##0.0</c:formatCode>
                <c:ptCount val="12"/>
                <c:pt idx="0">
                  <c:v>889.82469200000003</c:v>
                </c:pt>
                <c:pt idx="1">
                  <c:v>652.70693100000005</c:v>
                </c:pt>
                <c:pt idx="2">
                  <c:v>666.46068800000012</c:v>
                </c:pt>
                <c:pt idx="3">
                  <c:v>539.02753499999983</c:v>
                </c:pt>
                <c:pt idx="4">
                  <c:v>365.83234999999996</c:v>
                </c:pt>
                <c:pt idx="5">
                  <c:v>314.42734599999994</c:v>
                </c:pt>
                <c:pt idx="6">
                  <c:v>309.91971299999977</c:v>
                </c:pt>
                <c:pt idx="7">
                  <c:v>285.95644499999986</c:v>
                </c:pt>
                <c:pt idx="8">
                  <c:v>400.70410199999992</c:v>
                </c:pt>
                <c:pt idx="9">
                  <c:v>558.18270700000005</c:v>
                </c:pt>
                <c:pt idx="10">
                  <c:v>659.32900399999971</c:v>
                </c:pt>
                <c:pt idx="11">
                  <c:v>800.36640199999988</c:v>
                </c:pt>
              </c:numCache>
            </c:numRef>
          </c:val>
          <c:extLst>
            <c:ext xmlns:c16="http://schemas.microsoft.com/office/drawing/2014/chart" uri="{C3380CC4-5D6E-409C-BE32-E72D297353CC}">
              <c16:uniqueId val="{00000008-136A-4182-821D-07A924959D79}"/>
            </c:ext>
          </c:extLst>
        </c:ser>
        <c:ser>
          <c:idx val="9"/>
          <c:order val="9"/>
          <c:tx>
            <c:strRef>
              <c:f>'4.2'!$A$16</c:f>
              <c:strCache>
                <c:ptCount val="1"/>
                <c:pt idx="0">
                  <c:v>Pardubický kraj</c:v>
                </c:pt>
              </c:strCache>
            </c:strRef>
          </c:tx>
          <c:spPr>
            <a:solidFill>
              <a:srgbClr val="646363"/>
            </a:solidFill>
          </c:spPr>
          <c:invertIfNegative val="0"/>
          <c:val>
            <c:numRef>
              <c:f>'4.2'!$B$16:$M$16</c:f>
              <c:numCache>
                <c:formatCode>#,##0.0</c:formatCode>
                <c:ptCount val="12"/>
                <c:pt idx="0">
                  <c:v>933.32962751696618</c:v>
                </c:pt>
                <c:pt idx="1">
                  <c:v>755.23049579771964</c:v>
                </c:pt>
                <c:pt idx="2">
                  <c:v>768.39075336547023</c:v>
                </c:pt>
                <c:pt idx="3">
                  <c:v>611.20987290645701</c:v>
                </c:pt>
                <c:pt idx="4">
                  <c:v>308.16277643572619</c:v>
                </c:pt>
                <c:pt idx="5">
                  <c:v>247.29135217421683</c:v>
                </c:pt>
                <c:pt idx="6">
                  <c:v>224.10482337783907</c:v>
                </c:pt>
                <c:pt idx="7">
                  <c:v>206.16155878049219</c:v>
                </c:pt>
                <c:pt idx="8">
                  <c:v>345.19192804348364</c:v>
                </c:pt>
                <c:pt idx="9">
                  <c:v>450.75545500000021</c:v>
                </c:pt>
                <c:pt idx="10">
                  <c:v>668.54470500000002</c:v>
                </c:pt>
                <c:pt idx="11">
                  <c:v>912.80427599999962</c:v>
                </c:pt>
              </c:numCache>
            </c:numRef>
          </c:val>
          <c:extLst>
            <c:ext xmlns:c16="http://schemas.microsoft.com/office/drawing/2014/chart" uri="{C3380CC4-5D6E-409C-BE32-E72D297353CC}">
              <c16:uniqueId val="{00000009-136A-4182-821D-07A924959D79}"/>
            </c:ext>
          </c:extLst>
        </c:ser>
        <c:ser>
          <c:idx val="10"/>
          <c:order val="10"/>
          <c:tx>
            <c:strRef>
              <c:f>'4.2'!$A$17</c:f>
              <c:strCache>
                <c:ptCount val="1"/>
                <c:pt idx="0">
                  <c:v>Plzeňský kraj</c:v>
                </c:pt>
              </c:strCache>
            </c:strRef>
          </c:tx>
          <c:spPr>
            <a:solidFill>
              <a:srgbClr val="9D9D9C"/>
            </a:solidFill>
          </c:spPr>
          <c:invertIfNegative val="0"/>
          <c:val>
            <c:numRef>
              <c:f>'4.2'!$B$17:$M$17</c:f>
              <c:numCache>
                <c:formatCode>#,##0.0</c:formatCode>
                <c:ptCount val="12"/>
                <c:pt idx="0">
                  <c:v>793.85737750119915</c:v>
                </c:pt>
                <c:pt idx="1">
                  <c:v>651.15673348857774</c:v>
                </c:pt>
                <c:pt idx="2">
                  <c:v>669.98945181942929</c:v>
                </c:pt>
                <c:pt idx="3">
                  <c:v>530.47906834165974</c:v>
                </c:pt>
                <c:pt idx="4">
                  <c:v>280.94587194398656</c:v>
                </c:pt>
                <c:pt idx="5">
                  <c:v>229.93350273114956</c:v>
                </c:pt>
                <c:pt idx="6">
                  <c:v>222.15289648062776</c:v>
                </c:pt>
                <c:pt idx="7">
                  <c:v>196.23905063867008</c:v>
                </c:pt>
                <c:pt idx="8">
                  <c:v>295.53888553331603</c:v>
                </c:pt>
                <c:pt idx="9">
                  <c:v>392.82173899999992</c:v>
                </c:pt>
                <c:pt idx="10">
                  <c:v>578.32886499999972</c:v>
                </c:pt>
                <c:pt idx="11">
                  <c:v>749.89985599999977</c:v>
                </c:pt>
              </c:numCache>
            </c:numRef>
          </c:val>
          <c:extLst>
            <c:ext xmlns:c16="http://schemas.microsoft.com/office/drawing/2014/chart" uri="{C3380CC4-5D6E-409C-BE32-E72D297353CC}">
              <c16:uniqueId val="{0000000A-136A-4182-821D-07A924959D79}"/>
            </c:ext>
          </c:extLst>
        </c:ser>
        <c:ser>
          <c:idx val="11"/>
          <c:order val="11"/>
          <c:tx>
            <c:strRef>
              <c:f>'4.2'!$A$18</c:f>
              <c:strCache>
                <c:ptCount val="1"/>
                <c:pt idx="0">
                  <c:v>Středočeský kraj</c:v>
                </c:pt>
              </c:strCache>
            </c:strRef>
          </c:tx>
          <c:spPr>
            <a:solidFill>
              <a:srgbClr val="D0D0D0"/>
            </a:solidFill>
          </c:spPr>
          <c:invertIfNegative val="0"/>
          <c:val>
            <c:numRef>
              <c:f>'4.2'!$B$18:$M$18</c:f>
              <c:numCache>
                <c:formatCode>#,##0.0</c:formatCode>
                <c:ptCount val="12"/>
                <c:pt idx="0">
                  <c:v>3453.339414999999</c:v>
                </c:pt>
                <c:pt idx="1">
                  <c:v>2755.9194036516064</c:v>
                </c:pt>
                <c:pt idx="2">
                  <c:v>2588.6387841216965</c:v>
                </c:pt>
                <c:pt idx="3">
                  <c:v>2108.4757459999992</c:v>
                </c:pt>
                <c:pt idx="4">
                  <c:v>1487.0180110000006</c:v>
                </c:pt>
                <c:pt idx="5">
                  <c:v>1277.7668340000002</c:v>
                </c:pt>
                <c:pt idx="6">
                  <c:v>1212.6183589999998</c:v>
                </c:pt>
                <c:pt idx="7">
                  <c:v>1203.1310510000003</c:v>
                </c:pt>
                <c:pt idx="8">
                  <c:v>1602.8441190000005</c:v>
                </c:pt>
                <c:pt idx="9">
                  <c:v>2013.3179539999994</c:v>
                </c:pt>
                <c:pt idx="10">
                  <c:v>2674.9758240000006</c:v>
                </c:pt>
                <c:pt idx="11">
                  <c:v>3280.6461200000012</c:v>
                </c:pt>
              </c:numCache>
            </c:numRef>
          </c:val>
          <c:extLst>
            <c:ext xmlns:c16="http://schemas.microsoft.com/office/drawing/2014/chart" uri="{C3380CC4-5D6E-409C-BE32-E72D297353CC}">
              <c16:uniqueId val="{0000000B-136A-4182-821D-07A924959D79}"/>
            </c:ext>
          </c:extLst>
        </c:ser>
        <c:ser>
          <c:idx val="12"/>
          <c:order val="12"/>
          <c:tx>
            <c:strRef>
              <c:f>'4.2'!$A$19</c:f>
              <c:strCache>
                <c:ptCount val="1"/>
                <c:pt idx="0">
                  <c:v>Ústecký kraj</c:v>
                </c:pt>
              </c:strCache>
            </c:strRef>
          </c:tx>
          <c:spPr>
            <a:pattFill prst="ltUpDiag">
              <a:fgClr>
                <a:schemeClr val="accent1"/>
              </a:fgClr>
              <a:bgClr>
                <a:schemeClr val="bg1"/>
              </a:bgClr>
            </a:pattFill>
          </c:spPr>
          <c:invertIfNegative val="0"/>
          <c:val>
            <c:numRef>
              <c:f>'4.2'!$B$19:$M$19</c:f>
              <c:numCache>
                <c:formatCode>#,##0.0</c:formatCode>
                <c:ptCount val="12"/>
                <c:pt idx="0">
                  <c:v>3406.2016220000005</c:v>
                </c:pt>
                <c:pt idx="1">
                  <c:v>2943.5065019999988</c:v>
                </c:pt>
                <c:pt idx="2">
                  <c:v>3076.9218300000007</c:v>
                </c:pt>
                <c:pt idx="3">
                  <c:v>2680.4380920000003</c:v>
                </c:pt>
                <c:pt idx="4">
                  <c:v>2174.9490840000008</c:v>
                </c:pt>
                <c:pt idx="5">
                  <c:v>1858.1875050000006</c:v>
                </c:pt>
                <c:pt idx="6">
                  <c:v>1956.3384800000001</c:v>
                </c:pt>
                <c:pt idx="7">
                  <c:v>1951.5788309999998</c:v>
                </c:pt>
                <c:pt idx="8">
                  <c:v>2141.0853240000001</c:v>
                </c:pt>
                <c:pt idx="9">
                  <c:v>2105.8407580000007</c:v>
                </c:pt>
                <c:pt idx="10">
                  <c:v>2856.401150000002</c:v>
                </c:pt>
                <c:pt idx="11">
                  <c:v>3296.8357060000003</c:v>
                </c:pt>
              </c:numCache>
            </c:numRef>
          </c:val>
          <c:extLst>
            <c:ext xmlns:c16="http://schemas.microsoft.com/office/drawing/2014/chart" uri="{C3380CC4-5D6E-409C-BE32-E72D297353CC}">
              <c16:uniqueId val="{0000000C-136A-4182-821D-07A924959D79}"/>
            </c:ext>
          </c:extLst>
        </c:ser>
        <c:ser>
          <c:idx val="13"/>
          <c:order val="13"/>
          <c:tx>
            <c:strRef>
              <c:f>'4.2'!$A$20</c:f>
              <c:strCache>
                <c:ptCount val="1"/>
                <c:pt idx="0">
                  <c:v>Zlínský kraj</c:v>
                </c:pt>
              </c:strCache>
            </c:strRef>
          </c:tx>
          <c:spPr>
            <a:pattFill prst="ltUpDiag">
              <a:fgClr>
                <a:schemeClr val="accent5"/>
              </a:fgClr>
              <a:bgClr>
                <a:schemeClr val="bg1"/>
              </a:bgClr>
            </a:pattFill>
          </c:spPr>
          <c:invertIfNegative val="0"/>
          <c:val>
            <c:numRef>
              <c:f>'4.2'!$B$20:$M$20</c:f>
              <c:numCache>
                <c:formatCode>#,##0.0</c:formatCode>
                <c:ptCount val="12"/>
                <c:pt idx="0">
                  <c:v>890.02930400000025</c:v>
                </c:pt>
                <c:pt idx="1">
                  <c:v>728.48050400000022</c:v>
                </c:pt>
                <c:pt idx="2">
                  <c:v>783.1803980000002</c:v>
                </c:pt>
                <c:pt idx="3">
                  <c:v>591.84303</c:v>
                </c:pt>
                <c:pt idx="4">
                  <c:v>406.37007800000009</c:v>
                </c:pt>
                <c:pt idx="5">
                  <c:v>370.45748900000001</c:v>
                </c:pt>
                <c:pt idx="6">
                  <c:v>310.75234800000015</c:v>
                </c:pt>
                <c:pt idx="7">
                  <c:v>345.57123399999983</c:v>
                </c:pt>
                <c:pt idx="8">
                  <c:v>403.44208499999996</c:v>
                </c:pt>
                <c:pt idx="9">
                  <c:v>446.96312900000004</c:v>
                </c:pt>
                <c:pt idx="10">
                  <c:v>609.73677799999984</c:v>
                </c:pt>
                <c:pt idx="11">
                  <c:v>736.71960999999988</c:v>
                </c:pt>
              </c:numCache>
            </c:numRef>
          </c:val>
          <c:extLst>
            <c:ext xmlns:c16="http://schemas.microsoft.com/office/drawing/2014/chart" uri="{C3380CC4-5D6E-409C-BE32-E72D297353CC}">
              <c16:uniqueId val="{0000000D-136A-4182-821D-07A924959D79}"/>
            </c:ext>
          </c:extLst>
        </c:ser>
        <c:dLbls>
          <c:showLegendKey val="0"/>
          <c:showVal val="0"/>
          <c:showCatName val="0"/>
          <c:showSerName val="0"/>
          <c:showPercent val="0"/>
          <c:showBubbleSize val="0"/>
        </c:dLbls>
        <c:gapWidth val="50"/>
        <c:overlap val="100"/>
        <c:axId val="230913536"/>
        <c:axId val="230915072"/>
      </c:barChart>
      <c:catAx>
        <c:axId val="230913536"/>
        <c:scaling>
          <c:orientation val="minMax"/>
        </c:scaling>
        <c:delete val="0"/>
        <c:axPos val="b"/>
        <c:majorTickMark val="none"/>
        <c:minorTickMark val="none"/>
        <c:tickLblPos val="nextTo"/>
        <c:txPr>
          <a:bodyPr/>
          <a:lstStyle/>
          <a:p>
            <a:pPr>
              <a:defRPr sz="900"/>
            </a:pPr>
            <a:endParaRPr lang="cs-CZ"/>
          </a:p>
        </c:txPr>
        <c:crossAx val="230915072"/>
        <c:crosses val="autoZero"/>
        <c:auto val="1"/>
        <c:lblAlgn val="ctr"/>
        <c:lblOffset val="100"/>
        <c:noMultiLvlLbl val="0"/>
      </c:catAx>
      <c:valAx>
        <c:axId val="230915072"/>
        <c:scaling>
          <c:orientation val="minMax"/>
          <c:max val="20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2309135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extLst>
            <c:ext xmlns:c16="http://schemas.microsoft.com/office/drawing/2014/chart" uri="{C3380CC4-5D6E-409C-BE32-E72D297353CC}">
              <c16:uniqueId val="{00000000-9CF2-4986-BA65-CA71F5D8D0D6}"/>
            </c:ext>
          </c:extLst>
        </c:ser>
        <c:dLbls>
          <c:showLegendKey val="0"/>
          <c:showVal val="0"/>
          <c:showCatName val="0"/>
          <c:showSerName val="0"/>
          <c:showPercent val="0"/>
          <c:showBubbleSize val="0"/>
        </c:dLbls>
        <c:gapWidth val="150"/>
        <c:axId val="239326336"/>
        <c:axId val="239327872"/>
      </c:barChart>
      <c:catAx>
        <c:axId val="239326336"/>
        <c:scaling>
          <c:orientation val="minMax"/>
        </c:scaling>
        <c:delete val="0"/>
        <c:axPos val="l"/>
        <c:numFmt formatCode="General" sourceLinked="1"/>
        <c:majorTickMark val="none"/>
        <c:minorTickMark val="none"/>
        <c:tickLblPos val="nextTo"/>
        <c:txPr>
          <a:bodyPr/>
          <a:lstStyle/>
          <a:p>
            <a:pPr>
              <a:defRPr sz="900"/>
            </a:pPr>
            <a:endParaRPr lang="cs-CZ"/>
          </a:p>
        </c:txPr>
        <c:crossAx val="239327872"/>
        <c:crosses val="autoZero"/>
        <c:auto val="1"/>
        <c:lblAlgn val="ctr"/>
        <c:lblOffset val="100"/>
        <c:noMultiLvlLbl val="0"/>
      </c:catAx>
      <c:valAx>
        <c:axId val="2393278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263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4091-431D-A8B3-D9803D311F40}"/>
              </c:ext>
            </c:extLst>
          </c:dPt>
          <c:cat>
            <c:numRef>
              <c:f>'14.9'!$J$19:$J$26</c:f>
              <c:numCache>
                <c:formatCode>General</c:formatCode>
                <c:ptCount val="8"/>
              </c:numCache>
            </c:numRef>
          </c:cat>
          <c:val>
            <c:numRef>
              <c:f>'14.9'!$K$19:$K$26</c:f>
              <c:numCache>
                <c:formatCode>General</c:formatCode>
                <c:ptCount val="8"/>
              </c:numCache>
            </c:numRef>
          </c:val>
          <c:extLst>
            <c:ext xmlns:c16="http://schemas.microsoft.com/office/drawing/2014/chart" uri="{C3380CC4-5D6E-409C-BE32-E72D297353CC}">
              <c16:uniqueId val="{00000002-4091-431D-A8B3-D9803D311F4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extLst>
            <c:ext xmlns:c16="http://schemas.microsoft.com/office/drawing/2014/chart" uri="{C3380CC4-5D6E-409C-BE32-E72D297353CC}">
              <c16:uniqueId val="{00000000-2149-4519-A948-13538D1FA8A2}"/>
            </c:ext>
          </c:extLst>
        </c:ser>
        <c:dLbls>
          <c:showLegendKey val="0"/>
          <c:showVal val="0"/>
          <c:showCatName val="0"/>
          <c:showSerName val="0"/>
          <c:showPercent val="0"/>
          <c:showBubbleSize val="0"/>
        </c:dLbls>
        <c:gapWidth val="150"/>
        <c:axId val="273689216"/>
        <c:axId val="273727872"/>
      </c:barChart>
      <c:catAx>
        <c:axId val="273689216"/>
        <c:scaling>
          <c:orientation val="maxMin"/>
        </c:scaling>
        <c:delete val="0"/>
        <c:axPos val="l"/>
        <c:numFmt formatCode="0.0" sourceLinked="1"/>
        <c:majorTickMark val="none"/>
        <c:minorTickMark val="none"/>
        <c:tickLblPos val="nextTo"/>
        <c:txPr>
          <a:bodyPr/>
          <a:lstStyle/>
          <a:p>
            <a:pPr>
              <a:defRPr sz="900"/>
            </a:pPr>
            <a:endParaRPr lang="cs-CZ"/>
          </a:p>
        </c:txPr>
        <c:crossAx val="273727872"/>
        <c:crosses val="autoZero"/>
        <c:auto val="1"/>
        <c:lblAlgn val="ctr"/>
        <c:lblOffset val="100"/>
        <c:noMultiLvlLbl val="0"/>
      </c:catAx>
      <c:valAx>
        <c:axId val="27372787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6892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extLst>
            <c:ext xmlns:c16="http://schemas.microsoft.com/office/drawing/2014/chart" uri="{C3380CC4-5D6E-409C-BE32-E72D297353CC}">
              <c16:uniqueId val="{00000000-6B65-42E2-9A82-93FAD9E4E8AF}"/>
            </c:ext>
          </c:extLst>
        </c:ser>
        <c:dLbls>
          <c:showLegendKey val="0"/>
          <c:showVal val="0"/>
          <c:showCatName val="0"/>
          <c:showSerName val="0"/>
          <c:showPercent val="0"/>
          <c:showBubbleSize val="0"/>
        </c:dLbls>
        <c:gapWidth val="150"/>
        <c:axId val="273768832"/>
        <c:axId val="273770368"/>
      </c:barChart>
      <c:catAx>
        <c:axId val="273768832"/>
        <c:scaling>
          <c:orientation val="minMax"/>
        </c:scaling>
        <c:delete val="0"/>
        <c:axPos val="l"/>
        <c:numFmt formatCode="General" sourceLinked="1"/>
        <c:majorTickMark val="none"/>
        <c:minorTickMark val="none"/>
        <c:tickLblPos val="nextTo"/>
        <c:txPr>
          <a:bodyPr/>
          <a:lstStyle/>
          <a:p>
            <a:pPr>
              <a:defRPr sz="900"/>
            </a:pPr>
            <a:endParaRPr lang="cs-CZ"/>
          </a:p>
        </c:txPr>
        <c:crossAx val="273770368"/>
        <c:crosses val="autoZero"/>
        <c:auto val="1"/>
        <c:lblAlgn val="ctr"/>
        <c:lblOffset val="100"/>
        <c:noMultiLvlLbl val="0"/>
      </c:catAx>
      <c:valAx>
        <c:axId val="2737703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7688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#,##0.0</c:formatCode>
                <c:ptCount val="3"/>
              </c:numCache>
            </c:numRef>
          </c:val>
          <c:extLst>
            <c:ext xmlns:c16="http://schemas.microsoft.com/office/drawing/2014/chart" uri="{C3380CC4-5D6E-409C-BE32-E72D297353CC}">
              <c16:uniqueId val="{00000000-4932-44E0-848B-781B20C8C87C}"/>
            </c:ext>
          </c:extLst>
        </c:ser>
        <c:ser>
          <c:idx val="1"/>
          <c:order val="1"/>
          <c:tx>
            <c:strRef>
              <c:f>'14.9'!$J$32</c:f>
              <c:strCache>
                <c:ptCount val="1"/>
              </c:strCache>
            </c:strRef>
          </c:tx>
          <c:invertIfNegative val="0"/>
          <c:cat>
            <c:numRef>
              <c:f>'14.9'!$K$30:$M$30</c:f>
              <c:numCache>
                <c:formatCode>General</c:formatCode>
                <c:ptCount val="3"/>
              </c:numCache>
            </c:numRef>
          </c:cat>
          <c:val>
            <c:numRef>
              <c:f>'14.9'!$K$32:$M$32</c:f>
              <c:numCache>
                <c:formatCode>#,##0.0</c:formatCode>
                <c:ptCount val="3"/>
              </c:numCache>
            </c:numRef>
          </c:val>
          <c:extLst>
            <c:ext xmlns:c16="http://schemas.microsoft.com/office/drawing/2014/chart" uri="{C3380CC4-5D6E-409C-BE32-E72D297353CC}">
              <c16:uniqueId val="{00000001-4932-44E0-848B-781B20C8C87C}"/>
            </c:ext>
          </c:extLst>
        </c:ser>
        <c:ser>
          <c:idx val="2"/>
          <c:order val="2"/>
          <c:tx>
            <c:strRef>
              <c:f>'14.9'!$J$33</c:f>
              <c:strCache>
                <c:ptCount val="1"/>
              </c:strCache>
            </c:strRef>
          </c:tx>
          <c:invertIfNegative val="0"/>
          <c:cat>
            <c:numRef>
              <c:f>'14.9'!$K$30:$M$30</c:f>
              <c:numCache>
                <c:formatCode>General</c:formatCode>
                <c:ptCount val="3"/>
              </c:numCache>
            </c:numRef>
          </c:cat>
          <c:val>
            <c:numRef>
              <c:f>'14.9'!$K$33:$M$33</c:f>
              <c:numCache>
                <c:formatCode>#,##0.0</c:formatCode>
                <c:ptCount val="3"/>
              </c:numCache>
            </c:numRef>
          </c:val>
          <c:extLst>
            <c:ext xmlns:c16="http://schemas.microsoft.com/office/drawing/2014/chart" uri="{C3380CC4-5D6E-409C-BE32-E72D297353CC}">
              <c16:uniqueId val="{00000002-4932-44E0-848B-781B20C8C87C}"/>
            </c:ext>
          </c:extLst>
        </c:ser>
        <c:ser>
          <c:idx val="3"/>
          <c:order val="3"/>
          <c:tx>
            <c:strRef>
              <c:f>'14.9'!$J$34</c:f>
              <c:strCache>
                <c:ptCount val="1"/>
              </c:strCache>
            </c:strRef>
          </c:tx>
          <c:invertIfNegative val="0"/>
          <c:cat>
            <c:numRef>
              <c:f>'14.9'!$K$30:$M$30</c:f>
              <c:numCache>
                <c:formatCode>General</c:formatCode>
                <c:ptCount val="3"/>
              </c:numCache>
            </c:numRef>
          </c:cat>
          <c:val>
            <c:numRef>
              <c:f>'14.9'!$K$34:$M$34</c:f>
              <c:numCache>
                <c:formatCode>#,##0.0</c:formatCode>
                <c:ptCount val="3"/>
              </c:numCache>
            </c:numRef>
          </c:val>
          <c:extLst>
            <c:ext xmlns:c16="http://schemas.microsoft.com/office/drawing/2014/chart" uri="{C3380CC4-5D6E-409C-BE32-E72D297353CC}">
              <c16:uniqueId val="{00000003-4932-44E0-848B-781B20C8C87C}"/>
            </c:ext>
          </c:extLst>
        </c:ser>
        <c:ser>
          <c:idx val="4"/>
          <c:order val="4"/>
          <c:tx>
            <c:strRef>
              <c:f>'14.9'!$J$35</c:f>
              <c:strCache>
                <c:ptCount val="1"/>
              </c:strCache>
            </c:strRef>
          </c:tx>
          <c:invertIfNegative val="0"/>
          <c:cat>
            <c:numRef>
              <c:f>'14.9'!$K$30:$M$30</c:f>
              <c:numCache>
                <c:formatCode>General</c:formatCode>
                <c:ptCount val="3"/>
              </c:numCache>
            </c:numRef>
          </c:cat>
          <c:val>
            <c:numRef>
              <c:f>'14.9'!$K$35:$M$35</c:f>
              <c:numCache>
                <c:formatCode>#,##0.0</c:formatCode>
                <c:ptCount val="3"/>
              </c:numCache>
            </c:numRef>
          </c:val>
          <c:extLst>
            <c:ext xmlns:c16="http://schemas.microsoft.com/office/drawing/2014/chart" uri="{C3380CC4-5D6E-409C-BE32-E72D297353CC}">
              <c16:uniqueId val="{00000004-4932-44E0-848B-781B20C8C87C}"/>
            </c:ext>
          </c:extLst>
        </c:ser>
        <c:ser>
          <c:idx val="5"/>
          <c:order val="5"/>
          <c:tx>
            <c:strRef>
              <c:f>'14.9'!$J$36</c:f>
              <c:strCache>
                <c:ptCount val="1"/>
              </c:strCache>
            </c:strRef>
          </c:tx>
          <c:invertIfNegative val="0"/>
          <c:cat>
            <c:numRef>
              <c:f>'14.9'!$K$30:$M$30</c:f>
              <c:numCache>
                <c:formatCode>General</c:formatCode>
                <c:ptCount val="3"/>
              </c:numCache>
            </c:numRef>
          </c:cat>
          <c:val>
            <c:numRef>
              <c:f>'14.9'!$K$36:$M$36</c:f>
              <c:numCache>
                <c:formatCode>#,##0.0</c:formatCode>
                <c:ptCount val="3"/>
              </c:numCache>
            </c:numRef>
          </c:val>
          <c:extLst>
            <c:ext xmlns:c16="http://schemas.microsoft.com/office/drawing/2014/chart" uri="{C3380CC4-5D6E-409C-BE32-E72D297353CC}">
              <c16:uniqueId val="{00000005-4932-44E0-848B-781B20C8C87C}"/>
            </c:ext>
          </c:extLst>
        </c:ser>
        <c:ser>
          <c:idx val="6"/>
          <c:order val="6"/>
          <c:tx>
            <c:strRef>
              <c:f>'14.9'!$J$37</c:f>
              <c:strCache>
                <c:ptCount val="1"/>
              </c:strCache>
            </c:strRef>
          </c:tx>
          <c:invertIfNegative val="0"/>
          <c:cat>
            <c:numRef>
              <c:f>'14.9'!$K$30:$M$30</c:f>
              <c:numCache>
                <c:formatCode>General</c:formatCode>
                <c:ptCount val="3"/>
              </c:numCache>
            </c:numRef>
          </c:cat>
          <c:val>
            <c:numRef>
              <c:f>'14.9'!$K$37:$M$37</c:f>
              <c:numCache>
                <c:formatCode>#,##0.0</c:formatCode>
                <c:ptCount val="3"/>
              </c:numCache>
            </c:numRef>
          </c:val>
          <c:extLst>
            <c:ext xmlns:c16="http://schemas.microsoft.com/office/drawing/2014/chart" uri="{C3380CC4-5D6E-409C-BE32-E72D297353CC}">
              <c16:uniqueId val="{00000006-4932-44E0-848B-781B20C8C87C}"/>
            </c:ext>
          </c:extLst>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#,##0.0</c:formatCode>
                <c:ptCount val="3"/>
              </c:numCache>
            </c:numRef>
          </c:val>
          <c:extLst>
            <c:ext xmlns:c16="http://schemas.microsoft.com/office/drawing/2014/chart" uri="{C3380CC4-5D6E-409C-BE32-E72D297353CC}">
              <c16:uniqueId val="{00000007-4932-44E0-848B-781B20C8C87C}"/>
            </c:ext>
          </c:extLst>
        </c:ser>
        <c:dLbls>
          <c:showLegendKey val="0"/>
          <c:showVal val="0"/>
          <c:showCatName val="0"/>
          <c:showSerName val="0"/>
          <c:showPercent val="0"/>
          <c:showBubbleSize val="0"/>
        </c:dLbls>
        <c:gapWidth val="150"/>
        <c:overlap val="100"/>
        <c:axId val="273877248"/>
        <c:axId val="273887232"/>
      </c:barChart>
      <c:catAx>
        <c:axId val="273877248"/>
        <c:scaling>
          <c:orientation val="minMax"/>
        </c:scaling>
        <c:delete val="0"/>
        <c:axPos val="b"/>
        <c:numFmt formatCode="General" sourceLinked="1"/>
        <c:majorTickMark val="none"/>
        <c:minorTickMark val="none"/>
        <c:tickLblPos val="nextTo"/>
        <c:txPr>
          <a:bodyPr/>
          <a:lstStyle/>
          <a:p>
            <a:pPr>
              <a:defRPr sz="900"/>
            </a:pPr>
            <a:endParaRPr lang="cs-CZ"/>
          </a:p>
        </c:txPr>
        <c:crossAx val="273887232"/>
        <c:crosses val="autoZero"/>
        <c:auto val="1"/>
        <c:lblAlgn val="ctr"/>
        <c:lblOffset val="100"/>
        <c:noMultiLvlLbl val="0"/>
      </c:catAx>
      <c:valAx>
        <c:axId val="273887232"/>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87724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extLst>
            <c:ext xmlns:c16="http://schemas.microsoft.com/office/drawing/2014/chart" uri="{C3380CC4-5D6E-409C-BE32-E72D297353CC}">
              <c16:uniqueId val="{00000000-F990-4CAA-BC17-3581B0BC59F5}"/>
            </c:ext>
          </c:extLst>
        </c:ser>
        <c:dLbls>
          <c:showLegendKey val="0"/>
          <c:showVal val="0"/>
          <c:showCatName val="0"/>
          <c:showSerName val="0"/>
          <c:showPercent val="0"/>
          <c:showBubbleSize val="0"/>
        </c:dLbls>
        <c:gapWidth val="150"/>
        <c:axId val="273928960"/>
        <c:axId val="273930496"/>
      </c:barChart>
      <c:catAx>
        <c:axId val="273928960"/>
        <c:scaling>
          <c:orientation val="minMax"/>
        </c:scaling>
        <c:delete val="0"/>
        <c:axPos val="l"/>
        <c:numFmt formatCode="General" sourceLinked="1"/>
        <c:majorTickMark val="none"/>
        <c:minorTickMark val="none"/>
        <c:tickLblPos val="nextTo"/>
        <c:txPr>
          <a:bodyPr/>
          <a:lstStyle/>
          <a:p>
            <a:pPr>
              <a:defRPr sz="900"/>
            </a:pPr>
            <a:endParaRPr lang="cs-CZ"/>
          </a:p>
        </c:txPr>
        <c:crossAx val="273930496"/>
        <c:crosses val="autoZero"/>
        <c:auto val="1"/>
        <c:lblAlgn val="ctr"/>
        <c:lblOffset val="100"/>
        <c:noMultiLvlLbl val="0"/>
      </c:catAx>
      <c:valAx>
        <c:axId val="2739304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9289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866-486B-92CE-D6F802979A99}"/>
              </c:ext>
            </c:extLst>
          </c:dPt>
          <c:cat>
            <c:numRef>
              <c:f>'14.10'!$J$19:$J$26</c:f>
              <c:numCache>
                <c:formatCode>General</c:formatCode>
                <c:ptCount val="8"/>
              </c:numCache>
            </c:numRef>
          </c:cat>
          <c:val>
            <c:numRef>
              <c:f>'14.10'!$K$19:$K$26</c:f>
              <c:numCache>
                <c:formatCode>General</c:formatCode>
                <c:ptCount val="8"/>
              </c:numCache>
            </c:numRef>
          </c:val>
          <c:extLst>
            <c:ext xmlns:c16="http://schemas.microsoft.com/office/drawing/2014/chart" uri="{C3380CC4-5D6E-409C-BE32-E72D297353CC}">
              <c16:uniqueId val="{00000002-1866-486B-92CE-D6F802979A9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extLst>
            <c:ext xmlns:c16="http://schemas.microsoft.com/office/drawing/2014/chart" uri="{C3380CC4-5D6E-409C-BE32-E72D297353CC}">
              <c16:uniqueId val="{00000000-CA2E-4F2E-9540-E0F0730E1080}"/>
            </c:ext>
          </c:extLst>
        </c:ser>
        <c:dLbls>
          <c:showLegendKey val="0"/>
          <c:showVal val="0"/>
          <c:showCatName val="0"/>
          <c:showSerName val="0"/>
          <c:showPercent val="0"/>
          <c:showBubbleSize val="0"/>
        </c:dLbls>
        <c:gapWidth val="150"/>
        <c:axId val="233446016"/>
        <c:axId val="233447808"/>
      </c:barChart>
      <c:catAx>
        <c:axId val="233446016"/>
        <c:scaling>
          <c:orientation val="maxMin"/>
        </c:scaling>
        <c:delete val="0"/>
        <c:axPos val="l"/>
        <c:numFmt formatCode="0.0" sourceLinked="1"/>
        <c:majorTickMark val="none"/>
        <c:minorTickMark val="none"/>
        <c:tickLblPos val="nextTo"/>
        <c:txPr>
          <a:bodyPr/>
          <a:lstStyle/>
          <a:p>
            <a:pPr>
              <a:defRPr sz="900"/>
            </a:pPr>
            <a:endParaRPr lang="cs-CZ"/>
          </a:p>
        </c:txPr>
        <c:crossAx val="233447808"/>
        <c:crosses val="autoZero"/>
        <c:auto val="1"/>
        <c:lblAlgn val="ctr"/>
        <c:lblOffset val="100"/>
        <c:noMultiLvlLbl val="0"/>
      </c:catAx>
      <c:valAx>
        <c:axId val="2334478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34460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extLst>
            <c:ext xmlns:c16="http://schemas.microsoft.com/office/drawing/2014/chart" uri="{C3380CC4-5D6E-409C-BE32-E72D297353CC}">
              <c16:uniqueId val="{00000000-2258-41E0-BDFA-95DDE87F2ABA}"/>
            </c:ext>
          </c:extLst>
        </c:ser>
        <c:dLbls>
          <c:showLegendKey val="0"/>
          <c:showVal val="0"/>
          <c:showCatName val="0"/>
          <c:showSerName val="0"/>
          <c:showPercent val="0"/>
          <c:showBubbleSize val="0"/>
        </c:dLbls>
        <c:gapWidth val="150"/>
        <c:axId val="233468288"/>
        <c:axId val="233469824"/>
      </c:barChart>
      <c:catAx>
        <c:axId val="233468288"/>
        <c:scaling>
          <c:orientation val="minMax"/>
        </c:scaling>
        <c:delete val="0"/>
        <c:axPos val="l"/>
        <c:numFmt formatCode="General" sourceLinked="1"/>
        <c:majorTickMark val="none"/>
        <c:minorTickMark val="none"/>
        <c:tickLblPos val="nextTo"/>
        <c:txPr>
          <a:bodyPr/>
          <a:lstStyle/>
          <a:p>
            <a:pPr>
              <a:defRPr sz="900"/>
            </a:pPr>
            <a:endParaRPr lang="cs-CZ"/>
          </a:p>
        </c:txPr>
        <c:crossAx val="233469824"/>
        <c:crosses val="autoZero"/>
        <c:auto val="1"/>
        <c:lblAlgn val="ctr"/>
        <c:lblOffset val="100"/>
        <c:noMultiLvlLbl val="0"/>
      </c:catAx>
      <c:valAx>
        <c:axId val="2334698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34682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#,##0.0</c:formatCode>
                <c:ptCount val="3"/>
              </c:numCache>
            </c:numRef>
          </c:val>
          <c:extLst>
            <c:ext xmlns:c16="http://schemas.microsoft.com/office/drawing/2014/chart" uri="{C3380CC4-5D6E-409C-BE32-E72D297353CC}">
              <c16:uniqueId val="{00000000-BA15-437A-AFEC-F67B4F4772C2}"/>
            </c:ext>
          </c:extLst>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#,##0.0</c:formatCode>
                <c:ptCount val="3"/>
              </c:numCache>
            </c:numRef>
          </c:val>
          <c:extLst>
            <c:ext xmlns:c16="http://schemas.microsoft.com/office/drawing/2014/chart" uri="{C3380CC4-5D6E-409C-BE32-E72D297353CC}">
              <c16:uniqueId val="{00000001-BA15-437A-AFEC-F67B4F4772C2}"/>
            </c:ext>
          </c:extLst>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#,##0.0</c:formatCode>
                <c:ptCount val="3"/>
              </c:numCache>
            </c:numRef>
          </c:val>
          <c:extLst>
            <c:ext xmlns:c16="http://schemas.microsoft.com/office/drawing/2014/chart" uri="{C3380CC4-5D6E-409C-BE32-E72D297353CC}">
              <c16:uniqueId val="{00000002-BA15-437A-AFEC-F67B4F4772C2}"/>
            </c:ext>
          </c:extLst>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#,##0.0</c:formatCode>
                <c:ptCount val="3"/>
              </c:numCache>
            </c:numRef>
          </c:val>
          <c:extLst>
            <c:ext xmlns:c16="http://schemas.microsoft.com/office/drawing/2014/chart" uri="{C3380CC4-5D6E-409C-BE32-E72D297353CC}">
              <c16:uniqueId val="{00000003-BA15-437A-AFEC-F67B4F4772C2}"/>
            </c:ext>
          </c:extLst>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#,##0.0</c:formatCode>
                <c:ptCount val="3"/>
              </c:numCache>
            </c:numRef>
          </c:val>
          <c:extLst>
            <c:ext xmlns:c16="http://schemas.microsoft.com/office/drawing/2014/chart" uri="{C3380CC4-5D6E-409C-BE32-E72D297353CC}">
              <c16:uniqueId val="{00000004-BA15-437A-AFEC-F67B4F4772C2}"/>
            </c:ext>
          </c:extLst>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#,##0.0</c:formatCode>
                <c:ptCount val="3"/>
              </c:numCache>
            </c:numRef>
          </c:val>
          <c:extLst>
            <c:ext xmlns:c16="http://schemas.microsoft.com/office/drawing/2014/chart" uri="{C3380CC4-5D6E-409C-BE32-E72D297353CC}">
              <c16:uniqueId val="{00000005-BA15-437A-AFEC-F67B4F4772C2}"/>
            </c:ext>
          </c:extLst>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#,##0.0</c:formatCode>
                <c:ptCount val="3"/>
              </c:numCache>
            </c:numRef>
          </c:val>
          <c:extLst>
            <c:ext xmlns:c16="http://schemas.microsoft.com/office/drawing/2014/chart" uri="{C3380CC4-5D6E-409C-BE32-E72D297353CC}">
              <c16:uniqueId val="{00000006-BA15-437A-AFEC-F67B4F4772C2}"/>
            </c:ext>
          </c:extLst>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#,##0.0</c:formatCode>
                <c:ptCount val="3"/>
              </c:numCache>
            </c:numRef>
          </c:val>
          <c:extLst>
            <c:ext xmlns:c16="http://schemas.microsoft.com/office/drawing/2014/chart" uri="{C3380CC4-5D6E-409C-BE32-E72D297353CC}">
              <c16:uniqueId val="{00000007-BA15-437A-AFEC-F67B4F4772C2}"/>
            </c:ext>
          </c:extLst>
        </c:ser>
        <c:dLbls>
          <c:showLegendKey val="0"/>
          <c:showVal val="0"/>
          <c:showCatName val="0"/>
          <c:showSerName val="0"/>
          <c:showPercent val="0"/>
          <c:showBubbleSize val="0"/>
        </c:dLbls>
        <c:gapWidth val="150"/>
        <c:overlap val="100"/>
        <c:axId val="239941888"/>
        <c:axId val="239951872"/>
      </c:barChart>
      <c:catAx>
        <c:axId val="239941888"/>
        <c:scaling>
          <c:orientation val="minMax"/>
        </c:scaling>
        <c:delete val="0"/>
        <c:axPos val="b"/>
        <c:numFmt formatCode="General" sourceLinked="1"/>
        <c:majorTickMark val="none"/>
        <c:minorTickMark val="none"/>
        <c:tickLblPos val="nextTo"/>
        <c:txPr>
          <a:bodyPr/>
          <a:lstStyle/>
          <a:p>
            <a:pPr>
              <a:defRPr sz="900"/>
            </a:pPr>
            <a:endParaRPr lang="cs-CZ"/>
          </a:p>
        </c:txPr>
        <c:crossAx val="239951872"/>
        <c:crosses val="autoZero"/>
        <c:auto val="1"/>
        <c:lblAlgn val="ctr"/>
        <c:lblOffset val="100"/>
        <c:noMultiLvlLbl val="0"/>
      </c:catAx>
      <c:valAx>
        <c:axId val="239951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941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Výroba tepla brutto v krajích ČR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9.5246358349698951E-4"/>
          <c:y val="1.9225951097960763E-2"/>
        </c:manualLayout>
      </c:layout>
      <c:overlay val="0"/>
    </c:title>
    <c:autoTitleDeleted val="0"/>
    <c:plotArea>
      <c:layout/>
      <c:barChart>
        <c:barDir val="col"/>
        <c:grouping val="stacked"/>
        <c:varyColors val="0"/>
        <c:ser>
          <c:idx val="0"/>
          <c:order val="0"/>
          <c:tx>
            <c:strRef>
              <c:f>'4.3'!$A$5</c:f>
              <c:strCache>
                <c:ptCount val="1"/>
                <c:pt idx="0">
                  <c:v>Biomasa</c:v>
                </c:pt>
              </c:strCache>
            </c:strRef>
          </c:tx>
          <c:spPr>
            <a:solidFill>
              <a:schemeClr val="accent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#,##0.0</c:formatCode>
                <c:ptCount val="14"/>
                <c:pt idx="0">
                  <c:v>0</c:v>
                </c:pt>
                <c:pt idx="1">
                  <c:v>659.37918900000011</c:v>
                </c:pt>
                <c:pt idx="2">
                  <c:v>124.69645999999999</c:v>
                </c:pt>
                <c:pt idx="3">
                  <c:v>127.91000200000001</c:v>
                </c:pt>
                <c:pt idx="4">
                  <c:v>390.52232999999995</c:v>
                </c:pt>
                <c:pt idx="5">
                  <c:v>196.86655999999999</c:v>
                </c:pt>
                <c:pt idx="6">
                  <c:v>0.70469999999999999</c:v>
                </c:pt>
                <c:pt idx="7">
                  <c:v>1336.8358579999999</c:v>
                </c:pt>
                <c:pt idx="8">
                  <c:v>29.772798000000002</c:v>
                </c:pt>
                <c:pt idx="9">
                  <c:v>25.113135999999997</c:v>
                </c:pt>
                <c:pt idx="10">
                  <c:v>163.79089500000001</c:v>
                </c:pt>
                <c:pt idx="11">
                  <c:v>364.38332300000002</c:v>
                </c:pt>
                <c:pt idx="12">
                  <c:v>2126.2870069999999</c:v>
                </c:pt>
                <c:pt idx="13">
                  <c:v>81.806502000000009</c:v>
                </c:pt>
              </c:numCache>
            </c:numRef>
          </c:val>
          <c:extLst>
            <c:ext xmlns:c16="http://schemas.microsoft.com/office/drawing/2014/chart" uri="{C3380CC4-5D6E-409C-BE32-E72D297353CC}">
              <c16:uniqueId val="{00000000-EF37-4A35-B978-FEC626290C06}"/>
            </c:ext>
          </c:extLst>
        </c:ser>
        <c:ser>
          <c:idx val="1"/>
          <c:order val="1"/>
          <c:tx>
            <c:strRef>
              <c:f>'4.3'!$A$6</c:f>
              <c:strCache>
                <c:ptCount val="1"/>
                <c:pt idx="0">
                  <c:v>Bioplyn</c:v>
                </c:pt>
              </c:strCache>
            </c:strRef>
          </c:tx>
          <c:spPr>
            <a:solidFill>
              <a:schemeClr val="accent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#,##0.0</c:formatCode>
                <c:ptCount val="14"/>
                <c:pt idx="0">
                  <c:v>39.893000000000001</c:v>
                </c:pt>
                <c:pt idx="1">
                  <c:v>109.76997700000004</c:v>
                </c:pt>
                <c:pt idx="2">
                  <c:v>94.496728999999988</c:v>
                </c:pt>
                <c:pt idx="3">
                  <c:v>20.665071999999999</c:v>
                </c:pt>
                <c:pt idx="4">
                  <c:v>178.98232400000003</c:v>
                </c:pt>
                <c:pt idx="5">
                  <c:v>107.50972300000006</c:v>
                </c:pt>
                <c:pt idx="6">
                  <c:v>9.9613309999999977</c:v>
                </c:pt>
                <c:pt idx="7">
                  <c:v>92.942785999999998</c:v>
                </c:pt>
                <c:pt idx="8">
                  <c:v>85.917496000000014</c:v>
                </c:pt>
                <c:pt idx="9">
                  <c:v>101.85424099999997</c:v>
                </c:pt>
                <c:pt idx="10">
                  <c:v>101.335318</c:v>
                </c:pt>
                <c:pt idx="11">
                  <c:v>136.17921100000004</c:v>
                </c:pt>
                <c:pt idx="12">
                  <c:v>28.953748000000001</c:v>
                </c:pt>
                <c:pt idx="13">
                  <c:v>34.716504000000008</c:v>
                </c:pt>
              </c:numCache>
            </c:numRef>
          </c:val>
          <c:extLst>
            <c:ext xmlns:c16="http://schemas.microsoft.com/office/drawing/2014/chart" uri="{C3380CC4-5D6E-409C-BE32-E72D297353CC}">
              <c16:uniqueId val="{00000001-EF37-4A35-B978-FEC626290C06}"/>
            </c:ext>
          </c:extLst>
        </c:ser>
        <c:ser>
          <c:idx val="2"/>
          <c:order val="2"/>
          <c:tx>
            <c:strRef>
              <c:f>'4.3'!$A$7</c:f>
              <c:strCache>
                <c:ptCount val="1"/>
                <c:pt idx="0">
                  <c:v>Černé uhlí</c:v>
                </c:pt>
              </c:strCache>
            </c:strRef>
          </c:tx>
          <c:spPr>
            <a:solidFill>
              <a:schemeClr val="accent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#,##0.0</c:formatCode>
                <c:ptCount val="14"/>
                <c:pt idx="0">
                  <c:v>0</c:v>
                </c:pt>
                <c:pt idx="1">
                  <c:v>0</c:v>
                </c:pt>
                <c:pt idx="2">
                  <c:v>0.37758000000000003</c:v>
                </c:pt>
                <c:pt idx="3">
                  <c:v>0</c:v>
                </c:pt>
                <c:pt idx="4">
                  <c:v>0</c:v>
                </c:pt>
                <c:pt idx="5">
                  <c:v>9.014190000000001</c:v>
                </c:pt>
                <c:pt idx="6">
                  <c:v>0</c:v>
                </c:pt>
                <c:pt idx="7">
                  <c:v>3796.6749250000007</c:v>
                </c:pt>
                <c:pt idx="8">
                  <c:v>3.5997219999999999</c:v>
                </c:pt>
                <c:pt idx="9">
                  <c:v>0</c:v>
                </c:pt>
                <c:pt idx="10">
                  <c:v>0</c:v>
                </c:pt>
                <c:pt idx="11">
                  <c:v>0</c:v>
                </c:pt>
                <c:pt idx="12">
                  <c:v>1.48444</c:v>
                </c:pt>
                <c:pt idx="13">
                  <c:v>0.52600000000000002</c:v>
                </c:pt>
              </c:numCache>
            </c:numRef>
          </c:val>
          <c:extLst>
            <c:ext xmlns:c16="http://schemas.microsoft.com/office/drawing/2014/chart" uri="{C3380CC4-5D6E-409C-BE32-E72D297353CC}">
              <c16:uniqueId val="{00000002-EF37-4A35-B978-FEC626290C06}"/>
            </c:ext>
          </c:extLst>
        </c:ser>
        <c:ser>
          <c:idx val="3"/>
          <c:order val="3"/>
          <c:tx>
            <c:strRef>
              <c:f>'4.3'!$A$8</c:f>
              <c:strCache>
                <c:ptCount val="1"/>
                <c:pt idx="0">
                  <c:v>Elektrická energie</c:v>
                </c:pt>
              </c:strCache>
            </c:strRef>
          </c:tx>
          <c:spPr>
            <a:solidFill>
              <a:schemeClr val="accent4"/>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#,##0.0</c:formatCode>
                <c:ptCount val="14"/>
                <c:pt idx="0">
                  <c:v>0</c:v>
                </c:pt>
                <c:pt idx="1">
                  <c:v>0</c:v>
                </c:pt>
                <c:pt idx="2">
                  <c:v>1.1679999999999999</c:v>
                </c:pt>
                <c:pt idx="3">
                  <c:v>0</c:v>
                </c:pt>
                <c:pt idx="4">
                  <c:v>0</c:v>
                </c:pt>
                <c:pt idx="5">
                  <c:v>0</c:v>
                </c:pt>
                <c:pt idx="6">
                  <c:v>0</c:v>
                </c:pt>
                <c:pt idx="7">
                  <c:v>7.2859999999999999E-3</c:v>
                </c:pt>
                <c:pt idx="8">
                  <c:v>0</c:v>
                </c:pt>
                <c:pt idx="9">
                  <c:v>13.358750000000001</c:v>
                </c:pt>
                <c:pt idx="10">
                  <c:v>0.89643399999999995</c:v>
                </c:pt>
                <c:pt idx="11">
                  <c:v>20.192974000000003</c:v>
                </c:pt>
                <c:pt idx="12">
                  <c:v>0</c:v>
                </c:pt>
                <c:pt idx="13">
                  <c:v>0</c:v>
                </c:pt>
              </c:numCache>
            </c:numRef>
          </c:val>
          <c:extLst>
            <c:ext xmlns:c16="http://schemas.microsoft.com/office/drawing/2014/chart" uri="{C3380CC4-5D6E-409C-BE32-E72D297353CC}">
              <c16:uniqueId val="{00000003-EF37-4A35-B978-FEC626290C06}"/>
            </c:ext>
          </c:extLst>
        </c:ser>
        <c:ser>
          <c:idx val="4"/>
          <c:order val="4"/>
          <c:tx>
            <c:strRef>
              <c:f>'4.3'!$A$9</c:f>
              <c:strCache>
                <c:ptCount val="1"/>
                <c:pt idx="0">
                  <c:v>Energie prostředí (tepelné čerpadlo)</c:v>
                </c:pt>
              </c:strCache>
            </c:strRef>
          </c:tx>
          <c:spPr>
            <a:solidFill>
              <a:schemeClr val="accent5"/>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#,##0.0</c:formatCode>
                <c:ptCount val="14"/>
                <c:pt idx="0">
                  <c:v>2.9769999999999999</c:v>
                </c:pt>
                <c:pt idx="1">
                  <c:v>0</c:v>
                </c:pt>
                <c:pt idx="2">
                  <c:v>0.185</c:v>
                </c:pt>
                <c:pt idx="3">
                  <c:v>1.19387</c:v>
                </c:pt>
                <c:pt idx="4">
                  <c:v>0</c:v>
                </c:pt>
                <c:pt idx="5">
                  <c:v>0</c:v>
                </c:pt>
                <c:pt idx="6">
                  <c:v>0</c:v>
                </c:pt>
                <c:pt idx="7">
                  <c:v>0</c:v>
                </c:pt>
                <c:pt idx="8">
                  <c:v>0</c:v>
                </c:pt>
                <c:pt idx="9">
                  <c:v>0</c:v>
                </c:pt>
                <c:pt idx="10">
                  <c:v>0</c:v>
                </c:pt>
                <c:pt idx="11">
                  <c:v>0</c:v>
                </c:pt>
                <c:pt idx="12">
                  <c:v>0.28899999999999998</c:v>
                </c:pt>
                <c:pt idx="13">
                  <c:v>0.38486000000000004</c:v>
                </c:pt>
              </c:numCache>
            </c:numRef>
          </c:val>
          <c:extLst>
            <c:ext xmlns:c16="http://schemas.microsoft.com/office/drawing/2014/chart" uri="{C3380CC4-5D6E-409C-BE32-E72D297353CC}">
              <c16:uniqueId val="{00000004-EF37-4A35-B978-FEC626290C06}"/>
            </c:ext>
          </c:extLst>
        </c:ser>
        <c:ser>
          <c:idx val="5"/>
          <c:order val="5"/>
          <c:tx>
            <c:strRef>
              <c:f>'4.3'!$A$10</c:f>
              <c:strCache>
                <c:ptCount val="1"/>
                <c:pt idx="0">
                  <c:v>Energie Slunce (solární kolektor)</c:v>
                </c:pt>
              </c:strCache>
            </c:strRef>
          </c:tx>
          <c:spPr>
            <a:solidFill>
              <a:schemeClr val="accent6"/>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#,##0.0</c:formatCode>
                <c:ptCount val="14"/>
                <c:pt idx="0">
                  <c:v>0</c:v>
                </c:pt>
                <c:pt idx="1">
                  <c:v>0</c:v>
                </c:pt>
                <c:pt idx="2">
                  <c:v>2.5999999999999999E-2</c:v>
                </c:pt>
                <c:pt idx="3">
                  <c:v>1.881E-2</c:v>
                </c:pt>
                <c:pt idx="4">
                  <c:v>1.4999999999999999E-2</c:v>
                </c:pt>
                <c:pt idx="5">
                  <c:v>4.0000000000000002E-4</c:v>
                </c:pt>
                <c:pt idx="6">
                  <c:v>0</c:v>
                </c:pt>
                <c:pt idx="7">
                  <c:v>0</c:v>
                </c:pt>
                <c:pt idx="8">
                  <c:v>0</c:v>
                </c:pt>
                <c:pt idx="9">
                  <c:v>0</c:v>
                </c:pt>
                <c:pt idx="10">
                  <c:v>0</c:v>
                </c:pt>
                <c:pt idx="11">
                  <c:v>0</c:v>
                </c:pt>
                <c:pt idx="12">
                  <c:v>6.0000000000000001E-3</c:v>
                </c:pt>
                <c:pt idx="13">
                  <c:v>0</c:v>
                </c:pt>
              </c:numCache>
            </c:numRef>
          </c:val>
          <c:extLst>
            <c:ext xmlns:c16="http://schemas.microsoft.com/office/drawing/2014/chart" uri="{C3380CC4-5D6E-409C-BE32-E72D297353CC}">
              <c16:uniqueId val="{00000005-EF37-4A35-B978-FEC626290C06}"/>
            </c:ext>
          </c:extLst>
        </c:ser>
        <c:ser>
          <c:idx val="6"/>
          <c:order val="6"/>
          <c:tx>
            <c:strRef>
              <c:f>'4.3'!$A$11</c:f>
              <c:strCache>
                <c:ptCount val="1"/>
                <c:pt idx="0">
                  <c:v>Hnědé uhlí</c:v>
                </c:pt>
              </c:strCache>
            </c:strRef>
          </c:tx>
          <c:spPr>
            <a:solidFill>
              <a:srgbClr val="F0948F"/>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#,##0.0</c:formatCode>
                <c:ptCount val="14"/>
                <c:pt idx="0">
                  <c:v>0</c:v>
                </c:pt>
                <c:pt idx="1">
                  <c:v>935.81942299999992</c:v>
                </c:pt>
                <c:pt idx="2">
                  <c:v>33.987050000000004</c:v>
                </c:pt>
                <c:pt idx="3">
                  <c:v>2336.684647</c:v>
                </c:pt>
                <c:pt idx="4">
                  <c:v>130.123133</c:v>
                </c:pt>
                <c:pt idx="5">
                  <c:v>768.37843000000009</c:v>
                </c:pt>
                <c:pt idx="6">
                  <c:v>31.025483999999995</c:v>
                </c:pt>
                <c:pt idx="7">
                  <c:v>290.20905300000004</c:v>
                </c:pt>
                <c:pt idx="8">
                  <c:v>729.57249499999989</c:v>
                </c:pt>
                <c:pt idx="9">
                  <c:v>1712.910664</c:v>
                </c:pt>
                <c:pt idx="10">
                  <c:v>1103.6375539999999</c:v>
                </c:pt>
                <c:pt idx="11">
                  <c:v>4188.3204319999995</c:v>
                </c:pt>
                <c:pt idx="12">
                  <c:v>5114.0607260000006</c:v>
                </c:pt>
                <c:pt idx="13">
                  <c:v>916.41839800000002</c:v>
                </c:pt>
              </c:numCache>
            </c:numRef>
          </c:val>
          <c:extLst>
            <c:ext xmlns:c16="http://schemas.microsoft.com/office/drawing/2014/chart" uri="{C3380CC4-5D6E-409C-BE32-E72D297353CC}">
              <c16:uniqueId val="{00000006-EF37-4A35-B978-FEC626290C06}"/>
            </c:ext>
          </c:extLst>
        </c:ser>
        <c:ser>
          <c:idx val="7"/>
          <c:order val="7"/>
          <c:tx>
            <c:strRef>
              <c:f>'4.3'!$A$12</c:f>
              <c:strCache>
                <c:ptCount val="1"/>
                <c:pt idx="0">
                  <c:v>Jaderné palivo</c:v>
                </c:pt>
              </c:strCache>
            </c:strRef>
          </c:tx>
          <c:spPr>
            <a:solidFill>
              <a:srgbClr val="F7C9C7"/>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#,##0.0</c:formatCode>
                <c:ptCount val="14"/>
                <c:pt idx="0">
                  <c:v>0</c:v>
                </c:pt>
                <c:pt idx="1">
                  <c:v>167.96</c:v>
                </c:pt>
                <c:pt idx="2">
                  <c:v>0</c:v>
                </c:pt>
                <c:pt idx="3">
                  <c:v>0</c:v>
                </c:pt>
                <c:pt idx="4">
                  <c:v>127.438</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EF37-4A35-B978-FEC626290C06}"/>
            </c:ext>
          </c:extLst>
        </c:ser>
        <c:ser>
          <c:idx val="8"/>
          <c:order val="8"/>
          <c:tx>
            <c:strRef>
              <c:f>'4.3'!$A$13</c:f>
              <c:strCache>
                <c:ptCount val="1"/>
                <c:pt idx="0">
                  <c:v>Koks</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EF37-4A35-B978-FEC626290C06}"/>
            </c:ext>
          </c:extLst>
        </c:ser>
        <c:ser>
          <c:idx val="9"/>
          <c:order val="9"/>
          <c:tx>
            <c:strRef>
              <c:f>'4.3'!$A$14</c:f>
              <c:strCache>
                <c:ptCount val="1"/>
                <c:pt idx="0">
                  <c:v>Odpadní teplo</c:v>
                </c:pt>
              </c:strCache>
            </c:strRef>
          </c:tx>
          <c:spPr>
            <a:solidFill>
              <a:srgbClr val="64636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#,##0.0</c:formatCode>
                <c:ptCount val="14"/>
                <c:pt idx="0">
                  <c:v>0</c:v>
                </c:pt>
                <c:pt idx="1">
                  <c:v>0</c:v>
                </c:pt>
                <c:pt idx="2">
                  <c:v>27.436760000000003</c:v>
                </c:pt>
                <c:pt idx="3">
                  <c:v>3.4766999999999997</c:v>
                </c:pt>
                <c:pt idx="4">
                  <c:v>8.1969999999999992</c:v>
                </c:pt>
                <c:pt idx="5">
                  <c:v>0</c:v>
                </c:pt>
                <c:pt idx="6">
                  <c:v>3.6569000000000003</c:v>
                </c:pt>
                <c:pt idx="7">
                  <c:v>458.99973</c:v>
                </c:pt>
                <c:pt idx="8">
                  <c:v>156.84807699999999</c:v>
                </c:pt>
                <c:pt idx="9">
                  <c:v>35.968000000000004</c:v>
                </c:pt>
                <c:pt idx="10">
                  <c:v>0</c:v>
                </c:pt>
                <c:pt idx="11">
                  <c:v>952.66600000000005</c:v>
                </c:pt>
                <c:pt idx="12">
                  <c:v>360.24700000000001</c:v>
                </c:pt>
                <c:pt idx="13">
                  <c:v>47.104999999999997</c:v>
                </c:pt>
              </c:numCache>
            </c:numRef>
          </c:val>
          <c:extLst>
            <c:ext xmlns:c16="http://schemas.microsoft.com/office/drawing/2014/chart" uri="{C3380CC4-5D6E-409C-BE32-E72D297353CC}">
              <c16:uniqueId val="{00000009-EF37-4A35-B978-FEC626290C06}"/>
            </c:ext>
          </c:extLst>
        </c:ser>
        <c:ser>
          <c:idx val="10"/>
          <c:order val="10"/>
          <c:tx>
            <c:strRef>
              <c:f>'4.3'!$A$15</c:f>
              <c:strCache>
                <c:ptCount val="1"/>
                <c:pt idx="0">
                  <c:v>Ostatní kapalná paliva</c:v>
                </c:pt>
              </c:strCache>
            </c:strRef>
          </c:tx>
          <c:spPr>
            <a:solidFill>
              <a:srgbClr val="9D9D9C"/>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#,##0.0</c:formatCode>
                <c:ptCount val="14"/>
                <c:pt idx="0">
                  <c:v>0</c:v>
                </c:pt>
                <c:pt idx="1">
                  <c:v>3.1118779999999999</c:v>
                </c:pt>
                <c:pt idx="2">
                  <c:v>0</c:v>
                </c:pt>
                <c:pt idx="3">
                  <c:v>0</c:v>
                </c:pt>
                <c:pt idx="4">
                  <c:v>0</c:v>
                </c:pt>
                <c:pt idx="5">
                  <c:v>0</c:v>
                </c:pt>
                <c:pt idx="6">
                  <c:v>0</c:v>
                </c:pt>
                <c:pt idx="7">
                  <c:v>0</c:v>
                </c:pt>
                <c:pt idx="8">
                  <c:v>0</c:v>
                </c:pt>
                <c:pt idx="9">
                  <c:v>0</c:v>
                </c:pt>
                <c:pt idx="10">
                  <c:v>0</c:v>
                </c:pt>
                <c:pt idx="11">
                  <c:v>9.6277289999999986</c:v>
                </c:pt>
                <c:pt idx="12">
                  <c:v>0</c:v>
                </c:pt>
                <c:pt idx="13">
                  <c:v>67.444999999999993</c:v>
                </c:pt>
              </c:numCache>
            </c:numRef>
          </c:val>
          <c:extLst>
            <c:ext xmlns:c16="http://schemas.microsoft.com/office/drawing/2014/chart" uri="{C3380CC4-5D6E-409C-BE32-E72D297353CC}">
              <c16:uniqueId val="{0000000A-EF37-4A35-B978-FEC626290C06}"/>
            </c:ext>
          </c:extLst>
        </c:ser>
        <c:ser>
          <c:idx val="11"/>
          <c:order val="11"/>
          <c:tx>
            <c:strRef>
              <c:f>'4.3'!$A$16</c:f>
              <c:strCache>
                <c:ptCount val="1"/>
                <c:pt idx="0">
                  <c:v>Ostatní pevná paliva</c:v>
                </c:pt>
              </c:strCache>
            </c:strRef>
          </c:tx>
          <c:spPr>
            <a:solidFill>
              <a:srgbClr val="D0D0D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#,##0.0</c:formatCode>
                <c:ptCount val="14"/>
                <c:pt idx="0">
                  <c:v>353.15919000000002</c:v>
                </c:pt>
                <c:pt idx="1">
                  <c:v>1.9527729999999999</c:v>
                </c:pt>
                <c:pt idx="2">
                  <c:v>390.97800000000001</c:v>
                </c:pt>
                <c:pt idx="3">
                  <c:v>0</c:v>
                </c:pt>
                <c:pt idx="4">
                  <c:v>3.4178370000000005</c:v>
                </c:pt>
                <c:pt idx="5">
                  <c:v>0</c:v>
                </c:pt>
                <c:pt idx="6">
                  <c:v>213.46299999999999</c:v>
                </c:pt>
                <c:pt idx="7">
                  <c:v>48.883637</c:v>
                </c:pt>
                <c:pt idx="8">
                  <c:v>0</c:v>
                </c:pt>
                <c:pt idx="9">
                  <c:v>0</c:v>
                </c:pt>
                <c:pt idx="10">
                  <c:v>67.545382000000004</c:v>
                </c:pt>
                <c:pt idx="11">
                  <c:v>23.872205956059659</c:v>
                </c:pt>
                <c:pt idx="12">
                  <c:v>12.12175</c:v>
                </c:pt>
                <c:pt idx="13">
                  <c:v>11.489600000000001</c:v>
                </c:pt>
              </c:numCache>
            </c:numRef>
          </c:val>
          <c:extLst>
            <c:ext xmlns:c16="http://schemas.microsoft.com/office/drawing/2014/chart" uri="{C3380CC4-5D6E-409C-BE32-E72D297353CC}">
              <c16:uniqueId val="{0000000B-EF37-4A35-B978-FEC626290C06}"/>
            </c:ext>
          </c:extLst>
        </c:ser>
        <c:ser>
          <c:idx val="12"/>
          <c:order val="12"/>
          <c:tx>
            <c:strRef>
              <c:f>'4.3'!$A$17</c:f>
              <c:strCache>
                <c:ptCount val="1"/>
                <c:pt idx="0">
                  <c:v>Ostatní plyny</c:v>
                </c:pt>
              </c:strCache>
            </c:strRef>
          </c:tx>
          <c:spPr>
            <a:pattFill prst="ltUpDiag">
              <a:fgClr>
                <a:schemeClr val="accent1"/>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#,##0.0</c:formatCode>
                <c:ptCount val="14"/>
                <c:pt idx="0">
                  <c:v>0</c:v>
                </c:pt>
                <c:pt idx="1">
                  <c:v>0.26241700000000001</c:v>
                </c:pt>
                <c:pt idx="2">
                  <c:v>0</c:v>
                </c:pt>
                <c:pt idx="3">
                  <c:v>0</c:v>
                </c:pt>
                <c:pt idx="4">
                  <c:v>0</c:v>
                </c:pt>
                <c:pt idx="5">
                  <c:v>0</c:v>
                </c:pt>
                <c:pt idx="6">
                  <c:v>0</c:v>
                </c:pt>
                <c:pt idx="7">
                  <c:v>1346.123711</c:v>
                </c:pt>
                <c:pt idx="8">
                  <c:v>0</c:v>
                </c:pt>
                <c:pt idx="9">
                  <c:v>0</c:v>
                </c:pt>
                <c:pt idx="10">
                  <c:v>8.5999999999999993E-2</c:v>
                </c:pt>
                <c:pt idx="11">
                  <c:v>210.19339000000002</c:v>
                </c:pt>
                <c:pt idx="12">
                  <c:v>188.12700000000001</c:v>
                </c:pt>
                <c:pt idx="13">
                  <c:v>260.29300000000001</c:v>
                </c:pt>
              </c:numCache>
            </c:numRef>
          </c:val>
          <c:extLst>
            <c:ext xmlns:c16="http://schemas.microsoft.com/office/drawing/2014/chart" uri="{C3380CC4-5D6E-409C-BE32-E72D297353CC}">
              <c16:uniqueId val="{0000000C-EF37-4A35-B978-FEC626290C06}"/>
            </c:ext>
          </c:extLst>
        </c:ser>
        <c:ser>
          <c:idx val="13"/>
          <c:order val="13"/>
          <c:tx>
            <c:strRef>
              <c:f>'4.3'!$A$18</c:f>
              <c:strCache>
                <c:ptCount val="1"/>
                <c:pt idx="0">
                  <c:v>Ostatní</c:v>
                </c:pt>
              </c:strCache>
            </c:strRef>
          </c:tx>
          <c:spPr>
            <a:pattFill prst="ltUpDiag">
              <a:fgClr>
                <a:schemeClr val="accent5"/>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EF37-4A35-B978-FEC626290C06}"/>
            </c:ext>
          </c:extLst>
        </c:ser>
        <c:ser>
          <c:idx val="14"/>
          <c:order val="14"/>
          <c:tx>
            <c:strRef>
              <c:f>'4.3'!$A$19</c:f>
              <c:strCache>
                <c:ptCount val="1"/>
                <c:pt idx="0">
                  <c:v>Topné oleje</c:v>
                </c:pt>
              </c:strCache>
            </c:strRef>
          </c:tx>
          <c:spPr>
            <a:pattFill prst="ltUpDiag">
              <a:fgClr>
                <a:schemeClr val="accent2"/>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#,##0.0</c:formatCode>
                <c:ptCount val="14"/>
                <c:pt idx="0">
                  <c:v>0</c:v>
                </c:pt>
                <c:pt idx="1">
                  <c:v>21.605385999999999</c:v>
                </c:pt>
                <c:pt idx="2">
                  <c:v>0.35787200000000002</c:v>
                </c:pt>
                <c:pt idx="3">
                  <c:v>21.430328999999997</c:v>
                </c:pt>
                <c:pt idx="4">
                  <c:v>0.69986099999999996</c:v>
                </c:pt>
                <c:pt idx="5">
                  <c:v>0.21329599999999999</c:v>
                </c:pt>
                <c:pt idx="6">
                  <c:v>51.703409000000008</c:v>
                </c:pt>
                <c:pt idx="7">
                  <c:v>12.036859999999999</c:v>
                </c:pt>
                <c:pt idx="8">
                  <c:v>217.853544</c:v>
                </c:pt>
                <c:pt idx="9">
                  <c:v>0.71441499999999991</c:v>
                </c:pt>
                <c:pt idx="10">
                  <c:v>1.6931179999999999</c:v>
                </c:pt>
                <c:pt idx="11">
                  <c:v>12.949983</c:v>
                </c:pt>
                <c:pt idx="12">
                  <c:v>44.970410999999999</c:v>
                </c:pt>
                <c:pt idx="13">
                  <c:v>0.14003100000000002</c:v>
                </c:pt>
              </c:numCache>
            </c:numRef>
          </c:val>
          <c:extLst>
            <c:ext xmlns:c16="http://schemas.microsoft.com/office/drawing/2014/chart" uri="{C3380CC4-5D6E-409C-BE32-E72D297353CC}">
              <c16:uniqueId val="{0000000E-EF37-4A35-B978-FEC626290C06}"/>
            </c:ext>
          </c:extLst>
        </c:ser>
        <c:ser>
          <c:idx val="15"/>
          <c:order val="15"/>
          <c:tx>
            <c:strRef>
              <c:f>'4.3'!$A$20</c:f>
              <c:strCache>
                <c:ptCount val="1"/>
                <c:pt idx="0">
                  <c:v>Zemní plyn</c:v>
                </c:pt>
              </c:strCache>
            </c:strRef>
          </c:tx>
          <c:spPr>
            <a:pattFill prst="ltUpDiag">
              <a:fgClr>
                <a:schemeClr val="accent6"/>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#,##0.0</c:formatCode>
                <c:ptCount val="14"/>
                <c:pt idx="0">
                  <c:v>1136.9301433759997</c:v>
                </c:pt>
                <c:pt idx="1">
                  <c:v>239.06302600000012</c:v>
                </c:pt>
                <c:pt idx="2">
                  <c:v>1640.5862040000002</c:v>
                </c:pt>
                <c:pt idx="3">
                  <c:v>270.40720900000002</c:v>
                </c:pt>
                <c:pt idx="4">
                  <c:v>225.1683580000001</c:v>
                </c:pt>
                <c:pt idx="5">
                  <c:v>407.32781</c:v>
                </c:pt>
                <c:pt idx="6">
                  <c:v>372.21062699999993</c:v>
                </c:pt>
                <c:pt idx="7">
                  <c:v>798.95414900000003</c:v>
                </c:pt>
                <c:pt idx="8">
                  <c:v>794.3139809999999</c:v>
                </c:pt>
                <c:pt idx="9">
                  <c:v>142.18522999999999</c:v>
                </c:pt>
                <c:pt idx="10">
                  <c:v>282.06575899999996</c:v>
                </c:pt>
                <c:pt idx="11">
                  <c:v>2050.5518710439396</c:v>
                </c:pt>
                <c:pt idx="12">
                  <c:v>382.53053199999999</c:v>
                </c:pt>
                <c:pt idx="13">
                  <c:v>373.09462199999984</c:v>
                </c:pt>
              </c:numCache>
            </c:numRef>
          </c:val>
          <c:extLst>
            <c:ext xmlns:c16="http://schemas.microsoft.com/office/drawing/2014/chart" uri="{C3380CC4-5D6E-409C-BE32-E72D297353CC}">
              <c16:uniqueId val="{0000000F-EF37-4A35-B978-FEC626290C06}"/>
            </c:ext>
          </c:extLst>
        </c:ser>
        <c:dLbls>
          <c:showLegendKey val="0"/>
          <c:showVal val="0"/>
          <c:showCatName val="0"/>
          <c:showSerName val="0"/>
          <c:showPercent val="0"/>
          <c:showBubbleSize val="0"/>
        </c:dLbls>
        <c:gapWidth val="50"/>
        <c:overlap val="100"/>
        <c:axId val="231081856"/>
        <c:axId val="231083392"/>
      </c:barChart>
      <c:catAx>
        <c:axId val="231081856"/>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1083392"/>
        <c:crosses val="autoZero"/>
        <c:auto val="1"/>
        <c:lblAlgn val="ctr"/>
        <c:lblOffset val="100"/>
        <c:noMultiLvlLbl val="0"/>
      </c:catAx>
      <c:valAx>
        <c:axId val="231083392"/>
        <c:scaling>
          <c:orientation val="minMax"/>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10818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extLst>
            <c:ext xmlns:c16="http://schemas.microsoft.com/office/drawing/2014/chart" uri="{C3380CC4-5D6E-409C-BE32-E72D297353CC}">
              <c16:uniqueId val="{00000000-23D2-4185-9911-1AA78E8AE87D}"/>
            </c:ext>
          </c:extLst>
        </c:ser>
        <c:dLbls>
          <c:showLegendKey val="0"/>
          <c:showVal val="0"/>
          <c:showCatName val="0"/>
          <c:showSerName val="0"/>
          <c:showPercent val="0"/>
          <c:showBubbleSize val="0"/>
        </c:dLbls>
        <c:gapWidth val="150"/>
        <c:axId val="239985408"/>
        <c:axId val="239986944"/>
      </c:barChart>
      <c:catAx>
        <c:axId val="239985408"/>
        <c:scaling>
          <c:orientation val="minMax"/>
        </c:scaling>
        <c:delete val="0"/>
        <c:axPos val="l"/>
        <c:numFmt formatCode="General" sourceLinked="1"/>
        <c:majorTickMark val="none"/>
        <c:minorTickMark val="none"/>
        <c:tickLblPos val="nextTo"/>
        <c:txPr>
          <a:bodyPr/>
          <a:lstStyle/>
          <a:p>
            <a:pPr>
              <a:defRPr sz="900"/>
            </a:pPr>
            <a:endParaRPr lang="cs-CZ"/>
          </a:p>
        </c:txPr>
        <c:crossAx val="239986944"/>
        <c:crosses val="autoZero"/>
        <c:auto val="1"/>
        <c:lblAlgn val="ctr"/>
        <c:lblOffset val="100"/>
        <c:noMultiLvlLbl val="0"/>
      </c:catAx>
      <c:valAx>
        <c:axId val="239986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985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38CE-44D1-85D7-94C1CC5A2F72}"/>
              </c:ext>
            </c:extLst>
          </c:dPt>
          <c:cat>
            <c:numRef>
              <c:f>'14.11'!$J$19:$J$26</c:f>
              <c:numCache>
                <c:formatCode>General</c:formatCode>
                <c:ptCount val="8"/>
              </c:numCache>
            </c:numRef>
          </c:cat>
          <c:val>
            <c:numRef>
              <c:f>'14.11'!$K$19:$K$26</c:f>
              <c:numCache>
                <c:formatCode>General</c:formatCode>
                <c:ptCount val="8"/>
              </c:numCache>
            </c:numRef>
          </c:val>
          <c:extLst>
            <c:ext xmlns:c16="http://schemas.microsoft.com/office/drawing/2014/chart" uri="{C3380CC4-5D6E-409C-BE32-E72D297353CC}">
              <c16:uniqueId val="{00000002-38CE-44D1-85D7-94C1CC5A2F72}"/>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extLst>
            <c:ext xmlns:c16="http://schemas.microsoft.com/office/drawing/2014/chart" uri="{C3380CC4-5D6E-409C-BE32-E72D297353CC}">
              <c16:uniqueId val="{00000000-8067-45B0-B91B-8BE079E260DC}"/>
            </c:ext>
          </c:extLst>
        </c:ser>
        <c:dLbls>
          <c:showLegendKey val="0"/>
          <c:showVal val="0"/>
          <c:showCatName val="0"/>
          <c:showSerName val="0"/>
          <c:showPercent val="0"/>
          <c:showBubbleSize val="0"/>
        </c:dLbls>
        <c:gapWidth val="150"/>
        <c:axId val="282414080"/>
        <c:axId val="282444544"/>
      </c:barChart>
      <c:catAx>
        <c:axId val="282414080"/>
        <c:scaling>
          <c:orientation val="maxMin"/>
        </c:scaling>
        <c:delete val="0"/>
        <c:axPos val="l"/>
        <c:numFmt formatCode="0.0" sourceLinked="1"/>
        <c:majorTickMark val="none"/>
        <c:minorTickMark val="none"/>
        <c:tickLblPos val="nextTo"/>
        <c:txPr>
          <a:bodyPr/>
          <a:lstStyle/>
          <a:p>
            <a:pPr>
              <a:defRPr sz="900"/>
            </a:pPr>
            <a:endParaRPr lang="cs-CZ"/>
          </a:p>
        </c:txPr>
        <c:crossAx val="282444544"/>
        <c:crosses val="autoZero"/>
        <c:auto val="1"/>
        <c:lblAlgn val="ctr"/>
        <c:lblOffset val="100"/>
        <c:noMultiLvlLbl val="0"/>
      </c:catAx>
      <c:valAx>
        <c:axId val="2824445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24140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extLst>
            <c:ext xmlns:c16="http://schemas.microsoft.com/office/drawing/2014/chart" uri="{C3380CC4-5D6E-409C-BE32-E72D297353CC}">
              <c16:uniqueId val="{00000000-B9A4-4520-8A93-B59E49D15D68}"/>
            </c:ext>
          </c:extLst>
        </c:ser>
        <c:dLbls>
          <c:showLegendKey val="0"/>
          <c:showVal val="0"/>
          <c:showCatName val="0"/>
          <c:showSerName val="0"/>
          <c:showPercent val="0"/>
          <c:showBubbleSize val="0"/>
        </c:dLbls>
        <c:gapWidth val="150"/>
        <c:axId val="282469120"/>
        <c:axId val="282470656"/>
      </c:barChart>
      <c:catAx>
        <c:axId val="282469120"/>
        <c:scaling>
          <c:orientation val="minMax"/>
        </c:scaling>
        <c:delete val="0"/>
        <c:axPos val="l"/>
        <c:numFmt formatCode="General" sourceLinked="1"/>
        <c:majorTickMark val="none"/>
        <c:minorTickMark val="none"/>
        <c:tickLblPos val="nextTo"/>
        <c:txPr>
          <a:bodyPr/>
          <a:lstStyle/>
          <a:p>
            <a:pPr>
              <a:defRPr sz="900"/>
            </a:pPr>
            <a:endParaRPr lang="cs-CZ"/>
          </a:p>
        </c:txPr>
        <c:crossAx val="282470656"/>
        <c:crosses val="autoZero"/>
        <c:auto val="1"/>
        <c:lblAlgn val="ctr"/>
        <c:lblOffset val="100"/>
        <c:noMultiLvlLbl val="0"/>
      </c:catAx>
      <c:valAx>
        <c:axId val="282470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2469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#,##0.0</c:formatCode>
                <c:ptCount val="3"/>
              </c:numCache>
            </c:numRef>
          </c:val>
          <c:extLst>
            <c:ext xmlns:c16="http://schemas.microsoft.com/office/drawing/2014/chart" uri="{C3380CC4-5D6E-409C-BE32-E72D297353CC}">
              <c16:uniqueId val="{00000000-D8D9-4205-8FFE-D75120B2EB3F}"/>
            </c:ext>
          </c:extLst>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#,##0.0</c:formatCode>
                <c:ptCount val="3"/>
              </c:numCache>
            </c:numRef>
          </c:val>
          <c:extLst>
            <c:ext xmlns:c16="http://schemas.microsoft.com/office/drawing/2014/chart" uri="{C3380CC4-5D6E-409C-BE32-E72D297353CC}">
              <c16:uniqueId val="{00000001-D8D9-4205-8FFE-D75120B2EB3F}"/>
            </c:ext>
          </c:extLst>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#,##0.0</c:formatCode>
                <c:ptCount val="3"/>
              </c:numCache>
            </c:numRef>
          </c:val>
          <c:extLst>
            <c:ext xmlns:c16="http://schemas.microsoft.com/office/drawing/2014/chart" uri="{C3380CC4-5D6E-409C-BE32-E72D297353CC}">
              <c16:uniqueId val="{00000002-D8D9-4205-8FFE-D75120B2EB3F}"/>
            </c:ext>
          </c:extLst>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#,##0.0</c:formatCode>
                <c:ptCount val="3"/>
              </c:numCache>
            </c:numRef>
          </c:val>
          <c:extLst>
            <c:ext xmlns:c16="http://schemas.microsoft.com/office/drawing/2014/chart" uri="{C3380CC4-5D6E-409C-BE32-E72D297353CC}">
              <c16:uniqueId val="{00000003-D8D9-4205-8FFE-D75120B2EB3F}"/>
            </c:ext>
          </c:extLst>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#,##0.0</c:formatCode>
                <c:ptCount val="3"/>
              </c:numCache>
            </c:numRef>
          </c:val>
          <c:extLst>
            <c:ext xmlns:c16="http://schemas.microsoft.com/office/drawing/2014/chart" uri="{C3380CC4-5D6E-409C-BE32-E72D297353CC}">
              <c16:uniqueId val="{00000004-D8D9-4205-8FFE-D75120B2EB3F}"/>
            </c:ext>
          </c:extLst>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#,##0.0</c:formatCode>
                <c:ptCount val="3"/>
              </c:numCache>
            </c:numRef>
          </c:val>
          <c:extLst>
            <c:ext xmlns:c16="http://schemas.microsoft.com/office/drawing/2014/chart" uri="{C3380CC4-5D6E-409C-BE32-E72D297353CC}">
              <c16:uniqueId val="{00000005-D8D9-4205-8FFE-D75120B2EB3F}"/>
            </c:ext>
          </c:extLst>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#,##0.0</c:formatCode>
                <c:ptCount val="3"/>
              </c:numCache>
            </c:numRef>
          </c:val>
          <c:extLst>
            <c:ext xmlns:c16="http://schemas.microsoft.com/office/drawing/2014/chart" uri="{C3380CC4-5D6E-409C-BE32-E72D297353CC}">
              <c16:uniqueId val="{00000006-D8D9-4205-8FFE-D75120B2EB3F}"/>
            </c:ext>
          </c:extLst>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#,##0.0</c:formatCode>
                <c:ptCount val="3"/>
              </c:numCache>
            </c:numRef>
          </c:val>
          <c:extLst>
            <c:ext xmlns:c16="http://schemas.microsoft.com/office/drawing/2014/chart" uri="{C3380CC4-5D6E-409C-BE32-E72D297353CC}">
              <c16:uniqueId val="{00000007-D8D9-4205-8FFE-D75120B2EB3F}"/>
            </c:ext>
          </c:extLst>
        </c:ser>
        <c:dLbls>
          <c:showLegendKey val="0"/>
          <c:showVal val="0"/>
          <c:showCatName val="0"/>
          <c:showSerName val="0"/>
          <c:showPercent val="0"/>
          <c:showBubbleSize val="0"/>
        </c:dLbls>
        <c:gapWidth val="150"/>
        <c:overlap val="100"/>
        <c:axId val="282520192"/>
        <c:axId val="284635520"/>
      </c:barChart>
      <c:catAx>
        <c:axId val="282520192"/>
        <c:scaling>
          <c:orientation val="minMax"/>
        </c:scaling>
        <c:delete val="0"/>
        <c:axPos val="b"/>
        <c:numFmt formatCode="General" sourceLinked="1"/>
        <c:majorTickMark val="none"/>
        <c:minorTickMark val="none"/>
        <c:tickLblPos val="nextTo"/>
        <c:txPr>
          <a:bodyPr/>
          <a:lstStyle/>
          <a:p>
            <a:pPr>
              <a:defRPr sz="900"/>
            </a:pPr>
            <a:endParaRPr lang="cs-CZ"/>
          </a:p>
        </c:txPr>
        <c:crossAx val="284635520"/>
        <c:crosses val="autoZero"/>
        <c:auto val="1"/>
        <c:lblAlgn val="ctr"/>
        <c:lblOffset val="100"/>
        <c:noMultiLvlLbl val="0"/>
      </c:catAx>
      <c:valAx>
        <c:axId val="284635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252019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extLst>
            <c:ext xmlns:c16="http://schemas.microsoft.com/office/drawing/2014/chart" uri="{C3380CC4-5D6E-409C-BE32-E72D297353CC}">
              <c16:uniqueId val="{00000000-284D-48C2-8EA4-9AF7E6CF9D65}"/>
            </c:ext>
          </c:extLst>
        </c:ser>
        <c:dLbls>
          <c:showLegendKey val="0"/>
          <c:showVal val="0"/>
          <c:showCatName val="0"/>
          <c:showSerName val="0"/>
          <c:showPercent val="0"/>
          <c:showBubbleSize val="0"/>
        </c:dLbls>
        <c:gapWidth val="150"/>
        <c:axId val="284660864"/>
        <c:axId val="284662400"/>
      </c:barChart>
      <c:catAx>
        <c:axId val="284660864"/>
        <c:scaling>
          <c:orientation val="minMax"/>
        </c:scaling>
        <c:delete val="0"/>
        <c:axPos val="l"/>
        <c:numFmt formatCode="General" sourceLinked="1"/>
        <c:majorTickMark val="none"/>
        <c:minorTickMark val="none"/>
        <c:tickLblPos val="nextTo"/>
        <c:txPr>
          <a:bodyPr/>
          <a:lstStyle/>
          <a:p>
            <a:pPr>
              <a:defRPr sz="900"/>
            </a:pPr>
            <a:endParaRPr lang="cs-CZ"/>
          </a:p>
        </c:txPr>
        <c:crossAx val="284662400"/>
        <c:crosses val="autoZero"/>
        <c:auto val="1"/>
        <c:lblAlgn val="ctr"/>
        <c:lblOffset val="100"/>
        <c:noMultiLvlLbl val="0"/>
      </c:catAx>
      <c:valAx>
        <c:axId val="2846624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6608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B811-48CA-9688-34DCE695C456}"/>
              </c:ext>
            </c:extLst>
          </c:dPt>
          <c:cat>
            <c:numRef>
              <c:f>'14.12'!$J$19:$J$26</c:f>
              <c:numCache>
                <c:formatCode>General</c:formatCode>
                <c:ptCount val="8"/>
              </c:numCache>
            </c:numRef>
          </c:cat>
          <c:val>
            <c:numRef>
              <c:f>'14.12'!$K$19:$K$26</c:f>
              <c:numCache>
                <c:formatCode>General</c:formatCode>
                <c:ptCount val="8"/>
              </c:numCache>
            </c:numRef>
          </c:val>
          <c:extLst>
            <c:ext xmlns:c16="http://schemas.microsoft.com/office/drawing/2014/chart" uri="{C3380CC4-5D6E-409C-BE32-E72D297353CC}">
              <c16:uniqueId val="{00000002-B811-48CA-9688-34DCE695C45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extLst>
            <c:ext xmlns:c16="http://schemas.microsoft.com/office/drawing/2014/chart" uri="{C3380CC4-5D6E-409C-BE32-E72D297353CC}">
              <c16:uniqueId val="{00000000-D62E-46B3-B390-D4ABEDCE35D4}"/>
            </c:ext>
          </c:extLst>
        </c:ser>
        <c:dLbls>
          <c:showLegendKey val="0"/>
          <c:showVal val="0"/>
          <c:showCatName val="0"/>
          <c:showSerName val="0"/>
          <c:showPercent val="0"/>
          <c:showBubbleSize val="0"/>
        </c:dLbls>
        <c:gapWidth val="150"/>
        <c:axId val="284748416"/>
        <c:axId val="284758400"/>
      </c:barChart>
      <c:catAx>
        <c:axId val="284748416"/>
        <c:scaling>
          <c:orientation val="maxMin"/>
        </c:scaling>
        <c:delete val="0"/>
        <c:axPos val="l"/>
        <c:numFmt formatCode="0.0" sourceLinked="1"/>
        <c:majorTickMark val="none"/>
        <c:minorTickMark val="none"/>
        <c:tickLblPos val="nextTo"/>
        <c:txPr>
          <a:bodyPr/>
          <a:lstStyle/>
          <a:p>
            <a:pPr>
              <a:defRPr sz="900"/>
            </a:pPr>
            <a:endParaRPr lang="cs-CZ"/>
          </a:p>
        </c:txPr>
        <c:crossAx val="284758400"/>
        <c:crosses val="autoZero"/>
        <c:auto val="1"/>
        <c:lblAlgn val="ctr"/>
        <c:lblOffset val="100"/>
        <c:noMultiLvlLbl val="0"/>
      </c:catAx>
      <c:valAx>
        <c:axId val="2847584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47484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extLst>
            <c:ext xmlns:c16="http://schemas.microsoft.com/office/drawing/2014/chart" uri="{C3380CC4-5D6E-409C-BE32-E72D297353CC}">
              <c16:uniqueId val="{00000000-F2A0-451B-B7CC-C92BF36CB4F8}"/>
            </c:ext>
          </c:extLst>
        </c:ser>
        <c:dLbls>
          <c:showLegendKey val="0"/>
          <c:showVal val="0"/>
          <c:showCatName val="0"/>
          <c:showSerName val="0"/>
          <c:showPercent val="0"/>
          <c:showBubbleSize val="0"/>
        </c:dLbls>
        <c:gapWidth val="150"/>
        <c:axId val="284787072"/>
        <c:axId val="284788608"/>
      </c:barChart>
      <c:catAx>
        <c:axId val="284787072"/>
        <c:scaling>
          <c:orientation val="minMax"/>
        </c:scaling>
        <c:delete val="0"/>
        <c:axPos val="l"/>
        <c:numFmt formatCode="General" sourceLinked="1"/>
        <c:majorTickMark val="none"/>
        <c:minorTickMark val="none"/>
        <c:tickLblPos val="nextTo"/>
        <c:txPr>
          <a:bodyPr/>
          <a:lstStyle/>
          <a:p>
            <a:pPr>
              <a:defRPr sz="900"/>
            </a:pPr>
            <a:endParaRPr lang="cs-CZ"/>
          </a:p>
        </c:txPr>
        <c:crossAx val="284788608"/>
        <c:crosses val="autoZero"/>
        <c:auto val="1"/>
        <c:lblAlgn val="ctr"/>
        <c:lblOffset val="100"/>
        <c:noMultiLvlLbl val="0"/>
      </c:catAx>
      <c:valAx>
        <c:axId val="2847886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7870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#,##0.0</c:formatCode>
                <c:ptCount val="3"/>
              </c:numCache>
            </c:numRef>
          </c:val>
          <c:extLst>
            <c:ext xmlns:c16="http://schemas.microsoft.com/office/drawing/2014/chart" uri="{C3380CC4-5D6E-409C-BE32-E72D297353CC}">
              <c16:uniqueId val="{00000000-F83F-4CFE-81BF-ADCF32E0E5EC}"/>
            </c:ext>
          </c:extLst>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#,##0.0</c:formatCode>
                <c:ptCount val="3"/>
              </c:numCache>
            </c:numRef>
          </c:val>
          <c:extLst>
            <c:ext xmlns:c16="http://schemas.microsoft.com/office/drawing/2014/chart" uri="{C3380CC4-5D6E-409C-BE32-E72D297353CC}">
              <c16:uniqueId val="{00000001-F83F-4CFE-81BF-ADCF32E0E5EC}"/>
            </c:ext>
          </c:extLst>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#,##0.0</c:formatCode>
                <c:ptCount val="3"/>
              </c:numCache>
            </c:numRef>
          </c:val>
          <c:extLst>
            <c:ext xmlns:c16="http://schemas.microsoft.com/office/drawing/2014/chart" uri="{C3380CC4-5D6E-409C-BE32-E72D297353CC}">
              <c16:uniqueId val="{00000002-F83F-4CFE-81BF-ADCF32E0E5EC}"/>
            </c:ext>
          </c:extLst>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#,##0.0</c:formatCode>
                <c:ptCount val="3"/>
              </c:numCache>
            </c:numRef>
          </c:val>
          <c:extLst>
            <c:ext xmlns:c16="http://schemas.microsoft.com/office/drawing/2014/chart" uri="{C3380CC4-5D6E-409C-BE32-E72D297353CC}">
              <c16:uniqueId val="{00000003-F83F-4CFE-81BF-ADCF32E0E5EC}"/>
            </c:ext>
          </c:extLst>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#,##0.0</c:formatCode>
                <c:ptCount val="3"/>
              </c:numCache>
            </c:numRef>
          </c:val>
          <c:extLst>
            <c:ext xmlns:c16="http://schemas.microsoft.com/office/drawing/2014/chart" uri="{C3380CC4-5D6E-409C-BE32-E72D297353CC}">
              <c16:uniqueId val="{00000004-F83F-4CFE-81BF-ADCF32E0E5EC}"/>
            </c:ext>
          </c:extLst>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#,##0.0</c:formatCode>
                <c:ptCount val="3"/>
              </c:numCache>
            </c:numRef>
          </c:val>
          <c:extLst>
            <c:ext xmlns:c16="http://schemas.microsoft.com/office/drawing/2014/chart" uri="{C3380CC4-5D6E-409C-BE32-E72D297353CC}">
              <c16:uniqueId val="{00000005-F83F-4CFE-81BF-ADCF32E0E5EC}"/>
            </c:ext>
          </c:extLst>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#,##0.0</c:formatCode>
                <c:ptCount val="3"/>
              </c:numCache>
            </c:numRef>
          </c:val>
          <c:extLst>
            <c:ext xmlns:c16="http://schemas.microsoft.com/office/drawing/2014/chart" uri="{C3380CC4-5D6E-409C-BE32-E72D297353CC}">
              <c16:uniqueId val="{00000006-F83F-4CFE-81BF-ADCF32E0E5EC}"/>
            </c:ext>
          </c:extLst>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#,##0.0</c:formatCode>
                <c:ptCount val="3"/>
              </c:numCache>
            </c:numRef>
          </c:val>
          <c:extLst>
            <c:ext xmlns:c16="http://schemas.microsoft.com/office/drawing/2014/chart" uri="{C3380CC4-5D6E-409C-BE32-E72D297353CC}">
              <c16:uniqueId val="{00000007-F83F-4CFE-81BF-ADCF32E0E5EC}"/>
            </c:ext>
          </c:extLst>
        </c:ser>
        <c:dLbls>
          <c:showLegendKey val="0"/>
          <c:showVal val="0"/>
          <c:showCatName val="0"/>
          <c:showSerName val="0"/>
          <c:showPercent val="0"/>
          <c:showBubbleSize val="0"/>
        </c:dLbls>
        <c:gapWidth val="150"/>
        <c:overlap val="100"/>
        <c:axId val="285219072"/>
        <c:axId val="285237248"/>
      </c:barChart>
      <c:catAx>
        <c:axId val="285219072"/>
        <c:scaling>
          <c:orientation val="minMax"/>
        </c:scaling>
        <c:delete val="0"/>
        <c:axPos val="b"/>
        <c:numFmt formatCode="General" sourceLinked="1"/>
        <c:majorTickMark val="none"/>
        <c:minorTickMark val="none"/>
        <c:tickLblPos val="nextTo"/>
        <c:txPr>
          <a:bodyPr/>
          <a:lstStyle/>
          <a:p>
            <a:pPr>
              <a:defRPr sz="900"/>
            </a:pPr>
            <a:endParaRPr lang="cs-CZ"/>
          </a:p>
        </c:txPr>
        <c:crossAx val="285237248"/>
        <c:crosses val="autoZero"/>
        <c:auto val="1"/>
        <c:lblAlgn val="ctr"/>
        <c:lblOffset val="100"/>
        <c:noMultiLvlLbl val="0"/>
      </c:catAx>
      <c:valAx>
        <c:axId val="2852372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2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0.xml"/><Relationship Id="rId5" Type="http://schemas.openxmlformats.org/officeDocument/2006/relationships/image" Target="../media/image5.png"/><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5.xml"/><Relationship Id="rId5" Type="http://schemas.openxmlformats.org/officeDocument/2006/relationships/chart" Target="../charts/chart44.xml"/><Relationship Id="rId4" Type="http://schemas.openxmlformats.org/officeDocument/2006/relationships/image" Target="../media/image6.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46.xml"/><Relationship Id="rId7" Type="http://schemas.openxmlformats.org/officeDocument/2006/relationships/chart" Target="../charts/chart50.xml"/><Relationship Id="rId2" Type="http://schemas.microsoft.com/office/2007/relationships/hdphoto" Target="../media/hdphoto1.wdp"/><Relationship Id="rId1" Type="http://schemas.openxmlformats.org/officeDocument/2006/relationships/image" Target="../media/image7.png"/><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1.xml"/><Relationship Id="rId7" Type="http://schemas.openxmlformats.org/officeDocument/2006/relationships/chart" Target="../charts/chart55.xml"/><Relationship Id="rId2" Type="http://schemas.microsoft.com/office/2007/relationships/hdphoto" Target="../media/hdphoto2.wdp"/><Relationship Id="rId1" Type="http://schemas.openxmlformats.org/officeDocument/2006/relationships/image" Target="../media/image8.png"/><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6.xml"/><Relationship Id="rId7" Type="http://schemas.openxmlformats.org/officeDocument/2006/relationships/chart" Target="../charts/chart60.xml"/><Relationship Id="rId2" Type="http://schemas.microsoft.com/office/2007/relationships/hdphoto" Target="../media/hdphoto3.wdp"/><Relationship Id="rId1" Type="http://schemas.openxmlformats.org/officeDocument/2006/relationships/image" Target="../media/image9.png"/><Relationship Id="rId6" Type="http://schemas.openxmlformats.org/officeDocument/2006/relationships/chart" Target="../charts/chart59.xml"/><Relationship Id="rId5" Type="http://schemas.openxmlformats.org/officeDocument/2006/relationships/chart" Target="../charts/chart58.xml"/><Relationship Id="rId4" Type="http://schemas.openxmlformats.org/officeDocument/2006/relationships/chart" Target="../charts/chart57.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1.xml"/><Relationship Id="rId7" Type="http://schemas.openxmlformats.org/officeDocument/2006/relationships/chart" Target="../charts/chart65.xml"/><Relationship Id="rId2" Type="http://schemas.microsoft.com/office/2007/relationships/hdphoto" Target="../media/hdphoto4.wdp"/><Relationship Id="rId1" Type="http://schemas.openxmlformats.org/officeDocument/2006/relationships/image" Target="../media/image10.png"/><Relationship Id="rId6" Type="http://schemas.openxmlformats.org/officeDocument/2006/relationships/chart" Target="../charts/chart64.xml"/><Relationship Id="rId5" Type="http://schemas.openxmlformats.org/officeDocument/2006/relationships/chart" Target="../charts/chart63.xml"/><Relationship Id="rId4" Type="http://schemas.openxmlformats.org/officeDocument/2006/relationships/chart" Target="../charts/chart6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chart" Target="../charts/chart70.xml"/><Relationship Id="rId2" Type="http://schemas.microsoft.com/office/2007/relationships/hdphoto" Target="../media/hdphoto5.wdp"/><Relationship Id="rId1" Type="http://schemas.openxmlformats.org/officeDocument/2006/relationships/image" Target="../media/image11.png"/><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74.xml"/><Relationship Id="rId3" Type="http://schemas.openxmlformats.org/officeDocument/2006/relationships/image" Target="../media/image13.png"/><Relationship Id="rId7" Type="http://schemas.openxmlformats.org/officeDocument/2006/relationships/chart" Target="../charts/chart73.xml"/><Relationship Id="rId2" Type="http://schemas.microsoft.com/office/2007/relationships/hdphoto" Target="../media/hdphoto6.wdp"/><Relationship Id="rId1" Type="http://schemas.openxmlformats.org/officeDocument/2006/relationships/image" Target="../media/image12.png"/><Relationship Id="rId6" Type="http://schemas.openxmlformats.org/officeDocument/2006/relationships/chart" Target="../charts/chart72.xml"/><Relationship Id="rId5" Type="http://schemas.openxmlformats.org/officeDocument/2006/relationships/chart" Target="../charts/chart71.xml"/><Relationship Id="rId4" Type="http://schemas.microsoft.com/office/2007/relationships/hdphoto" Target="../media/hdphoto7.wdp"/><Relationship Id="rId9" Type="http://schemas.openxmlformats.org/officeDocument/2006/relationships/chart" Target="../charts/chart75.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6.xml"/><Relationship Id="rId7" Type="http://schemas.openxmlformats.org/officeDocument/2006/relationships/chart" Target="../charts/chart80.xml"/><Relationship Id="rId2" Type="http://schemas.microsoft.com/office/2007/relationships/hdphoto" Target="../media/hdphoto8.wdp"/><Relationship Id="rId1" Type="http://schemas.openxmlformats.org/officeDocument/2006/relationships/image" Target="../media/image14.png"/><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84.xml"/><Relationship Id="rId3" Type="http://schemas.openxmlformats.org/officeDocument/2006/relationships/image" Target="../media/image16.png"/><Relationship Id="rId7" Type="http://schemas.openxmlformats.org/officeDocument/2006/relationships/chart" Target="../charts/chart83.xml"/><Relationship Id="rId2" Type="http://schemas.microsoft.com/office/2007/relationships/hdphoto" Target="../media/hdphoto9.wdp"/><Relationship Id="rId1" Type="http://schemas.openxmlformats.org/officeDocument/2006/relationships/image" Target="../media/image15.png"/><Relationship Id="rId6" Type="http://schemas.openxmlformats.org/officeDocument/2006/relationships/chart" Target="../charts/chart82.xml"/><Relationship Id="rId5" Type="http://schemas.openxmlformats.org/officeDocument/2006/relationships/chart" Target="../charts/chart81.xml"/><Relationship Id="rId4" Type="http://schemas.microsoft.com/office/2007/relationships/hdphoto" Target="../media/hdphoto10.wdp"/><Relationship Id="rId9" Type="http://schemas.openxmlformats.org/officeDocument/2006/relationships/chart" Target="../charts/chart85.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9.xml"/><Relationship Id="rId3" Type="http://schemas.openxmlformats.org/officeDocument/2006/relationships/image" Target="../media/image18.png"/><Relationship Id="rId7" Type="http://schemas.openxmlformats.org/officeDocument/2006/relationships/chart" Target="../charts/chart88.xml"/><Relationship Id="rId2" Type="http://schemas.microsoft.com/office/2007/relationships/hdphoto" Target="../media/hdphoto11.wdp"/><Relationship Id="rId1" Type="http://schemas.openxmlformats.org/officeDocument/2006/relationships/image" Target="../media/image17.png"/><Relationship Id="rId6" Type="http://schemas.openxmlformats.org/officeDocument/2006/relationships/chart" Target="../charts/chart87.xml"/><Relationship Id="rId5" Type="http://schemas.openxmlformats.org/officeDocument/2006/relationships/chart" Target="../charts/chart86.xml"/><Relationship Id="rId4" Type="http://schemas.microsoft.com/office/2007/relationships/hdphoto" Target="../media/hdphoto12.wdp"/><Relationship Id="rId9" Type="http://schemas.openxmlformats.org/officeDocument/2006/relationships/chart" Target="../charts/chart90.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4.xml"/><Relationship Id="rId3" Type="http://schemas.openxmlformats.org/officeDocument/2006/relationships/image" Target="../media/image20.png"/><Relationship Id="rId7" Type="http://schemas.openxmlformats.org/officeDocument/2006/relationships/chart" Target="../charts/chart93.xml"/><Relationship Id="rId2" Type="http://schemas.microsoft.com/office/2007/relationships/hdphoto" Target="../media/hdphoto13.wdp"/><Relationship Id="rId1" Type="http://schemas.openxmlformats.org/officeDocument/2006/relationships/image" Target="../media/image19.png"/><Relationship Id="rId6" Type="http://schemas.openxmlformats.org/officeDocument/2006/relationships/chart" Target="../charts/chart92.xml"/><Relationship Id="rId5" Type="http://schemas.openxmlformats.org/officeDocument/2006/relationships/chart" Target="../charts/chart91.xml"/><Relationship Id="rId4" Type="http://schemas.microsoft.com/office/2007/relationships/hdphoto" Target="../media/hdphoto14.wdp"/><Relationship Id="rId9" Type="http://schemas.openxmlformats.org/officeDocument/2006/relationships/chart" Target="../charts/chart9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22.png"/><Relationship Id="rId7" Type="http://schemas.openxmlformats.org/officeDocument/2006/relationships/chart" Target="../charts/chart98.xml"/><Relationship Id="rId2" Type="http://schemas.microsoft.com/office/2007/relationships/hdphoto" Target="../media/hdphoto15.wdp"/><Relationship Id="rId1" Type="http://schemas.openxmlformats.org/officeDocument/2006/relationships/image" Target="../media/image21.png"/><Relationship Id="rId6" Type="http://schemas.openxmlformats.org/officeDocument/2006/relationships/chart" Target="../charts/chart97.xml"/><Relationship Id="rId5" Type="http://schemas.openxmlformats.org/officeDocument/2006/relationships/chart" Target="../charts/chart96.xml"/><Relationship Id="rId4" Type="http://schemas.microsoft.com/office/2007/relationships/hdphoto" Target="../media/hdphoto16.wdp"/><Relationship Id="rId9" Type="http://schemas.openxmlformats.org/officeDocument/2006/relationships/chart" Target="../charts/chart100.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1.xml"/><Relationship Id="rId7" Type="http://schemas.openxmlformats.org/officeDocument/2006/relationships/chart" Target="../charts/chart105.xml"/><Relationship Id="rId2" Type="http://schemas.microsoft.com/office/2007/relationships/hdphoto" Target="../media/hdphoto17.wdp"/><Relationship Id="rId1" Type="http://schemas.openxmlformats.org/officeDocument/2006/relationships/image" Target="../media/image23.png"/><Relationship Id="rId6" Type="http://schemas.openxmlformats.org/officeDocument/2006/relationships/chart" Target="../charts/chart104.xml"/><Relationship Id="rId5" Type="http://schemas.openxmlformats.org/officeDocument/2006/relationships/chart" Target="../charts/chart103.xml"/><Relationship Id="rId4" Type="http://schemas.openxmlformats.org/officeDocument/2006/relationships/chart" Target="../charts/chart10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6.xml"/><Relationship Id="rId7" Type="http://schemas.openxmlformats.org/officeDocument/2006/relationships/chart" Target="../charts/chart110.xml"/><Relationship Id="rId2" Type="http://schemas.microsoft.com/office/2007/relationships/hdphoto" Target="../media/hdphoto18.wdp"/><Relationship Id="rId1" Type="http://schemas.openxmlformats.org/officeDocument/2006/relationships/image" Target="../media/image24.png"/><Relationship Id="rId6" Type="http://schemas.openxmlformats.org/officeDocument/2006/relationships/chart" Target="../charts/chart109.xml"/><Relationship Id="rId5" Type="http://schemas.openxmlformats.org/officeDocument/2006/relationships/chart" Target="../charts/chart108.xml"/><Relationship Id="rId4" Type="http://schemas.openxmlformats.org/officeDocument/2006/relationships/chart" Target="../charts/chart10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13.xml"/><Relationship Id="rId2" Type="http://schemas.openxmlformats.org/officeDocument/2006/relationships/chart" Target="../charts/chart112.xml"/><Relationship Id="rId1" Type="http://schemas.openxmlformats.org/officeDocument/2006/relationships/chart" Target="../charts/chart111.xml"/><Relationship Id="rId6" Type="http://schemas.openxmlformats.org/officeDocument/2006/relationships/chart" Target="../charts/chart115.xml"/><Relationship Id="rId5" Type="http://schemas.openxmlformats.org/officeDocument/2006/relationships/image" Target="../media/image25.png"/><Relationship Id="rId4" Type="http://schemas.openxmlformats.org/officeDocument/2006/relationships/chart" Target="../charts/chart114.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8.xml"/><Relationship Id="rId2" Type="http://schemas.openxmlformats.org/officeDocument/2006/relationships/chart" Target="../charts/chart117.xml"/><Relationship Id="rId1" Type="http://schemas.openxmlformats.org/officeDocument/2006/relationships/chart" Target="../charts/chart116.xml"/><Relationship Id="rId6" Type="http://schemas.openxmlformats.org/officeDocument/2006/relationships/chart" Target="../charts/chart120.xml"/><Relationship Id="rId5" Type="http://schemas.openxmlformats.org/officeDocument/2006/relationships/image" Target="../media/image26.png"/><Relationship Id="rId4" Type="http://schemas.openxmlformats.org/officeDocument/2006/relationships/chart" Target="../charts/chart11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23.xml"/><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chart" Target="../charts/chart125.xml"/><Relationship Id="rId5" Type="http://schemas.openxmlformats.org/officeDocument/2006/relationships/image" Target="../media/image27.png"/><Relationship Id="rId4" Type="http://schemas.openxmlformats.org/officeDocument/2006/relationships/chart" Target="../charts/chart12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28.xml"/><Relationship Id="rId2" Type="http://schemas.openxmlformats.org/officeDocument/2006/relationships/chart" Target="../charts/chart127.xml"/><Relationship Id="rId1" Type="http://schemas.openxmlformats.org/officeDocument/2006/relationships/chart" Target="../charts/chart126.xml"/><Relationship Id="rId6" Type="http://schemas.openxmlformats.org/officeDocument/2006/relationships/chart" Target="../charts/chart130.xml"/><Relationship Id="rId5" Type="http://schemas.openxmlformats.org/officeDocument/2006/relationships/chart" Target="../charts/chart129.xml"/><Relationship Id="rId4" Type="http://schemas.openxmlformats.org/officeDocument/2006/relationships/image" Target="../media/image28.png"/></Relationships>
</file>

<file path=xl/drawings/_rels/drawing32.xml.rels><?xml version="1.0" encoding="UTF-8" standalone="yes"?>
<Relationships xmlns="http://schemas.openxmlformats.org/package/2006/relationships"><Relationship Id="rId3" Type="http://schemas.openxmlformats.org/officeDocument/2006/relationships/chart" Target="../charts/chart133.xml"/><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chart" Target="../charts/chart135.xml"/><Relationship Id="rId5" Type="http://schemas.openxmlformats.org/officeDocument/2006/relationships/chart" Target="../charts/chart134.xml"/><Relationship Id="rId4" Type="http://schemas.openxmlformats.org/officeDocument/2006/relationships/image" Target="../media/image29.png"/></Relationships>
</file>

<file path=xl/drawings/_rels/drawing33.xml.rels><?xml version="1.0" encoding="UTF-8" standalone="yes"?>
<Relationships xmlns="http://schemas.openxmlformats.org/package/2006/relationships"><Relationship Id="rId3" Type="http://schemas.openxmlformats.org/officeDocument/2006/relationships/chart" Target="../charts/chart138.xml"/><Relationship Id="rId2" Type="http://schemas.openxmlformats.org/officeDocument/2006/relationships/chart" Target="../charts/chart137.xml"/><Relationship Id="rId1" Type="http://schemas.openxmlformats.org/officeDocument/2006/relationships/chart" Target="../charts/chart136.xml"/><Relationship Id="rId6" Type="http://schemas.openxmlformats.org/officeDocument/2006/relationships/chart" Target="../charts/chart140.xml"/><Relationship Id="rId5" Type="http://schemas.openxmlformats.org/officeDocument/2006/relationships/chart" Target="../charts/chart139.xml"/><Relationship Id="rId4" Type="http://schemas.openxmlformats.org/officeDocument/2006/relationships/image" Target="../media/image30.png"/></Relationships>
</file>

<file path=xl/drawings/_rels/drawing34.xml.rels><?xml version="1.0" encoding="UTF-8" standalone="yes"?>
<Relationships xmlns="http://schemas.openxmlformats.org/package/2006/relationships"><Relationship Id="rId3" Type="http://schemas.openxmlformats.org/officeDocument/2006/relationships/chart" Target="../charts/chart143.xml"/><Relationship Id="rId2" Type="http://schemas.openxmlformats.org/officeDocument/2006/relationships/chart" Target="../charts/chart142.xml"/><Relationship Id="rId1" Type="http://schemas.openxmlformats.org/officeDocument/2006/relationships/chart" Target="../charts/chart141.xml"/><Relationship Id="rId6" Type="http://schemas.openxmlformats.org/officeDocument/2006/relationships/chart" Target="../charts/chart145.xml"/><Relationship Id="rId5" Type="http://schemas.openxmlformats.org/officeDocument/2006/relationships/chart" Target="../charts/chart144.xml"/><Relationship Id="rId4" Type="http://schemas.openxmlformats.org/officeDocument/2006/relationships/image" Target="../media/image31.png"/></Relationships>
</file>

<file path=xl/drawings/_rels/drawing35.xml.rels><?xml version="1.0" encoding="UTF-8" standalone="yes"?>
<Relationships xmlns="http://schemas.openxmlformats.org/package/2006/relationships"><Relationship Id="rId3" Type="http://schemas.openxmlformats.org/officeDocument/2006/relationships/chart" Target="../charts/chart148.xml"/><Relationship Id="rId2" Type="http://schemas.openxmlformats.org/officeDocument/2006/relationships/chart" Target="../charts/chart147.xml"/><Relationship Id="rId1" Type="http://schemas.openxmlformats.org/officeDocument/2006/relationships/chart" Target="../charts/chart146.xml"/><Relationship Id="rId6" Type="http://schemas.openxmlformats.org/officeDocument/2006/relationships/chart" Target="../charts/chart150.xml"/><Relationship Id="rId5" Type="http://schemas.openxmlformats.org/officeDocument/2006/relationships/chart" Target="../charts/chart149.xml"/><Relationship Id="rId4" Type="http://schemas.openxmlformats.org/officeDocument/2006/relationships/image" Target="../media/image32.png"/></Relationships>
</file>

<file path=xl/drawings/_rels/drawing36.xml.rels><?xml version="1.0" encoding="UTF-8" standalone="yes"?>
<Relationships xmlns="http://schemas.openxmlformats.org/package/2006/relationships"><Relationship Id="rId3" Type="http://schemas.openxmlformats.org/officeDocument/2006/relationships/chart" Target="../charts/chart153.xml"/><Relationship Id="rId2" Type="http://schemas.openxmlformats.org/officeDocument/2006/relationships/chart" Target="../charts/chart152.xml"/><Relationship Id="rId1" Type="http://schemas.openxmlformats.org/officeDocument/2006/relationships/chart" Target="../charts/chart151.xml"/><Relationship Id="rId6" Type="http://schemas.openxmlformats.org/officeDocument/2006/relationships/chart" Target="../charts/chart155.xml"/><Relationship Id="rId5" Type="http://schemas.openxmlformats.org/officeDocument/2006/relationships/chart" Target="../charts/chart154.xml"/><Relationship Id="rId4" Type="http://schemas.openxmlformats.org/officeDocument/2006/relationships/image" Target="../media/image33.png"/></Relationships>
</file>

<file path=xl/drawings/_rels/drawing37.xml.rels><?xml version="1.0" encoding="UTF-8" standalone="yes"?>
<Relationships xmlns="http://schemas.openxmlformats.org/package/2006/relationships"><Relationship Id="rId3" Type="http://schemas.openxmlformats.org/officeDocument/2006/relationships/chart" Target="../charts/chart158.xml"/><Relationship Id="rId2" Type="http://schemas.openxmlformats.org/officeDocument/2006/relationships/chart" Target="../charts/chart157.xml"/><Relationship Id="rId1" Type="http://schemas.openxmlformats.org/officeDocument/2006/relationships/chart" Target="../charts/chart156.xml"/><Relationship Id="rId6" Type="http://schemas.openxmlformats.org/officeDocument/2006/relationships/chart" Target="../charts/chart160.xml"/><Relationship Id="rId5" Type="http://schemas.openxmlformats.org/officeDocument/2006/relationships/chart" Target="../charts/chart159.xml"/><Relationship Id="rId4" Type="http://schemas.openxmlformats.org/officeDocument/2006/relationships/image" Target="../media/image34.png"/></Relationships>
</file>

<file path=xl/drawings/_rels/drawing38.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chart" Target="../charts/chart165.xml"/><Relationship Id="rId5" Type="http://schemas.openxmlformats.org/officeDocument/2006/relationships/chart" Target="../charts/chart164.xml"/><Relationship Id="rId4" Type="http://schemas.openxmlformats.org/officeDocument/2006/relationships/image" Target="../media/image35.png"/></Relationships>
</file>

<file path=xl/drawings/_rels/drawing39.xml.rels><?xml version="1.0" encoding="UTF-8" standalone="yes"?>
<Relationships xmlns="http://schemas.openxmlformats.org/package/2006/relationships"><Relationship Id="rId3" Type="http://schemas.openxmlformats.org/officeDocument/2006/relationships/chart" Target="../charts/chart168.xml"/><Relationship Id="rId2" Type="http://schemas.openxmlformats.org/officeDocument/2006/relationships/chart" Target="../charts/chart167.xml"/><Relationship Id="rId1" Type="http://schemas.openxmlformats.org/officeDocument/2006/relationships/chart" Target="../charts/chart166.xml"/><Relationship Id="rId6" Type="http://schemas.openxmlformats.org/officeDocument/2006/relationships/chart" Target="../charts/chart170.xml"/><Relationship Id="rId5" Type="http://schemas.openxmlformats.org/officeDocument/2006/relationships/chart" Target="../charts/chart169.xml"/><Relationship Id="rId4" Type="http://schemas.openxmlformats.org/officeDocument/2006/relationships/image" Target="../media/image36.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173.xml"/><Relationship Id="rId2" Type="http://schemas.openxmlformats.org/officeDocument/2006/relationships/chart" Target="../charts/chart172.xml"/><Relationship Id="rId1" Type="http://schemas.openxmlformats.org/officeDocument/2006/relationships/chart" Target="../charts/chart171.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75.xml"/><Relationship Id="rId1" Type="http://schemas.openxmlformats.org/officeDocument/2006/relationships/chart" Target="../charts/chart174.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178.xml"/><Relationship Id="rId2" Type="http://schemas.openxmlformats.org/officeDocument/2006/relationships/chart" Target="../charts/chart177.xml"/><Relationship Id="rId1" Type="http://schemas.openxmlformats.org/officeDocument/2006/relationships/chart" Target="../charts/chart176.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181.xml"/><Relationship Id="rId2" Type="http://schemas.openxmlformats.org/officeDocument/2006/relationships/chart" Target="../charts/chart180.xml"/><Relationship Id="rId1" Type="http://schemas.openxmlformats.org/officeDocument/2006/relationships/chart" Target="../charts/chart179.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182.xml"/></Relationships>
</file>

<file path=xl/drawings/_rels/drawing45.xml.rels><?xml version="1.0" encoding="UTF-8" standalone="yes"?>
<Relationships xmlns="http://schemas.openxmlformats.org/package/2006/relationships"><Relationship Id="rId1" Type="http://schemas.openxmlformats.org/officeDocument/2006/relationships/image" Target="../media/image37.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135708</xdr:rowOff>
    </xdr:from>
    <xdr:to>
      <xdr:col>2</xdr:col>
      <xdr:colOff>985</xdr:colOff>
      <xdr:row>1</xdr:row>
      <xdr:rowOff>4871807</xdr:rowOff>
    </xdr:to>
    <xdr:pic>
      <xdr:nvPicPr>
        <xdr:cNvPr id="3" name="Grafický objekt 14">
          <a:extLst>
            <a:ext uri="{FF2B5EF4-FFF2-40B4-BE49-F238E27FC236}">
              <a16:creationId xmlns:a16="http://schemas.microsoft.com/office/drawing/2014/main" id="{360490B8-8EB1-46D9-A668-C5591BE81A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5212533"/>
          <a:ext cx="6135085" cy="4736099"/>
        </a:xfrm>
        <a:prstGeom prst="rect">
          <a:avLst/>
        </a:prstGeom>
      </xdr:spPr>
    </xdr:pic>
    <xdr:clientData/>
  </xdr:twoCellAnchor>
  <xdr:twoCellAnchor editAs="oneCell">
    <xdr:from>
      <xdr:col>1</xdr:col>
      <xdr:colOff>1583663</xdr:colOff>
      <xdr:row>1</xdr:row>
      <xdr:rowOff>3951396</xdr:rowOff>
    </xdr:from>
    <xdr:to>
      <xdr:col>2</xdr:col>
      <xdr:colOff>59620</xdr:colOff>
      <xdr:row>2</xdr:row>
      <xdr:rowOff>146914</xdr:rowOff>
    </xdr:to>
    <xdr:pic>
      <xdr:nvPicPr>
        <xdr:cNvPr id="5" name="Obrázek 4">
          <a:extLst>
            <a:ext uri="{FF2B5EF4-FFF2-40B4-BE49-F238E27FC236}">
              <a16:creationId xmlns:a16="http://schemas.microsoft.com/office/drawing/2014/main" id="{40D98EAA-0F99-44DB-92F2-F97706F67FD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58337" y="9028635"/>
          <a:ext cx="1838696" cy="1272757"/>
        </a:xfrm>
        <a:prstGeom prst="rect">
          <a:avLst/>
        </a:prstGeom>
      </xdr:spPr>
    </xdr:pic>
    <xdr:clientData/>
  </xdr:twoCellAnchor>
  <xdr:twoCellAnchor editAs="oneCell">
    <xdr:from>
      <xdr:col>0</xdr:col>
      <xdr:colOff>0</xdr:colOff>
      <xdr:row>0</xdr:row>
      <xdr:rowOff>1</xdr:rowOff>
    </xdr:from>
    <xdr:to>
      <xdr:col>0</xdr:col>
      <xdr:colOff>1800000</xdr:colOff>
      <xdr:row>0</xdr:row>
      <xdr:rowOff>597114</xdr:rowOff>
    </xdr:to>
    <xdr:pic>
      <xdr:nvPicPr>
        <xdr:cNvPr id="2" name="Obrázek 1">
          <a:extLst>
            <a:ext uri="{FF2B5EF4-FFF2-40B4-BE49-F238E27FC236}">
              <a16:creationId xmlns:a16="http://schemas.microsoft.com/office/drawing/2014/main" id="{D83AFF5B-F571-4662-92CD-374AA5A8A86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
          <a:ext cx="1800000" cy="5971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131082</xdr:colOff>
      <xdr:row>20</xdr:row>
      <xdr:rowOff>82096</xdr:rowOff>
    </xdr:from>
    <xdr:to>
      <xdr:col>12</xdr:col>
      <xdr:colOff>628317</xdr:colOff>
      <xdr:row>44</xdr:row>
      <xdr:rowOff>9071</xdr:rowOff>
    </xdr:to>
    <xdr:graphicFrame macro="">
      <xdr:nvGraphicFramePr>
        <xdr:cNvPr id="2" name="Graf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124732</xdr:colOff>
      <xdr:row>20</xdr:row>
      <xdr:rowOff>82096</xdr:rowOff>
    </xdr:from>
    <xdr:to>
      <xdr:col>7</xdr:col>
      <xdr:colOff>131081</xdr:colOff>
      <xdr:row>34</xdr:row>
      <xdr:rowOff>37193</xdr:rowOff>
    </xdr:to>
    <xdr:graphicFrame macro="">
      <xdr:nvGraphicFramePr>
        <xdr:cNvPr id="4" name="Graf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124732</xdr:colOff>
      <xdr:row>30</xdr:row>
      <xdr:rowOff>140607</xdr:rowOff>
    </xdr:from>
    <xdr:to>
      <xdr:col>7</xdr:col>
      <xdr:colOff>236309</xdr:colOff>
      <xdr:row>45</xdr:row>
      <xdr:rowOff>45356</xdr:rowOff>
    </xdr:to>
    <xdr:graphicFrame macro="">
      <xdr:nvGraphicFramePr>
        <xdr:cNvPr id="3" name="Graf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16</xdr:row>
      <xdr:rowOff>81643</xdr:rowOff>
    </xdr:from>
    <xdr:to>
      <xdr:col>13</xdr:col>
      <xdr:colOff>609600</xdr:colOff>
      <xdr:row>41</xdr:row>
      <xdr:rowOff>139065</xdr:rowOff>
    </xdr:to>
    <xdr:graphicFrame macro="">
      <xdr:nvGraphicFramePr>
        <xdr:cNvPr id="3" name="Graf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18</xdr:row>
      <xdr:rowOff>130629</xdr:rowOff>
    </xdr:from>
    <xdr:to>
      <xdr:col>9</xdr:col>
      <xdr:colOff>911679</xdr:colOff>
      <xdr:row>43</xdr:row>
      <xdr:rowOff>142875</xdr:rowOff>
    </xdr:to>
    <xdr:graphicFrame macro="">
      <xdr:nvGraphicFramePr>
        <xdr:cNvPr id="3" name="Graf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30480</xdr:colOff>
      <xdr:row>19</xdr:row>
      <xdr:rowOff>6804</xdr:rowOff>
    </xdr:from>
    <xdr:to>
      <xdr:col>9</xdr:col>
      <xdr:colOff>906531</xdr:colOff>
      <xdr:row>42</xdr:row>
      <xdr:rowOff>44241</xdr:rowOff>
    </xdr:to>
    <xdr:graphicFrame macro="">
      <xdr:nvGraphicFramePr>
        <xdr:cNvPr id="2" name="Graf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266514</xdr:colOff>
      <xdr:row>36</xdr:row>
      <xdr:rowOff>2489</xdr:rowOff>
    </xdr:from>
    <xdr:to>
      <xdr:col>8</xdr:col>
      <xdr:colOff>594284</xdr:colOff>
      <xdr:row>44</xdr:row>
      <xdr:rowOff>131979</xdr:rowOff>
    </xdr:to>
    <xdr:graphicFrame macro="">
      <xdr:nvGraphicFramePr>
        <xdr:cNvPr id="4" name="Graf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331134</xdr:colOff>
      <xdr:row>36</xdr:row>
      <xdr:rowOff>2489</xdr:rowOff>
    </xdr:from>
    <xdr:to>
      <xdr:col>8</xdr:col>
      <xdr:colOff>876238</xdr:colOff>
      <xdr:row>44</xdr:row>
      <xdr:rowOff>63501</xdr:rowOff>
    </xdr:to>
    <xdr:graphicFrame macro="">
      <xdr:nvGraphicFramePr>
        <xdr:cNvPr id="2" name="Graf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61008</xdr:colOff>
      <xdr:row>36</xdr:row>
      <xdr:rowOff>2489</xdr:rowOff>
    </xdr:from>
    <xdr:to>
      <xdr:col>2</xdr:col>
      <xdr:colOff>281327</xdr:colOff>
      <xdr:row>44</xdr:row>
      <xdr:rowOff>75951</xdr:rowOff>
    </xdr:to>
    <xdr:graphicFrame macro="">
      <xdr:nvGraphicFramePr>
        <xdr:cNvPr id="3" name="Graf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xdr:row>
      <xdr:rowOff>212187</xdr:rowOff>
    </xdr:from>
    <xdr:to>
      <xdr:col>0</xdr:col>
      <xdr:colOff>1082829</xdr:colOff>
      <xdr:row>6</xdr:row>
      <xdr:rowOff>2222</xdr:rowOff>
    </xdr:to>
    <xdr:pic>
      <xdr:nvPicPr>
        <xdr:cNvPr id="8" name="Obrázek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9389" b="9389"/>
        <a:stretch/>
      </xdr:blipFill>
      <xdr:spPr>
        <a:xfrm>
          <a:off x="1" y="469362"/>
          <a:ext cx="1082828" cy="637760"/>
        </a:xfrm>
        <a:prstGeom prst="rect">
          <a:avLst/>
        </a:prstGeom>
      </xdr:spPr>
    </xdr:pic>
    <xdr:clientData/>
  </xdr:twoCellAnchor>
  <xdr:twoCellAnchor>
    <xdr:from>
      <xdr:col>0</xdr:col>
      <xdr:colOff>0</xdr:colOff>
      <xdr:row>9</xdr:row>
      <xdr:rowOff>9238</xdr:rowOff>
    </xdr:from>
    <xdr:to>
      <xdr:col>0</xdr:col>
      <xdr:colOff>123825</xdr:colOff>
      <xdr:row>25</xdr:row>
      <xdr:rowOff>89546</xdr:rowOff>
    </xdr:to>
    <xdr:graphicFrame macro="">
      <xdr:nvGraphicFramePr>
        <xdr:cNvPr id="9" name="Graf 8">
          <a:extLst>
            <a:ext uri="{FF2B5EF4-FFF2-40B4-BE49-F238E27FC236}">
              <a16:creationId xmlns:a16="http://schemas.microsoft.com/office/drawing/2014/main" id="{910DCF15-5149-40B8-BD1A-522A42BD48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571504</xdr:colOff>
      <xdr:row>35</xdr:row>
      <xdr:rowOff>19050</xdr:rowOff>
    </xdr:from>
    <xdr:to>
      <xdr:col>8</xdr:col>
      <xdr:colOff>50347</xdr:colOff>
      <xdr:row>45</xdr:row>
      <xdr:rowOff>95249</xdr:rowOff>
    </xdr:to>
    <xdr:graphicFrame macro="">
      <xdr:nvGraphicFramePr>
        <xdr:cNvPr id="2" name="Graf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643889</xdr:colOff>
      <xdr:row>35</xdr:row>
      <xdr:rowOff>47625</xdr:rowOff>
    </xdr:from>
    <xdr:to>
      <xdr:col>8</xdr:col>
      <xdr:colOff>866774</xdr:colOff>
      <xdr:row>45</xdr:row>
      <xdr:rowOff>9525</xdr:rowOff>
    </xdr:to>
    <xdr:graphicFrame macro="">
      <xdr:nvGraphicFramePr>
        <xdr:cNvPr id="3" name="Graf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60960</xdr:colOff>
      <xdr:row>1</xdr:row>
      <xdr:rowOff>9525</xdr:rowOff>
    </xdr:from>
    <xdr:to>
      <xdr:col>0</xdr:col>
      <xdr:colOff>1027464</xdr:colOff>
      <xdr:row>6</xdr:row>
      <xdr:rowOff>60616</xdr:rowOff>
    </xdr:to>
    <xdr:pic>
      <xdr:nvPicPr>
        <xdr:cNvPr id="9" name="Obrázek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0960" y="240846"/>
          <a:ext cx="966504" cy="677020"/>
        </a:xfrm>
        <a:prstGeom prst="rect">
          <a:avLst/>
        </a:prstGeom>
      </xdr:spPr>
    </xdr:pic>
    <xdr:clientData/>
  </xdr:twoCellAnchor>
  <xdr:twoCellAnchor>
    <xdr:from>
      <xdr:col>0</xdr:col>
      <xdr:colOff>0</xdr:colOff>
      <xdr:row>9</xdr:row>
      <xdr:rowOff>17478</xdr:rowOff>
    </xdr:from>
    <xdr:to>
      <xdr:col>0</xdr:col>
      <xdr:colOff>123825</xdr:colOff>
      <xdr:row>24</xdr:row>
      <xdr:rowOff>132826</xdr:rowOff>
    </xdr:to>
    <xdr:graphicFrame macro="">
      <xdr:nvGraphicFramePr>
        <xdr:cNvPr id="8" name="Graf 7">
          <a:extLst>
            <a:ext uri="{FF2B5EF4-FFF2-40B4-BE49-F238E27FC236}">
              <a16:creationId xmlns:a16="http://schemas.microsoft.com/office/drawing/2014/main" id="{FBF72DEA-1AB1-404D-BA51-763C18E82A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38100</xdr:colOff>
      <xdr:row>35</xdr:row>
      <xdr:rowOff>19050</xdr:rowOff>
    </xdr:from>
    <xdr:to>
      <xdr:col>2</xdr:col>
      <xdr:colOff>600075</xdr:colOff>
      <xdr:row>45</xdr:row>
      <xdr:rowOff>38100</xdr:rowOff>
    </xdr:to>
    <xdr:graphicFrame macro="">
      <xdr:nvGraphicFramePr>
        <xdr:cNvPr id="10" name="Graf 9">
          <a:extLst>
            <a:ext uri="{FF2B5EF4-FFF2-40B4-BE49-F238E27FC236}">
              <a16:creationId xmlns:a16="http://schemas.microsoft.com/office/drawing/2014/main" id="{3C1E1CDE-38B5-417B-8608-45C630C81D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a:extLst>
            <a:ext uri="{FF2B5EF4-FFF2-40B4-BE49-F238E27FC236}">
              <a16:creationId xmlns:a16="http://schemas.microsoft.com/office/drawing/2014/main" id="{00000000-0008-0000-1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a:extLst>
            <a:ext uri="{FF2B5EF4-FFF2-40B4-BE49-F238E27FC236}">
              <a16:creationId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a:extLst>
            <a:ext uri="{FF2B5EF4-FFF2-40B4-BE49-F238E27FC236}">
              <a16:creationId xmlns:a16="http://schemas.microsoft.com/office/drawing/2014/main" id="{00000000-0008-0000-1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a:extLst>
            <a:ext uri="{FF2B5EF4-FFF2-40B4-BE49-F238E27FC236}">
              <a16:creationId xmlns:a16="http://schemas.microsoft.com/office/drawing/2014/main" id="{00000000-0008-0000-1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a:extLst>
            <a:ext uri="{FF2B5EF4-FFF2-40B4-BE49-F238E27FC236}">
              <a16:creationId xmlns:a16="http://schemas.microsoft.com/office/drawing/2014/main" id="{00000000-0008-0000-1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a:extLst>
            <a:ext uri="{FF2B5EF4-FFF2-40B4-BE49-F238E27FC236}">
              <a16:creationId xmlns:a16="http://schemas.microsoft.com/office/drawing/2014/main" id="{00000000-0008-0000-1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C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19152</xdr:rowOff>
    </xdr:to>
    <xdr:pic>
      <xdr:nvPicPr>
        <xdr:cNvPr id="3" name="Obrázek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a:extLst>
            <a:ext uri="{FF2B5EF4-FFF2-40B4-BE49-F238E27FC236}">
              <a16:creationId xmlns:a16="http://schemas.microsoft.com/office/drawing/2014/main" id="{00000000-0008-0000-1E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2</xdr:col>
      <xdr:colOff>436792</xdr:colOff>
      <xdr:row>35</xdr:row>
      <xdr:rowOff>9526</xdr:rowOff>
    </xdr:from>
    <xdr:to>
      <xdr:col>7</xdr:col>
      <xdr:colOff>610961</xdr:colOff>
      <xdr:row>45</xdr:row>
      <xdr:rowOff>19051</xdr:rowOff>
    </xdr:to>
    <xdr:graphicFrame macro="">
      <xdr:nvGraphicFramePr>
        <xdr:cNvPr id="2" name="Graf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579664</xdr:colOff>
      <xdr:row>34</xdr:row>
      <xdr:rowOff>142876</xdr:rowOff>
    </xdr:from>
    <xdr:to>
      <xdr:col>8</xdr:col>
      <xdr:colOff>866775</xdr:colOff>
      <xdr:row>45</xdr:row>
      <xdr:rowOff>123825</xdr:rowOff>
    </xdr:to>
    <xdr:graphicFrame macro="">
      <xdr:nvGraphicFramePr>
        <xdr:cNvPr id="3" name="Graf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9526</xdr:rowOff>
    </xdr:from>
    <xdr:to>
      <xdr:col>2</xdr:col>
      <xdr:colOff>457200</xdr:colOff>
      <xdr:row>45</xdr:row>
      <xdr:rowOff>43545</xdr:rowOff>
    </xdr:to>
    <xdr:graphicFrame macro="">
      <xdr:nvGraphicFramePr>
        <xdr:cNvPr id="4" name="Graf 3">
          <a:extLst>
            <a:ext uri="{FF2B5EF4-FFF2-40B4-BE49-F238E27FC236}">
              <a16:creationId xmlns:a16="http://schemas.microsoft.com/office/drawing/2014/main"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127991</xdr:colOff>
      <xdr:row>1</xdr:row>
      <xdr:rowOff>0</xdr:rowOff>
    </xdr:from>
    <xdr:to>
      <xdr:col>0</xdr:col>
      <xdr:colOff>1038472</xdr:colOff>
      <xdr:row>6</xdr:row>
      <xdr:rowOff>11271</xdr:rowOff>
    </xdr:to>
    <xdr:pic>
      <xdr:nvPicPr>
        <xdr:cNvPr id="7" name="Obrázek 6">
          <a:extLst>
            <a:ext uri="{FF2B5EF4-FFF2-40B4-BE49-F238E27FC236}">
              <a16:creationId xmlns:a16="http://schemas.microsoft.com/office/drawing/2014/main" id="{00000000-0008-0000-1F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27991" y="231321"/>
          <a:ext cx="910481" cy="637200"/>
        </a:xfrm>
        <a:prstGeom prst="rect">
          <a:avLst/>
        </a:prstGeom>
      </xdr:spPr>
    </xdr:pic>
    <xdr:clientData/>
  </xdr:twoCellAnchor>
  <xdr:twoCellAnchor>
    <xdr:from>
      <xdr:col>0</xdr:col>
      <xdr:colOff>0</xdr:colOff>
      <xdr:row>8</xdr:row>
      <xdr:rowOff>152400</xdr:rowOff>
    </xdr:from>
    <xdr:to>
      <xdr:col>0</xdr:col>
      <xdr:colOff>123825</xdr:colOff>
      <xdr:row>24</xdr:row>
      <xdr:rowOff>135775</xdr:rowOff>
    </xdr:to>
    <xdr:graphicFrame macro="">
      <xdr:nvGraphicFramePr>
        <xdr:cNvPr id="8" name="Graf 7">
          <a:extLst>
            <a:ext uri="{FF2B5EF4-FFF2-40B4-BE49-F238E27FC236}">
              <a16:creationId xmlns:a16="http://schemas.microsoft.com/office/drawing/2014/main" id="{096DF24D-1E95-42D8-AEE1-39F6213EB8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2</xdr:col>
      <xdr:colOff>511631</xdr:colOff>
      <xdr:row>35</xdr:row>
      <xdr:rowOff>9525</xdr:rowOff>
    </xdr:from>
    <xdr:to>
      <xdr:col>7</xdr:col>
      <xdr:colOff>666751</xdr:colOff>
      <xdr:row>45</xdr:row>
      <xdr:rowOff>80282</xdr:rowOff>
    </xdr:to>
    <xdr:graphicFrame macro="">
      <xdr:nvGraphicFramePr>
        <xdr:cNvPr id="2" name="Graf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704850</xdr:colOff>
      <xdr:row>35</xdr:row>
      <xdr:rowOff>9524</xdr:rowOff>
    </xdr:from>
    <xdr:to>
      <xdr:col>8</xdr:col>
      <xdr:colOff>876299</xdr:colOff>
      <xdr:row>45</xdr:row>
      <xdr:rowOff>76199</xdr:rowOff>
    </xdr:to>
    <xdr:graphicFrame macro="">
      <xdr:nvGraphicFramePr>
        <xdr:cNvPr id="3" name="Graf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9525</xdr:rowOff>
    </xdr:from>
    <xdr:to>
      <xdr:col>2</xdr:col>
      <xdr:colOff>523874</xdr:colOff>
      <xdr:row>45</xdr:row>
      <xdr:rowOff>66676</xdr:rowOff>
    </xdr:to>
    <xdr:graphicFrame macro="">
      <xdr:nvGraphicFramePr>
        <xdr:cNvPr id="4" name="Graf 3">
          <a:extLst>
            <a:ext uri="{FF2B5EF4-FFF2-40B4-BE49-F238E27FC236}">
              <a16:creationId xmlns:a16="http://schemas.microsoft.com/office/drawing/2014/main" id="{00000000-0008-0000-2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17145</xdr:rowOff>
    </xdr:from>
    <xdr:to>
      <xdr:col>0</xdr:col>
      <xdr:colOff>123825</xdr:colOff>
      <xdr:row>34</xdr:row>
      <xdr:rowOff>7620</xdr:rowOff>
    </xdr:to>
    <xdr:graphicFrame macro="">
      <xdr:nvGraphicFramePr>
        <xdr:cNvPr id="6" name="Graf 5">
          <a:extLst>
            <a:ext uri="{FF2B5EF4-FFF2-40B4-BE49-F238E27FC236}">
              <a16:creationId xmlns:a16="http://schemas.microsoft.com/office/drawing/2014/main" id="{00000000-0008-0000-2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99497</xdr:colOff>
      <xdr:row>1</xdr:row>
      <xdr:rowOff>0</xdr:rowOff>
    </xdr:from>
    <xdr:to>
      <xdr:col>0</xdr:col>
      <xdr:colOff>1005217</xdr:colOff>
      <xdr:row>6</xdr:row>
      <xdr:rowOff>7920</xdr:rowOff>
    </xdr:to>
    <xdr:pic>
      <xdr:nvPicPr>
        <xdr:cNvPr id="7" name="Obrázek 6">
          <a:extLst>
            <a:ext uri="{FF2B5EF4-FFF2-40B4-BE49-F238E27FC236}">
              <a16:creationId xmlns:a16="http://schemas.microsoft.com/office/drawing/2014/main" id="{00000000-0008-0000-20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97" y="231321"/>
          <a:ext cx="905720" cy="633849"/>
        </a:xfrm>
        <a:prstGeom prst="rect">
          <a:avLst/>
        </a:prstGeom>
      </xdr:spPr>
    </xdr:pic>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C4DD86EF-FA02-40B0-8531-C831EA6D6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23</xdr:row>
      <xdr:rowOff>19050</xdr:rowOff>
    </xdr:from>
    <xdr:to>
      <xdr:col>7</xdr:col>
      <xdr:colOff>266700</xdr:colOff>
      <xdr:row>45</xdr:row>
      <xdr:rowOff>47625</xdr:rowOff>
    </xdr:to>
    <xdr:graphicFrame macro="">
      <xdr:nvGraphicFramePr>
        <xdr:cNvPr id="2" name="Graf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9524</xdr:rowOff>
    </xdr:from>
    <xdr:to>
      <xdr:col>0</xdr:col>
      <xdr:colOff>123825</xdr:colOff>
      <xdr:row>23</xdr:row>
      <xdr:rowOff>85724</xdr:rowOff>
    </xdr:to>
    <xdr:graphicFrame macro="">
      <xdr:nvGraphicFramePr>
        <xdr:cNvPr id="5" name="Graf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352425</xdr:colOff>
      <xdr:row>23</xdr:row>
      <xdr:rowOff>19050</xdr:rowOff>
    </xdr:from>
    <xdr:to>
      <xdr:col>13</xdr:col>
      <xdr:colOff>672192</xdr:colOff>
      <xdr:row>45</xdr:row>
      <xdr:rowOff>38100</xdr:rowOff>
    </xdr:to>
    <xdr:graphicFrame macro="">
      <xdr:nvGraphicFramePr>
        <xdr:cNvPr id="3" name="Graf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2</xdr:col>
      <xdr:colOff>492580</xdr:colOff>
      <xdr:row>34</xdr:row>
      <xdr:rowOff>133350</xdr:rowOff>
    </xdr:from>
    <xdr:to>
      <xdr:col>8</xdr:col>
      <xdr:colOff>121103</xdr:colOff>
      <xdr:row>45</xdr:row>
      <xdr:rowOff>66675</xdr:rowOff>
    </xdr:to>
    <xdr:graphicFrame macro="">
      <xdr:nvGraphicFramePr>
        <xdr:cNvPr id="2" name="Graf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683080</xdr:colOff>
      <xdr:row>34</xdr:row>
      <xdr:rowOff>133350</xdr:rowOff>
    </xdr:from>
    <xdr:to>
      <xdr:col>8</xdr:col>
      <xdr:colOff>866776</xdr:colOff>
      <xdr:row>44</xdr:row>
      <xdr:rowOff>76199</xdr:rowOff>
    </xdr:to>
    <xdr:graphicFrame macro="">
      <xdr:nvGraphicFramePr>
        <xdr:cNvPr id="3" name="Graf 2">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34</xdr:row>
      <xdr:rowOff>133350</xdr:rowOff>
    </xdr:from>
    <xdr:to>
      <xdr:col>2</xdr:col>
      <xdr:colOff>514349</xdr:colOff>
      <xdr:row>45</xdr:row>
      <xdr:rowOff>47625</xdr:rowOff>
    </xdr:to>
    <xdr:graphicFrame macro="">
      <xdr:nvGraphicFramePr>
        <xdr:cNvPr id="4" name="Graf 3">
          <a:extLst>
            <a:ext uri="{FF2B5EF4-FFF2-40B4-BE49-F238E27FC236}">
              <a16:creationId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99416</xdr:colOff>
      <xdr:row>1</xdr:row>
      <xdr:rowOff>0</xdr:rowOff>
    </xdr:from>
    <xdr:to>
      <xdr:col>0</xdr:col>
      <xdr:colOff>1007831</xdr:colOff>
      <xdr:row>6</xdr:row>
      <xdr:rowOff>9825</xdr:rowOff>
    </xdr:to>
    <xdr:pic>
      <xdr:nvPicPr>
        <xdr:cNvPr id="7" name="Obrázek 6">
          <a:extLst>
            <a:ext uri="{FF2B5EF4-FFF2-40B4-BE49-F238E27FC236}">
              <a16:creationId xmlns:a16="http://schemas.microsoft.com/office/drawing/2014/main" id="{00000000-0008-0000-21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16" y="231321"/>
          <a:ext cx="908415" cy="635754"/>
        </a:xfrm>
        <a:prstGeom prst="rect">
          <a:avLst/>
        </a:prstGeom>
      </xdr:spPr>
    </xdr:pic>
    <xdr:clientData/>
  </xdr:twoCellAnchor>
  <xdr:twoCellAnchor>
    <xdr:from>
      <xdr:col>0</xdr:col>
      <xdr:colOff>0</xdr:colOff>
      <xdr:row>8</xdr:row>
      <xdr:rowOff>153184</xdr:rowOff>
    </xdr:from>
    <xdr:to>
      <xdr:col>0</xdr:col>
      <xdr:colOff>123825</xdr:colOff>
      <xdr:row>24</xdr:row>
      <xdr:rowOff>137473</xdr:rowOff>
    </xdr:to>
    <xdr:graphicFrame macro="">
      <xdr:nvGraphicFramePr>
        <xdr:cNvPr id="8" name="Graf 7">
          <a:extLst>
            <a:ext uri="{FF2B5EF4-FFF2-40B4-BE49-F238E27FC236}">
              <a16:creationId xmlns:a16="http://schemas.microsoft.com/office/drawing/2014/main" id="{6304CCAA-DB51-4089-802D-516A2B7B6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2</xdr:col>
      <xdr:colOff>542928</xdr:colOff>
      <xdr:row>36</xdr:row>
      <xdr:rowOff>9525</xdr:rowOff>
    </xdr:from>
    <xdr:to>
      <xdr:col>8</xdr:col>
      <xdr:colOff>295275</xdr:colOff>
      <xdr:row>45</xdr:row>
      <xdr:rowOff>76200</xdr:rowOff>
    </xdr:to>
    <xdr:graphicFrame macro="">
      <xdr:nvGraphicFramePr>
        <xdr:cNvPr id="2" name="Graf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666748</xdr:colOff>
      <xdr:row>36</xdr:row>
      <xdr:rowOff>9525</xdr:rowOff>
    </xdr:from>
    <xdr:to>
      <xdr:col>8</xdr:col>
      <xdr:colOff>857250</xdr:colOff>
      <xdr:row>45</xdr:row>
      <xdr:rowOff>66675</xdr:rowOff>
    </xdr:to>
    <xdr:graphicFrame macro="">
      <xdr:nvGraphicFramePr>
        <xdr:cNvPr id="3" name="Graf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36</xdr:row>
      <xdr:rowOff>9525</xdr:rowOff>
    </xdr:from>
    <xdr:to>
      <xdr:col>2</xdr:col>
      <xdr:colOff>533399</xdr:colOff>
      <xdr:row>45</xdr:row>
      <xdr:rowOff>76200</xdr:rowOff>
    </xdr:to>
    <xdr:graphicFrame macro="">
      <xdr:nvGraphicFramePr>
        <xdr:cNvPr id="4" name="Graf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2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27</xdr:row>
      <xdr:rowOff>15240</xdr:rowOff>
    </xdr:from>
    <xdr:to>
      <xdr:col>0</xdr:col>
      <xdr:colOff>123825</xdr:colOff>
      <xdr:row>35</xdr:row>
      <xdr:rowOff>5715</xdr:rowOff>
    </xdr:to>
    <xdr:graphicFrame macro="">
      <xdr:nvGraphicFramePr>
        <xdr:cNvPr id="12" name="Graf 11">
          <a:extLst>
            <a:ext uri="{FF2B5EF4-FFF2-40B4-BE49-F238E27FC236}">
              <a16:creationId xmlns:a16="http://schemas.microsoft.com/office/drawing/2014/main" id="{94F3ED56-E3EB-43F6-A387-8AD04590EE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FB8D3B56-B169-4526-9032-BB8A1F48B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2</xdr:col>
      <xdr:colOff>526597</xdr:colOff>
      <xdr:row>34</xdr:row>
      <xdr:rowOff>152399</xdr:rowOff>
    </xdr:from>
    <xdr:to>
      <xdr:col>7</xdr:col>
      <xdr:colOff>809625</xdr:colOff>
      <xdr:row>45</xdr:row>
      <xdr:rowOff>66674</xdr:rowOff>
    </xdr:to>
    <xdr:graphicFrame macro="">
      <xdr:nvGraphicFramePr>
        <xdr:cNvPr id="2" name="Graf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800100</xdr:colOff>
      <xdr:row>34</xdr:row>
      <xdr:rowOff>152399</xdr:rowOff>
    </xdr:from>
    <xdr:to>
      <xdr:col>8</xdr:col>
      <xdr:colOff>847725</xdr:colOff>
      <xdr:row>45</xdr:row>
      <xdr:rowOff>76199</xdr:rowOff>
    </xdr:to>
    <xdr:graphicFrame macro="">
      <xdr:nvGraphicFramePr>
        <xdr:cNvPr id="3" name="Graf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34</xdr:row>
      <xdr:rowOff>152399</xdr:rowOff>
    </xdr:from>
    <xdr:to>
      <xdr:col>2</xdr:col>
      <xdr:colOff>514349</xdr:colOff>
      <xdr:row>45</xdr:row>
      <xdr:rowOff>76199</xdr:rowOff>
    </xdr:to>
    <xdr:graphicFrame macro="">
      <xdr:nvGraphicFramePr>
        <xdr:cNvPr id="4" name="Graf 3">
          <a:extLst>
            <a:ext uri="{FF2B5EF4-FFF2-40B4-BE49-F238E27FC236}">
              <a16:creationId xmlns:a16="http://schemas.microsoft.com/office/drawing/2014/main" id="{00000000-0008-0000-2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101507</xdr:colOff>
      <xdr:row>1</xdr:row>
      <xdr:rowOff>0</xdr:rowOff>
    </xdr:from>
    <xdr:to>
      <xdr:col>0</xdr:col>
      <xdr:colOff>1007227</xdr:colOff>
      <xdr:row>6</xdr:row>
      <xdr:rowOff>7920</xdr:rowOff>
    </xdr:to>
    <xdr:pic>
      <xdr:nvPicPr>
        <xdr:cNvPr id="7" name="Obrázek 6">
          <a:extLst>
            <a:ext uri="{FF2B5EF4-FFF2-40B4-BE49-F238E27FC236}">
              <a16:creationId xmlns:a16="http://schemas.microsoft.com/office/drawing/2014/main" id="{00000000-0008-0000-23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1507" y="231321"/>
          <a:ext cx="905720" cy="633849"/>
        </a:xfrm>
        <a:prstGeom prst="rect">
          <a:avLst/>
        </a:prstGeom>
      </xdr:spPr>
    </xdr:pic>
    <xdr:clientData/>
  </xdr:twoCellAnchor>
  <xdr:twoCellAnchor>
    <xdr:from>
      <xdr:col>0</xdr:col>
      <xdr:colOff>0</xdr:colOff>
      <xdr:row>26</xdr:row>
      <xdr:rowOff>16420</xdr:rowOff>
    </xdr:from>
    <xdr:to>
      <xdr:col>0</xdr:col>
      <xdr:colOff>123825</xdr:colOff>
      <xdr:row>34</xdr:row>
      <xdr:rowOff>7158</xdr:rowOff>
    </xdr:to>
    <xdr:graphicFrame macro="">
      <xdr:nvGraphicFramePr>
        <xdr:cNvPr id="8" name="Graf 7">
          <a:extLst>
            <a:ext uri="{FF2B5EF4-FFF2-40B4-BE49-F238E27FC236}">
              <a16:creationId xmlns:a16="http://schemas.microsoft.com/office/drawing/2014/main" id="{BCD5DB2B-8A6C-4AF1-A626-535F43689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140918</xdr:rowOff>
    </xdr:to>
    <xdr:graphicFrame macro="">
      <xdr:nvGraphicFramePr>
        <xdr:cNvPr id="9" name="Graf 8">
          <a:extLst>
            <a:ext uri="{FF2B5EF4-FFF2-40B4-BE49-F238E27FC236}">
              <a16:creationId xmlns:a16="http://schemas.microsoft.com/office/drawing/2014/main" id="{E9472A4B-ED45-4371-85C3-FDFF7289D7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2</xdr:col>
      <xdr:colOff>534762</xdr:colOff>
      <xdr:row>35</xdr:row>
      <xdr:rowOff>9525</xdr:rowOff>
    </xdr:from>
    <xdr:to>
      <xdr:col>7</xdr:col>
      <xdr:colOff>845003</xdr:colOff>
      <xdr:row>45</xdr:row>
      <xdr:rowOff>57150</xdr:rowOff>
    </xdr:to>
    <xdr:graphicFrame macro="">
      <xdr:nvGraphicFramePr>
        <xdr:cNvPr id="2" name="Graf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790575</xdr:colOff>
      <xdr:row>35</xdr:row>
      <xdr:rowOff>9525</xdr:rowOff>
    </xdr:from>
    <xdr:to>
      <xdr:col>8</xdr:col>
      <xdr:colOff>819150</xdr:colOff>
      <xdr:row>45</xdr:row>
      <xdr:rowOff>47625</xdr:rowOff>
    </xdr:to>
    <xdr:graphicFrame macro="">
      <xdr:nvGraphicFramePr>
        <xdr:cNvPr id="3" name="Graf 2">
          <a:extLst>
            <a:ext uri="{FF2B5EF4-FFF2-40B4-BE49-F238E27FC236}">
              <a16:creationId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35</xdr:row>
      <xdr:rowOff>9525</xdr:rowOff>
    </xdr:from>
    <xdr:to>
      <xdr:col>2</xdr:col>
      <xdr:colOff>542924</xdr:colOff>
      <xdr:row>45</xdr:row>
      <xdr:rowOff>85725</xdr:rowOff>
    </xdr:to>
    <xdr:graphicFrame macro="">
      <xdr:nvGraphicFramePr>
        <xdr:cNvPr id="4" name="Graf 3">
          <a:extLst>
            <a:ext uri="{FF2B5EF4-FFF2-40B4-BE49-F238E27FC236}">
              <a16:creationId xmlns:a16="http://schemas.microsoft.com/office/drawing/2014/main"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102379</xdr:colOff>
      <xdr:row>0</xdr:row>
      <xdr:rowOff>180975</xdr:rowOff>
    </xdr:from>
    <xdr:to>
      <xdr:col>0</xdr:col>
      <xdr:colOff>1007841</xdr:colOff>
      <xdr:row>5</xdr:row>
      <xdr:rowOff>120315</xdr:rowOff>
    </xdr:to>
    <xdr:pic>
      <xdr:nvPicPr>
        <xdr:cNvPr id="7" name="Obrázek 6">
          <a:extLst>
            <a:ext uri="{FF2B5EF4-FFF2-40B4-BE49-F238E27FC236}">
              <a16:creationId xmlns:a16="http://schemas.microsoft.com/office/drawing/2014/main" id="{00000000-0008-0000-24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2379" y="180975"/>
          <a:ext cx="905462" cy="646911"/>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36580DBB-EF74-4F3B-A9A4-D94C1AD6E0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134470</xdr:rowOff>
    </xdr:to>
    <xdr:graphicFrame macro="">
      <xdr:nvGraphicFramePr>
        <xdr:cNvPr id="9" name="Graf 8">
          <a:extLst>
            <a:ext uri="{FF2B5EF4-FFF2-40B4-BE49-F238E27FC236}">
              <a16:creationId xmlns:a16="http://schemas.microsoft.com/office/drawing/2014/main" id="{D0606D90-58F3-43B1-BF1C-A159513CDB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2</xdr:col>
      <xdr:colOff>530681</xdr:colOff>
      <xdr:row>35</xdr:row>
      <xdr:rowOff>38100</xdr:rowOff>
    </xdr:from>
    <xdr:to>
      <xdr:col>8</xdr:col>
      <xdr:colOff>257175</xdr:colOff>
      <xdr:row>45</xdr:row>
      <xdr:rowOff>54429</xdr:rowOff>
    </xdr:to>
    <xdr:graphicFrame macro="">
      <xdr:nvGraphicFramePr>
        <xdr:cNvPr id="2" name="Graf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790576</xdr:colOff>
      <xdr:row>35</xdr:row>
      <xdr:rowOff>38100</xdr:rowOff>
    </xdr:from>
    <xdr:to>
      <xdr:col>8</xdr:col>
      <xdr:colOff>847726</xdr:colOff>
      <xdr:row>45</xdr:row>
      <xdr:rowOff>65315</xdr:rowOff>
    </xdr:to>
    <xdr:graphicFrame macro="">
      <xdr:nvGraphicFramePr>
        <xdr:cNvPr id="3" name="Graf 2">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35</xdr:row>
      <xdr:rowOff>38100</xdr:rowOff>
    </xdr:from>
    <xdr:to>
      <xdr:col>2</xdr:col>
      <xdr:colOff>533399</xdr:colOff>
      <xdr:row>45</xdr:row>
      <xdr:rowOff>61365</xdr:rowOff>
    </xdr:to>
    <xdr:graphicFrame macro="">
      <xdr:nvGraphicFramePr>
        <xdr:cNvPr id="4" name="Graf 3">
          <a:extLst>
            <a:ext uri="{FF2B5EF4-FFF2-40B4-BE49-F238E27FC236}">
              <a16:creationId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9826</xdr:rowOff>
    </xdr:to>
    <xdr:pic>
      <xdr:nvPicPr>
        <xdr:cNvPr id="7" name="Obrázek 6">
          <a:extLst>
            <a:ext uri="{FF2B5EF4-FFF2-40B4-BE49-F238E27FC236}">
              <a16:creationId xmlns:a16="http://schemas.microsoft.com/office/drawing/2014/main" id="{00000000-0008-0000-2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5"/>
        </a:xfrm>
        <a:prstGeom prst="rect">
          <a:avLst/>
        </a:prstGeom>
      </xdr:spPr>
    </xdr:pic>
    <xdr:clientData/>
  </xdr:twoCellAnchor>
  <xdr:twoCellAnchor>
    <xdr:from>
      <xdr:col>0</xdr:col>
      <xdr:colOff>0</xdr:colOff>
      <xdr:row>26</xdr:row>
      <xdr:rowOff>38100</xdr:rowOff>
    </xdr:from>
    <xdr:to>
      <xdr:col>0</xdr:col>
      <xdr:colOff>123825</xdr:colOff>
      <xdr:row>34</xdr:row>
      <xdr:rowOff>2334</xdr:rowOff>
    </xdr:to>
    <xdr:graphicFrame macro="">
      <xdr:nvGraphicFramePr>
        <xdr:cNvPr id="8" name="Graf 7">
          <a:extLst>
            <a:ext uri="{FF2B5EF4-FFF2-40B4-BE49-F238E27FC236}">
              <a16:creationId xmlns:a16="http://schemas.microsoft.com/office/drawing/2014/main" id="{517443B8-E25E-44CD-9663-4B9DC7E46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xdr:row>
      <xdr:rowOff>153830</xdr:rowOff>
    </xdr:from>
    <xdr:to>
      <xdr:col>0</xdr:col>
      <xdr:colOff>123825</xdr:colOff>
      <xdr:row>25</xdr:row>
      <xdr:rowOff>3577</xdr:rowOff>
    </xdr:to>
    <xdr:graphicFrame macro="">
      <xdr:nvGraphicFramePr>
        <xdr:cNvPr id="9" name="Graf 8">
          <a:extLst>
            <a:ext uri="{FF2B5EF4-FFF2-40B4-BE49-F238E27FC236}">
              <a16:creationId xmlns:a16="http://schemas.microsoft.com/office/drawing/2014/main" id="{F386EF36-9787-4364-BDFE-207F5DCCE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2</xdr:col>
      <xdr:colOff>576945</xdr:colOff>
      <xdr:row>36</xdr:row>
      <xdr:rowOff>19050</xdr:rowOff>
    </xdr:from>
    <xdr:to>
      <xdr:col>8</xdr:col>
      <xdr:colOff>205468</xdr:colOff>
      <xdr:row>45</xdr:row>
      <xdr:rowOff>104775</xdr:rowOff>
    </xdr:to>
    <xdr:graphicFrame macro="">
      <xdr:nvGraphicFramePr>
        <xdr:cNvPr id="2" name="Graf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752475</xdr:colOff>
      <xdr:row>36</xdr:row>
      <xdr:rowOff>19050</xdr:rowOff>
    </xdr:from>
    <xdr:to>
      <xdr:col>8</xdr:col>
      <xdr:colOff>857250</xdr:colOff>
      <xdr:row>45</xdr:row>
      <xdr:rowOff>76200</xdr:rowOff>
    </xdr:to>
    <xdr:graphicFrame macro="">
      <xdr:nvGraphicFramePr>
        <xdr:cNvPr id="3" name="Graf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36</xdr:row>
      <xdr:rowOff>19050</xdr:rowOff>
    </xdr:from>
    <xdr:to>
      <xdr:col>2</xdr:col>
      <xdr:colOff>523874</xdr:colOff>
      <xdr:row>45</xdr:row>
      <xdr:rowOff>95923</xdr:rowOff>
    </xdr:to>
    <xdr:graphicFrame macro="">
      <xdr:nvGraphicFramePr>
        <xdr:cNvPr id="4" name="Graf 3">
          <a:extLst>
            <a:ext uri="{FF2B5EF4-FFF2-40B4-BE49-F238E27FC236}">
              <a16:creationId xmlns:a16="http://schemas.microsoft.com/office/drawing/2014/main"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27</xdr:row>
      <xdr:rowOff>38100</xdr:rowOff>
    </xdr:from>
    <xdr:to>
      <xdr:col>0</xdr:col>
      <xdr:colOff>123825</xdr:colOff>
      <xdr:row>35</xdr:row>
      <xdr:rowOff>2334</xdr:rowOff>
    </xdr:to>
    <xdr:graphicFrame macro="">
      <xdr:nvGraphicFramePr>
        <xdr:cNvPr id="8" name="Graf 7">
          <a:extLst>
            <a:ext uri="{FF2B5EF4-FFF2-40B4-BE49-F238E27FC236}">
              <a16:creationId xmlns:a16="http://schemas.microsoft.com/office/drawing/2014/main" id="{5B623BC1-622C-4C63-8DB4-1A30FCD59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9" name="Graf 8">
          <a:extLst>
            <a:ext uri="{FF2B5EF4-FFF2-40B4-BE49-F238E27FC236}">
              <a16:creationId xmlns:a16="http://schemas.microsoft.com/office/drawing/2014/main" id="{66CA93C6-0911-4301-B89D-4F3F7E0B60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2</xdr:col>
      <xdr:colOff>503466</xdr:colOff>
      <xdr:row>34</xdr:row>
      <xdr:rowOff>145598</xdr:rowOff>
    </xdr:from>
    <xdr:to>
      <xdr:col>8</xdr:col>
      <xdr:colOff>352425</xdr:colOff>
      <xdr:row>45</xdr:row>
      <xdr:rowOff>9527</xdr:rowOff>
    </xdr:to>
    <xdr:graphicFrame macro="">
      <xdr:nvGraphicFramePr>
        <xdr:cNvPr id="2" name="Graf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681720</xdr:colOff>
      <xdr:row>34</xdr:row>
      <xdr:rowOff>145598</xdr:rowOff>
    </xdr:from>
    <xdr:to>
      <xdr:col>8</xdr:col>
      <xdr:colOff>828676</xdr:colOff>
      <xdr:row>45</xdr:row>
      <xdr:rowOff>38100</xdr:rowOff>
    </xdr:to>
    <xdr:graphicFrame macro="">
      <xdr:nvGraphicFramePr>
        <xdr:cNvPr id="3" name="Graf 2">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34</xdr:row>
      <xdr:rowOff>145598</xdr:rowOff>
    </xdr:from>
    <xdr:to>
      <xdr:col>2</xdr:col>
      <xdr:colOff>523874</xdr:colOff>
      <xdr:row>45</xdr:row>
      <xdr:rowOff>35083</xdr:rowOff>
    </xdr:to>
    <xdr:graphicFrame macro="">
      <xdr:nvGraphicFramePr>
        <xdr:cNvPr id="4" name="Graf 3">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7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E1F86573-63EA-4010-85AC-915FC8F73D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5404</xdr:rowOff>
    </xdr:from>
    <xdr:to>
      <xdr:col>0</xdr:col>
      <xdr:colOff>123825</xdr:colOff>
      <xdr:row>24</xdr:row>
      <xdr:rowOff>140510</xdr:rowOff>
    </xdr:to>
    <xdr:graphicFrame macro="">
      <xdr:nvGraphicFramePr>
        <xdr:cNvPr id="9" name="Graf 8">
          <a:extLst>
            <a:ext uri="{FF2B5EF4-FFF2-40B4-BE49-F238E27FC236}">
              <a16:creationId xmlns:a16="http://schemas.microsoft.com/office/drawing/2014/main" id="{208F2EA3-54E5-4DBF-B5D7-0E5A9FF29A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2</xdr:col>
      <xdr:colOff>538845</xdr:colOff>
      <xdr:row>35</xdr:row>
      <xdr:rowOff>134471</xdr:rowOff>
    </xdr:from>
    <xdr:to>
      <xdr:col>8</xdr:col>
      <xdr:colOff>496661</xdr:colOff>
      <xdr:row>45</xdr:row>
      <xdr:rowOff>85725</xdr:rowOff>
    </xdr:to>
    <xdr:graphicFrame macro="">
      <xdr:nvGraphicFramePr>
        <xdr:cNvPr id="2" name="Graf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744311</xdr:colOff>
      <xdr:row>35</xdr:row>
      <xdr:rowOff>134471</xdr:rowOff>
    </xdr:from>
    <xdr:to>
      <xdr:col>8</xdr:col>
      <xdr:colOff>857250</xdr:colOff>
      <xdr:row>45</xdr:row>
      <xdr:rowOff>66676</xdr:rowOff>
    </xdr:to>
    <xdr:graphicFrame macro="">
      <xdr:nvGraphicFramePr>
        <xdr:cNvPr id="3" name="Graf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134471</xdr:rowOff>
    </xdr:from>
    <xdr:to>
      <xdr:col>2</xdr:col>
      <xdr:colOff>523874</xdr:colOff>
      <xdr:row>45</xdr:row>
      <xdr:rowOff>66811</xdr:rowOff>
    </xdr:to>
    <xdr:graphicFrame macro="">
      <xdr:nvGraphicFramePr>
        <xdr:cNvPr id="4" name="Graf 3">
          <a:extLst>
            <a:ext uri="{FF2B5EF4-FFF2-40B4-BE49-F238E27FC236}">
              <a16:creationId xmlns:a16="http://schemas.microsoft.com/office/drawing/2014/main"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98199</xdr:colOff>
      <xdr:row>0</xdr:row>
      <xdr:rowOff>171450</xdr:rowOff>
    </xdr:from>
    <xdr:to>
      <xdr:col>0</xdr:col>
      <xdr:colOff>1009048</xdr:colOff>
      <xdr:row>5</xdr:row>
      <xdr:rowOff>119727</xdr:rowOff>
    </xdr:to>
    <xdr:pic>
      <xdr:nvPicPr>
        <xdr:cNvPr id="7" name="Obrázek 6">
          <a:extLst>
            <a:ext uri="{FF2B5EF4-FFF2-40B4-BE49-F238E27FC236}">
              <a16:creationId xmlns:a16="http://schemas.microsoft.com/office/drawing/2014/main" id="{00000000-0008-0000-28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8199" y="171450"/>
          <a:ext cx="910849" cy="661291"/>
        </a:xfrm>
        <a:prstGeom prst="rect">
          <a:avLst/>
        </a:prstGeom>
      </xdr:spPr>
    </xdr:pic>
    <xdr:clientData/>
  </xdr:twoCellAnchor>
  <xdr:twoCellAnchor>
    <xdr:from>
      <xdr:col>0</xdr:col>
      <xdr:colOff>0</xdr:colOff>
      <xdr:row>27</xdr:row>
      <xdr:rowOff>30480</xdr:rowOff>
    </xdr:from>
    <xdr:to>
      <xdr:col>0</xdr:col>
      <xdr:colOff>123825</xdr:colOff>
      <xdr:row>34</xdr:row>
      <xdr:rowOff>139494</xdr:rowOff>
    </xdr:to>
    <xdr:graphicFrame macro="">
      <xdr:nvGraphicFramePr>
        <xdr:cNvPr id="8" name="Graf 7">
          <a:extLst>
            <a:ext uri="{FF2B5EF4-FFF2-40B4-BE49-F238E27FC236}">
              <a16:creationId xmlns:a16="http://schemas.microsoft.com/office/drawing/2014/main" id="{BE8834E3-5086-4A31-805F-92B7131191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135106</xdr:rowOff>
    </xdr:to>
    <xdr:graphicFrame macro="">
      <xdr:nvGraphicFramePr>
        <xdr:cNvPr id="9" name="Graf 8">
          <a:extLst>
            <a:ext uri="{FF2B5EF4-FFF2-40B4-BE49-F238E27FC236}">
              <a16:creationId xmlns:a16="http://schemas.microsoft.com/office/drawing/2014/main" id="{C40968FB-EB07-42E7-BD4E-CAD2D764D6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2</xdr:col>
      <xdr:colOff>515712</xdr:colOff>
      <xdr:row>34</xdr:row>
      <xdr:rowOff>133350</xdr:rowOff>
    </xdr:from>
    <xdr:to>
      <xdr:col>8</xdr:col>
      <xdr:colOff>664028</xdr:colOff>
      <xdr:row>45</xdr:row>
      <xdr:rowOff>28576</xdr:rowOff>
    </xdr:to>
    <xdr:graphicFrame macro="">
      <xdr:nvGraphicFramePr>
        <xdr:cNvPr id="2" name="Graf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752475</xdr:colOff>
      <xdr:row>34</xdr:row>
      <xdr:rowOff>133350</xdr:rowOff>
    </xdr:from>
    <xdr:to>
      <xdr:col>8</xdr:col>
      <xdr:colOff>838201</xdr:colOff>
      <xdr:row>45</xdr:row>
      <xdr:rowOff>21498</xdr:rowOff>
    </xdr:to>
    <xdr:graphicFrame macro="">
      <xdr:nvGraphicFramePr>
        <xdr:cNvPr id="3" name="Graf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34</xdr:row>
      <xdr:rowOff>133350</xdr:rowOff>
    </xdr:from>
    <xdr:to>
      <xdr:col>2</xdr:col>
      <xdr:colOff>523874</xdr:colOff>
      <xdr:row>45</xdr:row>
      <xdr:rowOff>68969</xdr:rowOff>
    </xdr:to>
    <xdr:graphicFrame macro="">
      <xdr:nvGraphicFramePr>
        <xdr:cNvPr id="4" name="Graf 3">
          <a:extLst>
            <a:ext uri="{FF2B5EF4-FFF2-40B4-BE49-F238E27FC236}">
              <a16:creationId xmlns:a16="http://schemas.microsoft.com/office/drawing/2014/main"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9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70BED603-2297-4AEF-A435-6CC97E0E4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53849A05-50EE-45A9-80AE-3993F80ED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2</xdr:col>
      <xdr:colOff>521156</xdr:colOff>
      <xdr:row>35</xdr:row>
      <xdr:rowOff>9525</xdr:rowOff>
    </xdr:from>
    <xdr:to>
      <xdr:col>8</xdr:col>
      <xdr:colOff>329293</xdr:colOff>
      <xdr:row>45</xdr:row>
      <xdr:rowOff>57150</xdr:rowOff>
    </xdr:to>
    <xdr:graphicFrame macro="">
      <xdr:nvGraphicFramePr>
        <xdr:cNvPr id="2" name="Graf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733425</xdr:colOff>
      <xdr:row>35</xdr:row>
      <xdr:rowOff>9525</xdr:rowOff>
    </xdr:from>
    <xdr:to>
      <xdr:col>8</xdr:col>
      <xdr:colOff>838200</xdr:colOff>
      <xdr:row>44</xdr:row>
      <xdr:rowOff>97729</xdr:rowOff>
    </xdr:to>
    <xdr:graphicFrame macro="">
      <xdr:nvGraphicFramePr>
        <xdr:cNvPr id="3" name="Graf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9525</xdr:rowOff>
    </xdr:from>
    <xdr:to>
      <xdr:col>2</xdr:col>
      <xdr:colOff>523874</xdr:colOff>
      <xdr:row>45</xdr:row>
      <xdr:rowOff>43544</xdr:rowOff>
    </xdr:to>
    <xdr:graphicFrame macro="">
      <xdr:nvGraphicFramePr>
        <xdr:cNvPr id="4" name="Graf 3">
          <a:extLst>
            <a:ext uri="{FF2B5EF4-FFF2-40B4-BE49-F238E27FC236}">
              <a16:creationId xmlns:a16="http://schemas.microsoft.com/office/drawing/2014/main"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A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386DDBA9-DA4C-4BD3-90DE-5888CBC50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1BA2B9B9-5977-44A7-A600-1CABAD4A1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514350</xdr:colOff>
      <xdr:row>20</xdr:row>
      <xdr:rowOff>28705</xdr:rowOff>
    </xdr:from>
    <xdr:to>
      <xdr:col>13</xdr:col>
      <xdr:colOff>655985</xdr:colOff>
      <xdr:row>45</xdr:row>
      <xdr:rowOff>42181</xdr:rowOff>
    </xdr:to>
    <xdr:graphicFrame macro="">
      <xdr:nvGraphicFramePr>
        <xdr:cNvPr id="2" name="Graf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1</xdr:rowOff>
    </xdr:from>
    <xdr:to>
      <xdr:col>0</xdr:col>
      <xdr:colOff>123825</xdr:colOff>
      <xdr:row>20</xdr:row>
      <xdr:rowOff>28576</xdr:rowOff>
    </xdr:to>
    <xdr:graphicFrame macro="">
      <xdr:nvGraphicFramePr>
        <xdr:cNvPr id="4" name="Graf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19051</xdr:colOff>
      <xdr:row>20</xdr:row>
      <xdr:rowOff>28575</xdr:rowOff>
    </xdr:from>
    <xdr:to>
      <xdr:col>7</xdr:col>
      <xdr:colOff>552451</xdr:colOff>
      <xdr:row>45</xdr:row>
      <xdr:rowOff>47624</xdr:rowOff>
    </xdr:to>
    <xdr:graphicFrame macro="">
      <xdr:nvGraphicFramePr>
        <xdr:cNvPr id="5" name="Graf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104776</xdr:colOff>
      <xdr:row>21</xdr:row>
      <xdr:rowOff>100965</xdr:rowOff>
    </xdr:from>
    <xdr:to>
      <xdr:col>6</xdr:col>
      <xdr:colOff>247650</xdr:colOff>
      <xdr:row>42</xdr:row>
      <xdr:rowOff>34018</xdr:rowOff>
    </xdr:to>
    <xdr:graphicFrame macro="">
      <xdr:nvGraphicFramePr>
        <xdr:cNvPr id="3" name="Graf 2">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152400</xdr:colOff>
      <xdr:row>21</xdr:row>
      <xdr:rowOff>100965</xdr:rowOff>
    </xdr:from>
    <xdr:to>
      <xdr:col>14</xdr:col>
      <xdr:colOff>590550</xdr:colOff>
      <xdr:row>42</xdr:row>
      <xdr:rowOff>3356</xdr:rowOff>
    </xdr:to>
    <xdr:graphicFrame macro="">
      <xdr:nvGraphicFramePr>
        <xdr:cNvPr id="4" name="Graf 3">
          <a:extLst>
            <a:ext uri="{FF2B5EF4-FFF2-40B4-BE49-F238E27FC236}">
              <a16:creationId xmlns:a16="http://schemas.microsoft.com/office/drawing/2014/main" id="{00000000-0008-0000-2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xdr:row>
      <xdr:rowOff>22860</xdr:rowOff>
    </xdr:from>
    <xdr:to>
      <xdr:col>0</xdr:col>
      <xdr:colOff>123825</xdr:colOff>
      <xdr:row>21</xdr:row>
      <xdr:rowOff>0</xdr:rowOff>
    </xdr:to>
    <xdr:graphicFrame macro="">
      <xdr:nvGraphicFramePr>
        <xdr:cNvPr id="5" name="Graf 4">
          <a:extLst>
            <a:ext uri="{FF2B5EF4-FFF2-40B4-BE49-F238E27FC236}">
              <a16:creationId xmlns:a16="http://schemas.microsoft.com/office/drawing/2014/main" id="{A73097D4-7B68-4348-9B10-744401EDC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23</xdr:row>
      <xdr:rowOff>2198</xdr:rowOff>
    </xdr:from>
    <xdr:to>
      <xdr:col>4</xdr:col>
      <xdr:colOff>161925</xdr:colOff>
      <xdr:row>37</xdr:row>
      <xdr:rowOff>84470</xdr:rowOff>
    </xdr:to>
    <xdr:graphicFrame macro="">
      <xdr:nvGraphicFramePr>
        <xdr:cNvPr id="3" name="Graf 2">
          <a:extLst>
            <a:ext uri="{FF2B5EF4-FFF2-40B4-BE49-F238E27FC236}">
              <a16:creationId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236220</xdr:colOff>
      <xdr:row>23</xdr:row>
      <xdr:rowOff>2198</xdr:rowOff>
    </xdr:from>
    <xdr:to>
      <xdr:col>11</xdr:col>
      <xdr:colOff>361950</xdr:colOff>
      <xdr:row>37</xdr:row>
      <xdr:rowOff>92126</xdr:rowOff>
    </xdr:to>
    <xdr:graphicFrame macro="">
      <xdr:nvGraphicFramePr>
        <xdr:cNvPr id="4" name="Graf 3">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xdr:col>
      <xdr:colOff>571500</xdr:colOff>
      <xdr:row>32</xdr:row>
      <xdr:rowOff>32657</xdr:rowOff>
    </xdr:from>
    <xdr:to>
      <xdr:col>9</xdr:col>
      <xdr:colOff>586467</xdr:colOff>
      <xdr:row>44</xdr:row>
      <xdr:rowOff>48986</xdr:rowOff>
    </xdr:to>
    <xdr:graphicFrame macro="">
      <xdr:nvGraphicFramePr>
        <xdr:cNvPr id="3" name="Graf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88527</xdr:colOff>
      <xdr:row>19</xdr:row>
      <xdr:rowOff>128306</xdr:rowOff>
    </xdr:from>
    <xdr:to>
      <xdr:col>5</xdr:col>
      <xdr:colOff>346262</xdr:colOff>
      <xdr:row>32</xdr:row>
      <xdr:rowOff>50346</xdr:rowOff>
    </xdr:to>
    <xdr:graphicFrame macro="">
      <xdr:nvGraphicFramePr>
        <xdr:cNvPr id="4" name="Graf 3">
          <a:extLst>
            <a:ext uri="{FF2B5EF4-FFF2-40B4-BE49-F238E27FC236}">
              <a16:creationId xmlns:a16="http://schemas.microsoft.com/office/drawing/2014/main" id="{F07A03DE-5E96-4C53-B088-FF5116C797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452717</xdr:colOff>
      <xdr:row>19</xdr:row>
      <xdr:rowOff>137272</xdr:rowOff>
    </xdr:from>
    <xdr:to>
      <xdr:col>13</xdr:col>
      <xdr:colOff>273423</xdr:colOff>
      <xdr:row>32</xdr:row>
      <xdr:rowOff>88446</xdr:rowOff>
    </xdr:to>
    <xdr:graphicFrame macro="">
      <xdr:nvGraphicFramePr>
        <xdr:cNvPr id="5" name="Graf 4">
          <a:extLst>
            <a:ext uri="{FF2B5EF4-FFF2-40B4-BE49-F238E27FC236}">
              <a16:creationId xmlns:a16="http://schemas.microsoft.com/office/drawing/2014/main" id="{54D24689-812E-4502-BE4D-3CF4182819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6</xdr:col>
      <xdr:colOff>11206</xdr:colOff>
      <xdr:row>1</xdr:row>
      <xdr:rowOff>445</xdr:rowOff>
    </xdr:from>
    <xdr:to>
      <xdr:col>11</xdr:col>
      <xdr:colOff>541244</xdr:colOff>
      <xdr:row>12</xdr:row>
      <xdr:rowOff>134471</xdr:rowOff>
    </xdr:to>
    <xdr:graphicFrame macro="">
      <xdr:nvGraphicFramePr>
        <xdr:cNvPr id="2" name="Graf 1">
          <a:extLst>
            <a:ext uri="{FF2B5EF4-FFF2-40B4-BE49-F238E27FC236}">
              <a16:creationId xmlns:a16="http://schemas.microsoft.com/office/drawing/2014/main" id="{00000000-0008-0000-3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11206</xdr:colOff>
      <xdr:row>13</xdr:row>
      <xdr:rowOff>44822</xdr:rowOff>
    </xdr:from>
    <xdr:to>
      <xdr:col>11</xdr:col>
      <xdr:colOff>541244</xdr:colOff>
      <xdr:row>24</xdr:row>
      <xdr:rowOff>89200</xdr:rowOff>
    </xdr:to>
    <xdr:graphicFrame macro="">
      <xdr:nvGraphicFramePr>
        <xdr:cNvPr id="5" name="Graf 4">
          <a:extLst>
            <a:ext uri="{FF2B5EF4-FFF2-40B4-BE49-F238E27FC236}">
              <a16:creationId xmlns:a16="http://schemas.microsoft.com/office/drawing/2014/main" id="{77039F21-A2DD-43F6-90C0-806B2E34470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11206</xdr:colOff>
      <xdr:row>25</xdr:row>
      <xdr:rowOff>11204</xdr:rowOff>
    </xdr:from>
    <xdr:to>
      <xdr:col>11</xdr:col>
      <xdr:colOff>605118</xdr:colOff>
      <xdr:row>36</xdr:row>
      <xdr:rowOff>55582</xdr:rowOff>
    </xdr:to>
    <xdr:graphicFrame macro="">
      <xdr:nvGraphicFramePr>
        <xdr:cNvPr id="6" name="Graf 5">
          <a:extLst>
            <a:ext uri="{FF2B5EF4-FFF2-40B4-BE49-F238E27FC236}">
              <a16:creationId xmlns:a16="http://schemas.microsoft.com/office/drawing/2014/main" id="{549FDC03-BAAB-4FCC-A6FC-ED1EC6269D3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4</xdr:row>
      <xdr:rowOff>7620</xdr:rowOff>
    </xdr:from>
    <xdr:to>
      <xdr:col>0</xdr:col>
      <xdr:colOff>123825</xdr:colOff>
      <xdr:row>20</xdr:row>
      <xdr:rowOff>7620</xdr:rowOff>
    </xdr:to>
    <xdr:graphicFrame macro="">
      <xdr:nvGraphicFramePr>
        <xdr:cNvPr id="5" name="Graf 4">
          <a:extLst>
            <a:ext uri="{FF2B5EF4-FFF2-40B4-BE49-F238E27FC236}">
              <a16:creationId xmlns:a16="http://schemas.microsoft.com/office/drawing/2014/main" id="{1399D390-B4A3-48B7-B840-598E0BC58F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52</xdr:row>
      <xdr:rowOff>27215</xdr:rowOff>
    </xdr:from>
    <xdr:to>
      <xdr:col>5</xdr:col>
      <xdr:colOff>397880</xdr:colOff>
      <xdr:row>57</xdr:row>
      <xdr:rowOff>146525</xdr:rowOff>
    </xdr:to>
    <xdr:pic>
      <xdr:nvPicPr>
        <xdr:cNvPr id="5" name="Obrázek 4">
          <a:extLst>
            <a:ext uri="{FF2B5EF4-FFF2-40B4-BE49-F238E27FC236}">
              <a16:creationId xmlns:a16="http://schemas.microsoft.com/office/drawing/2014/main" id="{0F47BB5C-5837-459F-A59F-78751D40D4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72501"/>
          <a:ext cx="3459487" cy="935738"/>
        </a:xfrm>
        <a:prstGeom prst="rect">
          <a:avLst/>
        </a:prstGeom>
      </xdr:spPr>
    </xdr:pic>
    <xdr:clientData/>
  </xdr:twoCellAnchor>
  <xdr:twoCellAnchor editAs="oneCell">
    <xdr:from>
      <xdr:col>0</xdr:col>
      <xdr:colOff>0</xdr:colOff>
      <xdr:row>52</xdr:row>
      <xdr:rowOff>23812</xdr:rowOff>
    </xdr:from>
    <xdr:to>
      <xdr:col>5</xdr:col>
      <xdr:colOff>423393</xdr:colOff>
      <xdr:row>57</xdr:row>
      <xdr:rowOff>155878</xdr:rowOff>
    </xdr:to>
    <xdr:pic>
      <xdr:nvPicPr>
        <xdr:cNvPr id="4" name="Obrázek 3">
          <a:extLst>
            <a:ext uri="{FF2B5EF4-FFF2-40B4-BE49-F238E27FC236}">
              <a16:creationId xmlns:a16="http://schemas.microsoft.com/office/drawing/2014/main" id="{C6959717-E2F8-4CE4-9C24-B2724FCB4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10587"/>
          <a:ext cx="3471393" cy="9416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20</xdr:row>
      <xdr:rowOff>100853</xdr:rowOff>
    </xdr:from>
    <xdr:to>
      <xdr:col>15</xdr:col>
      <xdr:colOff>523875</xdr:colOff>
      <xdr:row>44</xdr:row>
      <xdr:rowOff>9253</xdr:rowOff>
    </xdr:to>
    <xdr:graphicFrame macro="">
      <xdr:nvGraphicFramePr>
        <xdr:cNvPr id="2" name="Graf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22860</xdr:rowOff>
    </xdr:from>
    <xdr:to>
      <xdr:col>0</xdr:col>
      <xdr:colOff>123825</xdr:colOff>
      <xdr:row>19</xdr:row>
      <xdr:rowOff>149350</xdr:rowOff>
    </xdr:to>
    <xdr:graphicFrame macro="">
      <xdr:nvGraphicFramePr>
        <xdr:cNvPr id="4" name="Graf 3">
          <a:extLst>
            <a:ext uri="{FF2B5EF4-FFF2-40B4-BE49-F238E27FC236}">
              <a16:creationId xmlns:a16="http://schemas.microsoft.com/office/drawing/2014/main" id="{E2F870E0-36A3-405D-A9F2-B0A3CE48A1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23</xdr:row>
      <xdr:rowOff>9525</xdr:rowOff>
    </xdr:from>
    <xdr:to>
      <xdr:col>7</xdr:col>
      <xdr:colOff>167700</xdr:colOff>
      <xdr:row>41</xdr:row>
      <xdr:rowOff>82551</xdr:rowOff>
    </xdr:to>
    <xdr:graphicFrame macro="">
      <xdr:nvGraphicFramePr>
        <xdr:cNvPr id="5" name="Graf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515938</xdr:colOff>
      <xdr:row>23</xdr:row>
      <xdr:rowOff>9525</xdr:rowOff>
    </xdr:from>
    <xdr:to>
      <xdr:col>13</xdr:col>
      <xdr:colOff>650422</xdr:colOff>
      <xdr:row>41</xdr:row>
      <xdr:rowOff>114300</xdr:rowOff>
    </xdr:to>
    <xdr:graphicFrame macro="">
      <xdr:nvGraphicFramePr>
        <xdr:cNvPr id="2" name="Graf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xdr:row>
      <xdr:rowOff>0</xdr:rowOff>
    </xdr:from>
    <xdr:to>
      <xdr:col>0</xdr:col>
      <xdr:colOff>123825</xdr:colOff>
      <xdr:row>22</xdr:row>
      <xdr:rowOff>150302</xdr:rowOff>
    </xdr:to>
    <xdr:graphicFrame macro="">
      <xdr:nvGraphicFramePr>
        <xdr:cNvPr id="6" name="Graf 5">
          <a:extLst>
            <a:ext uri="{FF2B5EF4-FFF2-40B4-BE49-F238E27FC236}">
              <a16:creationId xmlns:a16="http://schemas.microsoft.com/office/drawing/2014/main" id="{06150D10-98E5-4533-B7EB-9D3C8B265B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8</xdr:col>
      <xdr:colOff>228600</xdr:colOff>
      <xdr:row>20</xdr:row>
      <xdr:rowOff>19050</xdr:rowOff>
    </xdr:from>
    <xdr:to>
      <xdr:col>13</xdr:col>
      <xdr:colOff>681719</xdr:colOff>
      <xdr:row>44</xdr:row>
      <xdr:rowOff>110218</xdr:rowOff>
    </xdr:to>
    <xdr:graphicFrame macro="">
      <xdr:nvGraphicFramePr>
        <xdr:cNvPr id="2" name="Graf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28575</xdr:colOff>
      <xdr:row>20</xdr:row>
      <xdr:rowOff>19050</xdr:rowOff>
    </xdr:from>
    <xdr:to>
      <xdr:col>8</xdr:col>
      <xdr:colOff>226695</xdr:colOff>
      <xdr:row>43</xdr:row>
      <xdr:rowOff>19050</xdr:rowOff>
    </xdr:to>
    <xdr:graphicFrame macro="">
      <xdr:nvGraphicFramePr>
        <xdr:cNvPr id="3" name="Graf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76200</xdr:rowOff>
    </xdr:to>
    <xdr:graphicFrame macro="">
      <xdr:nvGraphicFramePr>
        <xdr:cNvPr id="4" name="Graf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20</xdr:row>
      <xdr:rowOff>79375</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19050</xdr:rowOff>
    </xdr:from>
    <xdr:to>
      <xdr:col>0</xdr:col>
      <xdr:colOff>123825</xdr:colOff>
      <xdr:row>19</xdr:row>
      <xdr:rowOff>145540</xdr:rowOff>
    </xdr:to>
    <xdr:graphicFrame macro="">
      <xdr:nvGraphicFramePr>
        <xdr:cNvPr id="5" name="Graf 4">
          <a:extLst>
            <a:ext uri="{FF2B5EF4-FFF2-40B4-BE49-F238E27FC236}">
              <a16:creationId xmlns:a16="http://schemas.microsoft.com/office/drawing/2014/main" id="{AA90C2FA-292E-418A-9BC0-FB1AB36AF3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508000</xdr:colOff>
      <xdr:row>1</xdr:row>
      <xdr:rowOff>6892</xdr:rowOff>
    </xdr:from>
    <xdr:to>
      <xdr:col>11</xdr:col>
      <xdr:colOff>508000</xdr:colOff>
      <xdr:row>14</xdr:row>
      <xdr:rowOff>111125</xdr:rowOff>
    </xdr:to>
    <xdr:graphicFrame macro="">
      <xdr:nvGraphicFramePr>
        <xdr:cNvPr id="2" name="Graf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111125</xdr:colOff>
      <xdr:row>1</xdr:row>
      <xdr:rowOff>6892</xdr:rowOff>
    </xdr:from>
    <xdr:to>
      <xdr:col>8</xdr:col>
      <xdr:colOff>498750</xdr:colOff>
      <xdr:row>16</xdr:row>
      <xdr:rowOff>32021</xdr:rowOff>
    </xdr:to>
    <xdr:graphicFrame macro="">
      <xdr:nvGraphicFramePr>
        <xdr:cNvPr id="3" name="Graf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508000</xdr:colOff>
      <xdr:row>16</xdr:row>
      <xdr:rowOff>86266</xdr:rowOff>
    </xdr:from>
    <xdr:to>
      <xdr:col>11</xdr:col>
      <xdr:colOff>523874</xdr:colOff>
      <xdr:row>28</xdr:row>
      <xdr:rowOff>79375</xdr:rowOff>
    </xdr:to>
    <xdr:graphicFrame macro="">
      <xdr:nvGraphicFramePr>
        <xdr:cNvPr id="4" name="Graf 3">
          <a:extLst>
            <a:ext uri="{FF2B5EF4-FFF2-40B4-BE49-F238E27FC236}">
              <a16:creationId xmlns:a16="http://schemas.microsoft.com/office/drawing/2014/main" id="{00000000-0008-0000-0C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111125</xdr:colOff>
      <xdr:row>16</xdr:row>
      <xdr:rowOff>86266</xdr:rowOff>
    </xdr:from>
    <xdr:to>
      <xdr:col>8</xdr:col>
      <xdr:colOff>484189</xdr:colOff>
      <xdr:row>28</xdr:row>
      <xdr:rowOff>149766</xdr:rowOff>
    </xdr:to>
    <xdr:graphicFrame macro="">
      <xdr:nvGraphicFramePr>
        <xdr:cNvPr id="5" name="Graf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508000</xdr:colOff>
      <xdr:row>30</xdr:row>
      <xdr:rowOff>38641</xdr:rowOff>
    </xdr:from>
    <xdr:to>
      <xdr:col>11</xdr:col>
      <xdr:colOff>539750</xdr:colOff>
      <xdr:row>40</xdr:row>
      <xdr:rowOff>50255</xdr:rowOff>
    </xdr:to>
    <xdr:graphicFrame macro="">
      <xdr:nvGraphicFramePr>
        <xdr:cNvPr id="6" name="Graf 5">
          <a:extLst>
            <a:ext uri="{FF2B5EF4-FFF2-40B4-BE49-F238E27FC236}">
              <a16:creationId xmlns:a16="http://schemas.microsoft.com/office/drawing/2014/main" id="{00000000-0008-0000-0C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111125</xdr:colOff>
      <xdr:row>30</xdr:row>
      <xdr:rowOff>38641</xdr:rowOff>
    </xdr:from>
    <xdr:to>
      <xdr:col>8</xdr:col>
      <xdr:colOff>571500</xdr:colOff>
      <xdr:row>39</xdr:row>
      <xdr:rowOff>116112</xdr:rowOff>
    </xdr:to>
    <xdr:graphicFrame macro="">
      <xdr:nvGraphicFramePr>
        <xdr:cNvPr id="7" name="Graf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21</xdr:row>
      <xdr:rowOff>14287</xdr:rowOff>
    </xdr:from>
    <xdr:to>
      <xdr:col>0</xdr:col>
      <xdr:colOff>152400</xdr:colOff>
      <xdr:row>27</xdr:row>
      <xdr:rowOff>152400</xdr:rowOff>
    </xdr:to>
    <xdr:graphicFrame macro="">
      <xdr:nvGraphicFramePr>
        <xdr:cNvPr id="8" name="Graf 7">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35</xdr:row>
      <xdr:rowOff>14286</xdr:rowOff>
    </xdr:from>
    <xdr:to>
      <xdr:col>0</xdr:col>
      <xdr:colOff>114300</xdr:colOff>
      <xdr:row>38</xdr:row>
      <xdr:rowOff>9524</xdr:rowOff>
    </xdr:to>
    <xdr:graphicFrame macro="">
      <xdr:nvGraphicFramePr>
        <xdr:cNvPr id="9" name="Graf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0</xdr:rowOff>
    </xdr:to>
    <xdr:graphicFrame macro="">
      <xdr:nvGraphicFramePr>
        <xdr:cNvPr id="10" name="Graf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Motiv_ERU_2206">
  <a:themeElements>
    <a:clrScheme name="ERU">
      <a:dk1>
        <a:srgbClr val="262626"/>
      </a:dk1>
      <a:lt1>
        <a:sysClr val="window" lastClr="FFFFFF"/>
      </a:lt1>
      <a:dk2>
        <a:srgbClr val="233060"/>
      </a:dk2>
      <a:lt2>
        <a:srgbClr val="D0D0D0"/>
      </a:lt2>
      <a:accent1>
        <a:srgbClr val="233060"/>
      </a:accent1>
      <a:accent2>
        <a:srgbClr val="5A6588"/>
      </a:accent2>
      <a:accent3>
        <a:srgbClr val="9198B0"/>
      </a:accent3>
      <a:accent4>
        <a:srgbClr val="C8CBD7"/>
      </a:accent4>
      <a:accent5>
        <a:srgbClr val="DF2B20"/>
      </a:accent5>
      <a:accent6>
        <a:srgbClr val="E86158"/>
      </a:accent6>
      <a:hlink>
        <a:srgbClr val="0563C1"/>
      </a:hlink>
      <a:folHlink>
        <a:srgbClr val="DF2B20"/>
      </a:folHlink>
    </a:clrScheme>
    <a:fontScheme name="Výchozí">
      <a:majorFont>
        <a:latin typeface="Arial"/>
        <a:ea typeface=""/>
        <a:cs typeface=""/>
      </a:majorFont>
      <a:minorFont>
        <a:latin typeface="Arial"/>
        <a:ea typeface=""/>
        <a:cs typeface=""/>
      </a:minorFont>
    </a:fontScheme>
    <a:fmtScheme name="Motiv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otiv_ERU" id="{9FFB561D-4E9C-47DD-93C1-073C5FD388E9}" vid="{664F4A23-A473-446F-B730-8F377D84977F}"/>
    </a:ext>
  </a:ext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50.bin"/><Relationship Id="rId1" Type="http://schemas.openxmlformats.org/officeDocument/2006/relationships/hyperlink" Target="mailto:teplo.statistika@eru.cz"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2C69A-B170-4D1D-B463-105E4FC93B65}">
  <dimension ref="A1:K50"/>
  <sheetViews>
    <sheetView showGridLines="0" tabSelected="1" showWhiteSpace="0" view="pageBreakPreview" zoomScale="70" zoomScaleNormal="58" zoomScaleSheetLayoutView="70" zoomScalePageLayoutView="70" workbookViewId="0">
      <selection activeCell="D2" sqref="D2"/>
    </sheetView>
  </sheetViews>
  <sheetFormatPr defaultColWidth="9.140625" defaultRowHeight="12.75" x14ac:dyDescent="0.2"/>
  <cols>
    <col min="1" max="1" width="41.5703125" style="251" customWidth="1"/>
    <col min="2" max="2" width="50.42578125" style="251" customWidth="1"/>
    <col min="3" max="9" width="9.85546875" style="251" customWidth="1"/>
    <col min="10" max="10" width="10.28515625" style="251" customWidth="1"/>
    <col min="11" max="16384" width="9.140625" style="251"/>
  </cols>
  <sheetData>
    <row r="1" spans="1:11" ht="399.75" customHeight="1" x14ac:dyDescent="0.2">
      <c r="A1" s="349" t="s">
        <v>317</v>
      </c>
      <c r="B1" s="350"/>
    </row>
    <row r="2" spans="1:11" ht="400.15" customHeight="1" x14ac:dyDescent="0.2">
      <c r="A2" s="266"/>
      <c r="B2" s="265"/>
      <c r="C2" s="264"/>
      <c r="D2" s="264"/>
      <c r="E2" s="264"/>
      <c r="F2" s="264"/>
      <c r="G2" s="264"/>
      <c r="H2" s="264"/>
      <c r="I2" s="264"/>
      <c r="J2" s="264"/>
      <c r="K2" s="251" t="s">
        <v>207</v>
      </c>
    </row>
    <row r="3" spans="1:11" x14ac:dyDescent="0.2">
      <c r="B3" s="263"/>
      <c r="D3" s="262"/>
      <c r="E3" s="261"/>
      <c r="F3" s="261"/>
      <c r="G3" s="261"/>
      <c r="J3" s="255"/>
    </row>
    <row r="9" spans="1:11" x14ac:dyDescent="0.2">
      <c r="B9" s="260"/>
      <c r="I9" s="259"/>
    </row>
    <row r="10" spans="1:11" x14ac:dyDescent="0.2">
      <c r="B10" s="254"/>
      <c r="C10" s="253"/>
    </row>
    <row r="11" spans="1:11" x14ac:dyDescent="0.2">
      <c r="B11" s="254"/>
      <c r="C11" s="253"/>
    </row>
    <row r="12" spans="1:11" x14ac:dyDescent="0.2">
      <c r="B12" s="254"/>
      <c r="C12" s="253"/>
    </row>
    <row r="13" spans="1:11" x14ac:dyDescent="0.2">
      <c r="A13" s="256"/>
      <c r="B13" s="258"/>
      <c r="C13" s="257"/>
      <c r="D13" s="256"/>
      <c r="E13" s="256"/>
      <c r="F13" s="256"/>
      <c r="G13" s="256"/>
      <c r="H13" s="256"/>
      <c r="I13" s="256"/>
      <c r="J13" s="256"/>
    </row>
    <row r="14" spans="1:11" x14ac:dyDescent="0.2">
      <c r="A14" s="256"/>
      <c r="B14" s="258"/>
      <c r="C14" s="257"/>
      <c r="D14" s="256"/>
      <c r="E14" s="256"/>
      <c r="F14" s="256"/>
      <c r="G14" s="256"/>
      <c r="H14" s="256"/>
      <c r="I14" s="256"/>
      <c r="J14" s="256"/>
    </row>
    <row r="15" spans="1:11" x14ac:dyDescent="0.2">
      <c r="A15" s="256"/>
      <c r="B15" s="258"/>
      <c r="C15" s="257"/>
      <c r="D15" s="256"/>
      <c r="E15" s="256"/>
      <c r="F15" s="256"/>
      <c r="G15" s="256"/>
      <c r="H15" s="256"/>
      <c r="I15" s="256"/>
      <c r="J15" s="256"/>
    </row>
    <row r="16" spans="1:11" x14ac:dyDescent="0.2">
      <c r="A16" s="256"/>
      <c r="B16" s="258"/>
      <c r="C16" s="257"/>
      <c r="D16" s="256"/>
      <c r="E16" s="256"/>
      <c r="F16" s="256"/>
      <c r="G16" s="256"/>
      <c r="H16" s="256"/>
      <c r="I16" s="256"/>
      <c r="J16" s="256"/>
    </row>
    <row r="17" spans="1:10" x14ac:dyDescent="0.2">
      <c r="A17" s="256"/>
      <c r="B17" s="258"/>
      <c r="C17" s="257"/>
      <c r="D17" s="256"/>
      <c r="E17" s="256"/>
      <c r="F17" s="256"/>
      <c r="G17" s="256"/>
      <c r="H17" s="256"/>
      <c r="I17" s="256"/>
      <c r="J17" s="256"/>
    </row>
    <row r="18" spans="1:10" x14ac:dyDescent="0.2">
      <c r="A18" s="256"/>
      <c r="B18" s="258"/>
      <c r="C18" s="257"/>
      <c r="D18" s="256"/>
      <c r="E18" s="256"/>
      <c r="F18" s="256"/>
      <c r="G18" s="256"/>
      <c r="H18" s="256"/>
      <c r="I18" s="256"/>
      <c r="J18" s="256"/>
    </row>
    <row r="19" spans="1:10" x14ac:dyDescent="0.2">
      <c r="A19" s="256"/>
      <c r="B19" s="258"/>
      <c r="C19" s="257"/>
      <c r="D19" s="256"/>
      <c r="E19" s="256"/>
      <c r="F19" s="256"/>
      <c r="G19" s="256"/>
      <c r="H19" s="256"/>
      <c r="I19" s="256"/>
      <c r="J19" s="256"/>
    </row>
    <row r="21" spans="1:10" x14ac:dyDescent="0.2">
      <c r="A21" s="256"/>
      <c r="B21" s="258"/>
      <c r="C21" s="257"/>
      <c r="D21" s="256"/>
      <c r="E21" s="256"/>
      <c r="F21" s="256"/>
      <c r="G21" s="256"/>
      <c r="H21" s="256"/>
      <c r="I21" s="256"/>
      <c r="J21" s="256"/>
    </row>
    <row r="22" spans="1:10" x14ac:dyDescent="0.2">
      <c r="A22" s="256"/>
      <c r="B22" s="258"/>
      <c r="C22" s="257"/>
      <c r="D22" s="256"/>
      <c r="E22" s="256"/>
      <c r="F22" s="256"/>
      <c r="G22" s="256"/>
      <c r="H22" s="256"/>
      <c r="I22" s="256"/>
      <c r="J22" s="256"/>
    </row>
    <row r="23" spans="1:10" x14ac:dyDescent="0.2">
      <c r="A23" s="256"/>
      <c r="B23" s="258"/>
      <c r="C23" s="257"/>
      <c r="D23" s="256"/>
      <c r="E23" s="256"/>
      <c r="F23" s="256"/>
      <c r="G23" s="256"/>
      <c r="H23" s="256"/>
      <c r="I23" s="256"/>
      <c r="J23" s="256"/>
    </row>
    <row r="25" spans="1:10" x14ac:dyDescent="0.2">
      <c r="A25" s="256"/>
      <c r="C25" s="257"/>
      <c r="D25" s="256"/>
      <c r="E25" s="256"/>
      <c r="F25" s="256"/>
      <c r="G25" s="256"/>
      <c r="H25" s="256"/>
      <c r="I25" s="256"/>
      <c r="J25" s="256"/>
    </row>
    <row r="26" spans="1:10" x14ac:dyDescent="0.2">
      <c r="A26" s="256"/>
      <c r="C26" s="257"/>
      <c r="D26" s="256"/>
      <c r="E26" s="256"/>
      <c r="F26" s="256"/>
      <c r="G26" s="256"/>
      <c r="H26" s="256"/>
      <c r="I26" s="256"/>
      <c r="J26" s="256"/>
    </row>
    <row r="27" spans="1:10" x14ac:dyDescent="0.2">
      <c r="A27" s="256"/>
      <c r="C27" s="257"/>
      <c r="D27" s="256"/>
      <c r="E27" s="256"/>
      <c r="F27" s="256"/>
      <c r="G27" s="256"/>
      <c r="H27" s="256"/>
      <c r="I27" s="256"/>
      <c r="J27" s="256"/>
    </row>
    <row r="28" spans="1:10" x14ac:dyDescent="0.2">
      <c r="A28" s="351"/>
      <c r="B28" s="351"/>
      <c r="C28" s="351"/>
      <c r="D28" s="351"/>
      <c r="E28" s="351"/>
      <c r="F28" s="351"/>
      <c r="G28" s="351"/>
      <c r="H28" s="351"/>
      <c r="I28" s="351"/>
      <c r="J28" s="351"/>
    </row>
    <row r="29" spans="1:10" x14ac:dyDescent="0.2">
      <c r="A29" s="256"/>
      <c r="B29" s="258"/>
      <c r="C29" s="257"/>
      <c r="D29" s="256"/>
      <c r="E29" s="256"/>
      <c r="F29" s="256"/>
      <c r="G29" s="256"/>
      <c r="H29" s="256"/>
      <c r="I29" s="256"/>
      <c r="J29" s="256"/>
    </row>
    <row r="31" spans="1:10" x14ac:dyDescent="0.2">
      <c r="A31" s="256"/>
      <c r="B31" s="258"/>
      <c r="C31" s="257"/>
      <c r="D31" s="256"/>
      <c r="E31" s="256"/>
      <c r="F31" s="256"/>
      <c r="G31" s="256"/>
      <c r="H31" s="256"/>
      <c r="I31" s="256"/>
      <c r="J31" s="256"/>
    </row>
    <row r="32" spans="1:10" x14ac:dyDescent="0.2">
      <c r="A32" s="256"/>
      <c r="B32" s="258"/>
      <c r="C32" s="257"/>
      <c r="D32" s="256"/>
      <c r="E32" s="256"/>
      <c r="F32" s="256"/>
      <c r="G32" s="256"/>
      <c r="H32" s="256"/>
      <c r="I32" s="256"/>
      <c r="J32" s="256"/>
    </row>
    <row r="33" spans="1:10" x14ac:dyDescent="0.2">
      <c r="A33" s="352"/>
      <c r="B33" s="352"/>
      <c r="C33" s="352"/>
      <c r="D33" s="352"/>
      <c r="E33" s="352"/>
      <c r="F33" s="352"/>
      <c r="G33" s="352"/>
      <c r="H33" s="352"/>
      <c r="I33" s="352"/>
      <c r="J33" s="352"/>
    </row>
    <row r="34" spans="1:10" x14ac:dyDescent="0.2">
      <c r="B34" s="255"/>
      <c r="C34" s="255"/>
      <c r="D34" s="255"/>
      <c r="E34" s="255"/>
      <c r="F34" s="255"/>
      <c r="G34" s="255"/>
      <c r="H34" s="255"/>
      <c r="I34" s="255"/>
      <c r="J34" s="255"/>
    </row>
    <row r="37" spans="1:10" x14ac:dyDescent="0.2">
      <c r="B37" s="254"/>
      <c r="C37" s="253"/>
    </row>
    <row r="39" spans="1:10" x14ac:dyDescent="0.2">
      <c r="B39" s="252"/>
      <c r="C39" s="252"/>
      <c r="D39" s="252"/>
      <c r="E39" s="252"/>
      <c r="F39" s="252"/>
      <c r="G39" s="252"/>
      <c r="H39" s="252"/>
      <c r="I39" s="252"/>
    </row>
    <row r="50" spans="1:10" x14ac:dyDescent="0.2">
      <c r="A50" s="353"/>
      <c r="B50" s="353"/>
      <c r="C50" s="353"/>
      <c r="D50" s="353"/>
      <c r="E50" s="353"/>
      <c r="F50" s="353"/>
      <c r="G50" s="353"/>
      <c r="H50" s="353"/>
      <c r="I50" s="353"/>
      <c r="J50" s="353"/>
    </row>
  </sheetData>
  <mergeCells count="4">
    <mergeCell ref="A1:B1"/>
    <mergeCell ref="A28:J28"/>
    <mergeCell ref="A33:J33"/>
    <mergeCell ref="A50:J50"/>
  </mergeCells>
  <printOptions verticalCentered="1"/>
  <pageMargins left="0.59055118110236227" right="0.59055118110236227" top="0.39370078740157483" bottom="0.59055118110236227" header="0" footer="0"/>
  <pageSetup paperSize="9" scale="9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dimension ref="A1:V49"/>
  <sheetViews>
    <sheetView showGridLines="0" view="pageBreakPreview" zoomScaleNormal="70" zoomScaleSheetLayoutView="100" workbookViewId="0">
      <selection activeCell="T26" sqref="T26"/>
    </sheetView>
  </sheetViews>
  <sheetFormatPr defaultColWidth="9.140625" defaultRowHeight="12.75" x14ac:dyDescent="0.2"/>
  <cols>
    <col min="1" max="1" width="30.85546875" style="2" customWidth="1"/>
    <col min="2" max="13" width="8.5703125" style="2" customWidth="1"/>
    <col min="14" max="14" width="10.42578125" style="2" customWidth="1"/>
    <col min="15" max="15" width="8.42578125" style="2" customWidth="1"/>
    <col min="16" max="16" width="11.42578125" style="2" bestFit="1" customWidth="1"/>
    <col min="17" max="16384" width="9.140625" style="2"/>
  </cols>
  <sheetData>
    <row r="1" spans="1:22" ht="20.25" x14ac:dyDescent="0.3">
      <c r="A1" s="178" t="s">
        <v>248</v>
      </c>
      <c r="N1" s="241" t="str">
        <f>'3'!N1</f>
        <v>IV. čtvrtletí 2022</v>
      </c>
    </row>
    <row r="2" spans="1:22" s="66" customFormat="1" ht="18" x14ac:dyDescent="0.25">
      <c r="A2" s="237" t="s">
        <v>249</v>
      </c>
      <c r="B2" s="23"/>
      <c r="C2" s="23"/>
      <c r="D2" s="23"/>
      <c r="E2" s="23"/>
      <c r="F2" s="23"/>
      <c r="G2" s="23"/>
      <c r="H2" s="23"/>
      <c r="I2" s="23"/>
      <c r="J2" s="23"/>
      <c r="K2" s="23"/>
      <c r="L2" s="23"/>
      <c r="M2" s="23"/>
    </row>
    <row r="3" spans="1:22" s="7" customFormat="1" ht="6" customHeight="1" x14ac:dyDescent="0.2"/>
    <row r="4" spans="1:22" s="7" customFormat="1" ht="12" x14ac:dyDescent="0.2">
      <c r="A4" s="363">
        <v>2022</v>
      </c>
      <c r="B4" s="364" t="s">
        <v>42</v>
      </c>
      <c r="C4" s="365"/>
      <c r="D4" s="366"/>
      <c r="E4" s="365" t="s">
        <v>43</v>
      </c>
      <c r="F4" s="365"/>
      <c r="G4" s="365"/>
      <c r="H4" s="364" t="s">
        <v>44</v>
      </c>
      <c r="I4" s="365"/>
      <c r="J4" s="366"/>
      <c r="K4" s="364" t="s">
        <v>45</v>
      </c>
      <c r="L4" s="365"/>
      <c r="M4" s="366"/>
      <c r="N4" s="212" t="s">
        <v>7</v>
      </c>
    </row>
    <row r="5" spans="1:22" s="7" customFormat="1" ht="12" customHeight="1" x14ac:dyDescent="0.2">
      <c r="A5" s="363"/>
      <c r="B5" s="279" t="s">
        <v>8</v>
      </c>
      <c r="C5" s="269" t="s">
        <v>9</v>
      </c>
      <c r="D5" s="280" t="s">
        <v>10</v>
      </c>
      <c r="E5" s="196" t="s">
        <v>11</v>
      </c>
      <c r="F5" s="196" t="s">
        <v>12</v>
      </c>
      <c r="G5" s="196" t="s">
        <v>13</v>
      </c>
      <c r="H5" s="279" t="s">
        <v>14</v>
      </c>
      <c r="I5" s="269" t="s">
        <v>15</v>
      </c>
      <c r="J5" s="280" t="s">
        <v>16</v>
      </c>
      <c r="K5" s="279" t="s">
        <v>17</v>
      </c>
      <c r="L5" s="269" t="s">
        <v>18</v>
      </c>
      <c r="M5" s="280" t="s">
        <v>19</v>
      </c>
      <c r="N5" s="197"/>
    </row>
    <row r="6" spans="1:22" s="7" customFormat="1" ht="12" customHeight="1" x14ac:dyDescent="0.2">
      <c r="A6" s="368" t="s">
        <v>116</v>
      </c>
      <c r="B6" s="369">
        <f>SUM(B7:D7)</f>
        <v>31805.227136908314</v>
      </c>
      <c r="C6" s="370"/>
      <c r="D6" s="371"/>
      <c r="E6" s="370">
        <f>SUM(E7:G7)</f>
        <v>14703.448715126176</v>
      </c>
      <c r="F6" s="370"/>
      <c r="G6" s="370"/>
      <c r="H6" s="369">
        <f>SUM(H7:J7)</f>
        <v>9868.707895115167</v>
      </c>
      <c r="I6" s="370"/>
      <c r="J6" s="371"/>
      <c r="K6" s="369">
        <f>SUM(K7:M7)</f>
        <v>25408.267473121319</v>
      </c>
      <c r="L6" s="370"/>
      <c r="M6" s="371"/>
      <c r="N6" s="358">
        <f>SUM(B7:M7)</f>
        <v>81785.651220270971</v>
      </c>
    </row>
    <row r="7" spans="1:22" s="64" customFormat="1" ht="12" customHeight="1" x14ac:dyDescent="0.2">
      <c r="A7" s="368"/>
      <c r="B7" s="283">
        <f>SUM(B8:B23)</f>
        <v>12077.122777410543</v>
      </c>
      <c r="C7" s="267">
        <f t="shared" ref="C7:M7" si="0">SUM(C8:C23)</f>
        <v>9805.8129428109896</v>
      </c>
      <c r="D7" s="284">
        <f t="shared" si="0"/>
        <v>9922.2914166867813</v>
      </c>
      <c r="E7" s="337">
        <f t="shared" si="0"/>
        <v>7753.3041525546651</v>
      </c>
      <c r="F7" s="337">
        <f t="shared" si="0"/>
        <v>3957.1411491879348</v>
      </c>
      <c r="G7" s="337">
        <f t="shared" si="0"/>
        <v>2993.0034133835761</v>
      </c>
      <c r="H7" s="299">
        <f t="shared" si="0"/>
        <v>2828.4237820225294</v>
      </c>
      <c r="I7" s="338">
        <f t="shared" si="0"/>
        <v>2845.6084968485025</v>
      </c>
      <c r="J7" s="284">
        <f t="shared" si="0"/>
        <v>4194.6756162441361</v>
      </c>
      <c r="K7" s="299">
        <f t="shared" si="0"/>
        <v>5644.6247608346475</v>
      </c>
      <c r="L7" s="339">
        <f t="shared" si="0"/>
        <v>8486.193720023346</v>
      </c>
      <c r="M7" s="284">
        <f t="shared" si="0"/>
        <v>11277.448992263327</v>
      </c>
      <c r="N7" s="358"/>
      <c r="P7" s="134"/>
      <c r="Q7" s="134"/>
      <c r="R7" s="134"/>
      <c r="S7" s="134"/>
      <c r="T7" s="134"/>
    </row>
    <row r="8" spans="1:22" s="7" customFormat="1" ht="12" customHeight="1" x14ac:dyDescent="0.2">
      <c r="A8" s="169" t="s">
        <v>40</v>
      </c>
      <c r="B8" s="281">
        <v>963.05874100000005</v>
      </c>
      <c r="C8" s="268">
        <v>882.39876100000004</v>
      </c>
      <c r="D8" s="282">
        <v>890.82884399999989</v>
      </c>
      <c r="E8" s="295">
        <v>760.86113499999965</v>
      </c>
      <c r="F8" s="295">
        <v>479.51224800000006</v>
      </c>
      <c r="G8" s="295">
        <v>337.85864699999996</v>
      </c>
      <c r="H8" s="297">
        <v>317.81980200000004</v>
      </c>
      <c r="I8" s="295">
        <v>290.47154999999987</v>
      </c>
      <c r="J8" s="282">
        <v>433.70997399999987</v>
      </c>
      <c r="K8" s="297">
        <v>554.40797999999995</v>
      </c>
      <c r="L8" s="295">
        <v>721.49694900000009</v>
      </c>
      <c r="M8" s="282">
        <v>899.47403399999973</v>
      </c>
      <c r="N8" s="192">
        <f>SUM(B8:M8)</f>
        <v>7531.8986649999997</v>
      </c>
      <c r="P8" s="8"/>
      <c r="Q8" s="128"/>
      <c r="R8" s="128"/>
      <c r="S8" s="128"/>
      <c r="T8" s="128"/>
      <c r="U8" s="41"/>
    </row>
    <row r="9" spans="1:22" s="7" customFormat="1" ht="12" customHeight="1" x14ac:dyDescent="0.2">
      <c r="A9" s="169" t="s">
        <v>39</v>
      </c>
      <c r="B9" s="281">
        <v>66.054242000000002</v>
      </c>
      <c r="C9" s="268">
        <v>55.840565000000012</v>
      </c>
      <c r="D9" s="282">
        <v>60.35848900000002</v>
      </c>
      <c r="E9" s="295">
        <v>53.725656999999998</v>
      </c>
      <c r="F9" s="295">
        <v>38.976360000000007</v>
      </c>
      <c r="G9" s="295">
        <v>31.593351999999999</v>
      </c>
      <c r="H9" s="297">
        <v>28.571852000000003</v>
      </c>
      <c r="I9" s="295">
        <v>28.493915999999999</v>
      </c>
      <c r="J9" s="282">
        <v>36.460735</v>
      </c>
      <c r="K9" s="297">
        <v>47.312728</v>
      </c>
      <c r="L9" s="295">
        <v>56.05810899999998</v>
      </c>
      <c r="M9" s="282">
        <v>63.676304999999978</v>
      </c>
      <c r="N9" s="192">
        <f>SUM(B9:M9)</f>
        <v>567.12230999999997</v>
      </c>
      <c r="P9" s="8"/>
      <c r="Q9" s="128"/>
      <c r="R9" s="128"/>
      <c r="S9" s="128"/>
      <c r="T9" s="128"/>
      <c r="U9" s="41"/>
    </row>
    <row r="10" spans="1:22" s="7" customFormat="1" ht="12" customHeight="1" x14ac:dyDescent="0.2">
      <c r="A10" s="169" t="s">
        <v>38</v>
      </c>
      <c r="B10" s="281">
        <v>1458.0229449999999</v>
      </c>
      <c r="C10" s="268">
        <v>1075.556284</v>
      </c>
      <c r="D10" s="282">
        <v>1113.4044820000001</v>
      </c>
      <c r="E10" s="295">
        <v>774.86625400000014</v>
      </c>
      <c r="F10" s="295">
        <v>296.40556900000001</v>
      </c>
      <c r="G10" s="295">
        <v>205.42004300000002</v>
      </c>
      <c r="H10" s="297">
        <v>218.45059899999998</v>
      </c>
      <c r="I10" s="295">
        <v>216.74579399999999</v>
      </c>
      <c r="J10" s="282">
        <v>346.02634499999999</v>
      </c>
      <c r="K10" s="297">
        <v>497.66873199999998</v>
      </c>
      <c r="L10" s="295">
        <v>847.983521</v>
      </c>
      <c r="M10" s="282">
        <v>1243.632159</v>
      </c>
      <c r="N10" s="192">
        <f>SUM(B10:M10)</f>
        <v>8294.1827270000013</v>
      </c>
      <c r="P10" s="8"/>
      <c r="Q10" s="128"/>
      <c r="R10" s="128"/>
      <c r="S10" s="128"/>
      <c r="T10" s="128"/>
      <c r="U10" s="41"/>
    </row>
    <row r="11" spans="1:22" s="7" customFormat="1" ht="12" customHeight="1" x14ac:dyDescent="0.2">
      <c r="A11" s="169" t="s">
        <v>60</v>
      </c>
      <c r="B11" s="281">
        <v>3.85473</v>
      </c>
      <c r="C11" s="268">
        <v>4.3682499999999997</v>
      </c>
      <c r="D11" s="282">
        <v>5.0499799999999997</v>
      </c>
      <c r="E11" s="295">
        <v>4.5624799999999999</v>
      </c>
      <c r="F11" s="295">
        <v>2.9732660000000002</v>
      </c>
      <c r="G11" s="295">
        <v>2.7665119999999996</v>
      </c>
      <c r="H11" s="297">
        <v>3.197209</v>
      </c>
      <c r="I11" s="295">
        <v>3.3501129999999999</v>
      </c>
      <c r="J11" s="282">
        <v>2.7514559999999997</v>
      </c>
      <c r="K11" s="297">
        <v>7.9317170000000008</v>
      </c>
      <c r="L11" s="295">
        <v>9.1215599999999988</v>
      </c>
      <c r="M11" s="282">
        <v>5.9938880000000001</v>
      </c>
      <c r="N11" s="192">
        <f t="shared" ref="N11:N21" si="1">SUM(B11:M11)</f>
        <v>55.921160999999998</v>
      </c>
      <c r="P11" s="8"/>
      <c r="Q11" s="128"/>
      <c r="R11" s="128"/>
      <c r="S11" s="128"/>
      <c r="T11" s="128"/>
      <c r="U11" s="41"/>
    </row>
    <row r="12" spans="1:22" s="7" customFormat="1" ht="12" customHeight="1" x14ac:dyDescent="0.2">
      <c r="A12" s="169" t="s">
        <v>61</v>
      </c>
      <c r="B12" s="281">
        <v>1.25284</v>
      </c>
      <c r="C12" s="268">
        <v>1.0353299999999999</v>
      </c>
      <c r="D12" s="282">
        <v>0.94023800000000002</v>
      </c>
      <c r="E12" s="295">
        <v>1.1333739999999999</v>
      </c>
      <c r="F12" s="295">
        <v>1.2271700000000001</v>
      </c>
      <c r="G12" s="295">
        <v>1.1207199999999999</v>
      </c>
      <c r="H12" s="297">
        <v>0.91805999999999999</v>
      </c>
      <c r="I12" s="295">
        <v>1.17503</v>
      </c>
      <c r="J12" s="282">
        <v>1.4188399999999999</v>
      </c>
      <c r="K12" s="297">
        <v>1.701505</v>
      </c>
      <c r="L12" s="295">
        <v>0.92030099999999992</v>
      </c>
      <c r="M12" s="282">
        <v>1.0881709999999998</v>
      </c>
      <c r="N12" s="192">
        <f t="shared" si="1"/>
        <v>13.931578999999997</v>
      </c>
      <c r="P12" s="8"/>
      <c r="Q12" s="128"/>
      <c r="R12" s="128"/>
      <c r="S12" s="128"/>
      <c r="T12" s="128"/>
      <c r="U12" s="41"/>
    </row>
    <row r="13" spans="1:22" s="7" customFormat="1" ht="12" customHeight="1" x14ac:dyDescent="0.2">
      <c r="A13" s="169" t="s">
        <v>62</v>
      </c>
      <c r="B13" s="281">
        <v>1.585E-2</v>
      </c>
      <c r="C13" s="268">
        <v>2.6810000000000004E-2</v>
      </c>
      <c r="D13" s="282">
        <v>7.5740000000000002E-2</v>
      </c>
      <c r="E13" s="295">
        <v>6.9809999999999983E-2</v>
      </c>
      <c r="F13" s="295">
        <v>8.6279999999999996E-2</v>
      </c>
      <c r="G13" s="295">
        <v>9.8789999999999989E-2</v>
      </c>
      <c r="H13" s="297">
        <v>9.0109999999999996E-2</v>
      </c>
      <c r="I13" s="295">
        <v>7.0779999999999996E-2</v>
      </c>
      <c r="J13" s="282">
        <v>4.5830000000000003E-2</v>
      </c>
      <c r="K13" s="297">
        <v>3.8600000000000002E-2</v>
      </c>
      <c r="L13" s="295">
        <v>1.5870000000000002E-2</v>
      </c>
      <c r="M13" s="282">
        <v>5.5399999999999998E-3</v>
      </c>
      <c r="N13" s="192">
        <f t="shared" si="1"/>
        <v>0.64000999999999997</v>
      </c>
      <c r="P13" s="8"/>
      <c r="Q13" s="128"/>
      <c r="R13" s="128"/>
      <c r="S13" s="128"/>
      <c r="T13" s="128"/>
      <c r="U13" s="41"/>
      <c r="V13" s="131"/>
    </row>
    <row r="14" spans="1:22" s="7" customFormat="1" ht="12" customHeight="1" x14ac:dyDescent="0.2">
      <c r="A14" s="169" t="s">
        <v>37</v>
      </c>
      <c r="B14" s="281">
        <v>5465.3145810000005</v>
      </c>
      <c r="C14" s="268">
        <v>4432.1945669999996</v>
      </c>
      <c r="D14" s="282">
        <v>4545.8975560000017</v>
      </c>
      <c r="E14" s="295">
        <v>3448.1656399999997</v>
      </c>
      <c r="F14" s="295">
        <v>1572.4500600000001</v>
      </c>
      <c r="G14" s="295">
        <v>1196.3590580000002</v>
      </c>
      <c r="H14" s="297">
        <v>937.79496400000005</v>
      </c>
      <c r="I14" s="295">
        <v>1015.2880250000001</v>
      </c>
      <c r="J14" s="282">
        <v>1851.7375170000005</v>
      </c>
      <c r="K14" s="297">
        <v>2555.8991210000004</v>
      </c>
      <c r="L14" s="295">
        <v>4002.5153130000008</v>
      </c>
      <c r="M14" s="282">
        <v>5269.2418499999994</v>
      </c>
      <c r="N14" s="192">
        <f t="shared" si="1"/>
        <v>36292.858252000013</v>
      </c>
      <c r="P14" s="8"/>
      <c r="Q14" s="128"/>
      <c r="R14" s="128"/>
      <c r="S14" s="128"/>
      <c r="T14" s="128"/>
      <c r="U14" s="41"/>
      <c r="V14" s="131"/>
    </row>
    <row r="15" spans="1:22" s="7" customFormat="1" ht="12" customHeight="1" x14ac:dyDescent="0.2">
      <c r="A15" s="169" t="s">
        <v>72</v>
      </c>
      <c r="B15" s="281">
        <v>35.590720000000005</v>
      </c>
      <c r="C15" s="268">
        <v>28.72907</v>
      </c>
      <c r="D15" s="282">
        <v>27.837010000000003</v>
      </c>
      <c r="E15" s="295">
        <v>23.030720000000002</v>
      </c>
      <c r="F15" s="295">
        <v>10.26187</v>
      </c>
      <c r="G15" s="295">
        <v>7.2140999999999993</v>
      </c>
      <c r="H15" s="297">
        <v>6.8383600000000007</v>
      </c>
      <c r="I15" s="295">
        <v>6.9420799999999998</v>
      </c>
      <c r="J15" s="282">
        <v>11.733779999999999</v>
      </c>
      <c r="K15" s="297">
        <v>15.750360000000001</v>
      </c>
      <c r="L15" s="295">
        <v>25.036940000000001</v>
      </c>
      <c r="M15" s="282">
        <v>34.894930000000002</v>
      </c>
      <c r="N15" s="192">
        <f t="shared" si="1"/>
        <v>233.85993999999999</v>
      </c>
      <c r="P15" s="8"/>
      <c r="Q15" s="128"/>
      <c r="R15" s="128"/>
      <c r="S15" s="128"/>
      <c r="T15" s="128"/>
      <c r="U15" s="41"/>
      <c r="V15" s="131"/>
    </row>
    <row r="16" spans="1:22" s="7" customFormat="1" ht="12" customHeight="1" x14ac:dyDescent="0.2">
      <c r="A16" s="169" t="s">
        <v>36</v>
      </c>
      <c r="B16" s="281">
        <v>0</v>
      </c>
      <c r="C16" s="268">
        <v>0</v>
      </c>
      <c r="D16" s="282">
        <v>0</v>
      </c>
      <c r="E16" s="295">
        <v>0</v>
      </c>
      <c r="F16" s="295">
        <v>0</v>
      </c>
      <c r="G16" s="295">
        <v>0</v>
      </c>
      <c r="H16" s="297">
        <v>0</v>
      </c>
      <c r="I16" s="295">
        <v>0</v>
      </c>
      <c r="J16" s="282">
        <v>0</v>
      </c>
      <c r="K16" s="297">
        <v>0</v>
      </c>
      <c r="L16" s="295">
        <v>0</v>
      </c>
      <c r="M16" s="282">
        <v>0</v>
      </c>
      <c r="N16" s="192">
        <f t="shared" si="1"/>
        <v>0</v>
      </c>
      <c r="P16" s="8"/>
      <c r="Q16" s="128"/>
      <c r="R16" s="128"/>
      <c r="S16" s="128"/>
      <c r="T16" s="128"/>
      <c r="U16" s="41"/>
      <c r="V16" s="131"/>
    </row>
    <row r="17" spans="1:22" s="7" customFormat="1" ht="12" customHeight="1" x14ac:dyDescent="0.2">
      <c r="A17" s="169" t="s">
        <v>35</v>
      </c>
      <c r="B17" s="281">
        <v>88.372906</v>
      </c>
      <c r="C17" s="268">
        <v>74.129374999999996</v>
      </c>
      <c r="D17" s="282">
        <v>75.107746000000006</v>
      </c>
      <c r="E17" s="295">
        <v>71.183259000000007</v>
      </c>
      <c r="F17" s="295">
        <v>73.453815000000006</v>
      </c>
      <c r="G17" s="295">
        <v>78.674445000000006</v>
      </c>
      <c r="H17" s="297">
        <v>58.781027999999999</v>
      </c>
      <c r="I17" s="295">
        <v>53.362217999999999</v>
      </c>
      <c r="J17" s="282">
        <v>62.342957000000006</v>
      </c>
      <c r="K17" s="297">
        <v>52.756140000000002</v>
      </c>
      <c r="L17" s="295">
        <v>73.606703999999993</v>
      </c>
      <c r="M17" s="282">
        <v>64.77809400000001</v>
      </c>
      <c r="N17" s="192">
        <f t="shared" si="1"/>
        <v>826.54868699999997</v>
      </c>
      <c r="P17" s="8"/>
      <c r="Q17" s="128"/>
      <c r="R17" s="128"/>
      <c r="S17" s="128"/>
      <c r="T17" s="128"/>
      <c r="U17" s="41"/>
      <c r="V17" s="131"/>
    </row>
    <row r="18" spans="1:22" s="7" customFormat="1" ht="12" customHeight="1" x14ac:dyDescent="0.2">
      <c r="A18" s="169" t="s">
        <v>34</v>
      </c>
      <c r="B18" s="281">
        <v>9.4794429999999998</v>
      </c>
      <c r="C18" s="268">
        <v>7.7133140000000004</v>
      </c>
      <c r="D18" s="282">
        <v>7.00929</v>
      </c>
      <c r="E18" s="295">
        <v>2.2263660000000001</v>
      </c>
      <c r="F18" s="295">
        <v>1.492721</v>
      </c>
      <c r="G18" s="295">
        <v>3.8055190000000003</v>
      </c>
      <c r="H18" s="297">
        <v>0.98899999999999999</v>
      </c>
      <c r="I18" s="295">
        <v>0.93585499999999999</v>
      </c>
      <c r="J18" s="282">
        <v>3.8968229999999999</v>
      </c>
      <c r="K18" s="297">
        <v>2.1145510000000001</v>
      </c>
      <c r="L18" s="295">
        <v>5.3268770000000005</v>
      </c>
      <c r="M18" s="282">
        <v>11.159233</v>
      </c>
      <c r="N18" s="192">
        <f t="shared" si="1"/>
        <v>56.148991999999993</v>
      </c>
      <c r="P18" s="8"/>
      <c r="Q18" s="128"/>
      <c r="R18" s="128"/>
      <c r="S18" s="128"/>
      <c r="T18" s="128"/>
      <c r="U18" s="41"/>
      <c r="V18" s="131"/>
    </row>
    <row r="19" spans="1:22" s="7" customFormat="1" ht="12" customHeight="1" x14ac:dyDescent="0.2">
      <c r="A19" s="169" t="s">
        <v>33</v>
      </c>
      <c r="B19" s="281">
        <v>251.64431497379283</v>
      </c>
      <c r="C19" s="268">
        <v>204.60690208053475</v>
      </c>
      <c r="D19" s="282">
        <v>193.53335724466737</v>
      </c>
      <c r="E19" s="295">
        <v>185.29757701724074</v>
      </c>
      <c r="F19" s="295">
        <v>216.12284293388728</v>
      </c>
      <c r="G19" s="295">
        <v>178.87370461084177</v>
      </c>
      <c r="H19" s="297">
        <v>202.37782027681635</v>
      </c>
      <c r="I19" s="295">
        <v>197.13533937077139</v>
      </c>
      <c r="J19" s="282">
        <v>185.67182334570799</v>
      </c>
      <c r="K19" s="297">
        <v>211.82811534790915</v>
      </c>
      <c r="L19" s="295">
        <v>265.1110597214394</v>
      </c>
      <c r="M19" s="282">
        <v>281.585756261239</v>
      </c>
      <c r="N19" s="192">
        <f t="shared" si="1"/>
        <v>2573.7886131848477</v>
      </c>
      <c r="P19" s="8"/>
      <c r="Q19" s="128"/>
      <c r="R19" s="128"/>
      <c r="S19" s="128"/>
      <c r="T19" s="128"/>
      <c r="U19" s="41"/>
      <c r="V19" s="131"/>
    </row>
    <row r="20" spans="1:22" s="7" customFormat="1" ht="12" customHeight="1" x14ac:dyDescent="0.2">
      <c r="A20" s="169" t="s">
        <v>32</v>
      </c>
      <c r="B20" s="281">
        <v>459.81048399999992</v>
      </c>
      <c r="C20" s="268">
        <v>359.75172299999991</v>
      </c>
      <c r="D20" s="282">
        <v>337.16382200000004</v>
      </c>
      <c r="E20" s="295">
        <v>323.446032</v>
      </c>
      <c r="F20" s="295">
        <v>232.04660099999998</v>
      </c>
      <c r="G20" s="295">
        <v>189.97985500000001</v>
      </c>
      <c r="H20" s="297">
        <v>175.24165800000003</v>
      </c>
      <c r="I20" s="295">
        <v>184.66189599999998</v>
      </c>
      <c r="J20" s="282">
        <v>210.07043299999995</v>
      </c>
      <c r="K20" s="297">
        <v>252.33796100000001</v>
      </c>
      <c r="L20" s="295">
        <v>304.24102199999999</v>
      </c>
      <c r="M20" s="282">
        <v>305.95412499999992</v>
      </c>
      <c r="N20" s="192">
        <f t="shared" si="1"/>
        <v>3334.7056120000002</v>
      </c>
      <c r="P20" s="8"/>
      <c r="Q20" s="128"/>
      <c r="R20" s="128"/>
      <c r="S20" s="128"/>
      <c r="T20" s="128"/>
      <c r="U20" s="41"/>
      <c r="V20" s="131"/>
    </row>
    <row r="21" spans="1:22" s="7" customFormat="1" ht="12" customHeight="1" x14ac:dyDescent="0.2">
      <c r="A21" s="169" t="s">
        <v>3</v>
      </c>
      <c r="B21" s="281">
        <v>0</v>
      </c>
      <c r="C21" s="268">
        <v>0</v>
      </c>
      <c r="D21" s="282">
        <v>0</v>
      </c>
      <c r="E21" s="295">
        <v>0</v>
      </c>
      <c r="F21" s="295">
        <v>0</v>
      </c>
      <c r="G21" s="295">
        <v>0</v>
      </c>
      <c r="H21" s="297">
        <v>0</v>
      </c>
      <c r="I21" s="295">
        <v>0</v>
      </c>
      <c r="J21" s="282">
        <v>0</v>
      </c>
      <c r="K21" s="297">
        <v>0</v>
      </c>
      <c r="L21" s="295">
        <v>0</v>
      </c>
      <c r="M21" s="282">
        <v>0</v>
      </c>
      <c r="N21" s="192">
        <f t="shared" si="1"/>
        <v>0</v>
      </c>
      <c r="P21" s="8"/>
      <c r="Q21" s="128"/>
      <c r="R21" s="128"/>
      <c r="S21" s="128"/>
      <c r="T21" s="128"/>
      <c r="U21" s="41"/>
      <c r="V21" s="131"/>
    </row>
    <row r="22" spans="1:22" s="7" customFormat="1" ht="12" customHeight="1" x14ac:dyDescent="0.2">
      <c r="A22" s="169" t="s">
        <v>31</v>
      </c>
      <c r="B22" s="281">
        <v>128.67754700000003</v>
      </c>
      <c r="C22" s="268">
        <v>90.631960000000021</v>
      </c>
      <c r="D22" s="282">
        <v>79.134535</v>
      </c>
      <c r="E22" s="295">
        <v>50.609259000000009</v>
      </c>
      <c r="F22" s="295">
        <v>6.4182959999999998</v>
      </c>
      <c r="G22" s="295">
        <v>2.5125010000000003</v>
      </c>
      <c r="H22" s="297">
        <v>36.937408000000012</v>
      </c>
      <c r="I22" s="295">
        <v>7.9228990000000001</v>
      </c>
      <c r="J22" s="282">
        <v>16.554525999999999</v>
      </c>
      <c r="K22" s="297">
        <v>30.029225000000004</v>
      </c>
      <c r="L22" s="295">
        <v>24.212851000000004</v>
      </c>
      <c r="M22" s="282">
        <v>99.631622000000007</v>
      </c>
      <c r="N22" s="192">
        <f>SUM(B22:M22)</f>
        <v>573.27262900000005</v>
      </c>
      <c r="P22" s="8"/>
      <c r="Q22" s="128"/>
      <c r="R22" s="128"/>
      <c r="S22" s="128"/>
      <c r="T22" s="128"/>
      <c r="U22" s="41"/>
      <c r="V22" s="131"/>
    </row>
    <row r="23" spans="1:22" s="7" customFormat="1" ht="12" customHeight="1" x14ac:dyDescent="0.2">
      <c r="A23" s="169" t="s">
        <v>30</v>
      </c>
      <c r="B23" s="281">
        <v>3145.9734334367517</v>
      </c>
      <c r="C23" s="268">
        <v>2588.8300317304552</v>
      </c>
      <c r="D23" s="282">
        <v>2585.9503274421127</v>
      </c>
      <c r="E23" s="295">
        <v>2054.1265895374249</v>
      </c>
      <c r="F23" s="295">
        <v>1025.7140502540478</v>
      </c>
      <c r="G23" s="295">
        <v>756.72616677273368</v>
      </c>
      <c r="H23" s="297">
        <v>840.41591174571306</v>
      </c>
      <c r="I23" s="295">
        <v>839.05300147773141</v>
      </c>
      <c r="J23" s="282">
        <v>1032.2545768984278</v>
      </c>
      <c r="K23" s="297">
        <v>1414.8480254867368</v>
      </c>
      <c r="L23" s="295">
        <v>2150.5466433019055</v>
      </c>
      <c r="M23" s="282">
        <v>2996.333285002087</v>
      </c>
      <c r="N23" s="192">
        <f>SUM(B23:M23)</f>
        <v>21430.77204308613</v>
      </c>
      <c r="P23" s="8"/>
      <c r="Q23" s="128"/>
      <c r="R23" s="128"/>
      <c r="S23" s="128"/>
      <c r="T23" s="128"/>
      <c r="U23" s="41"/>
      <c r="V23" s="131"/>
    </row>
    <row r="24" spans="1:22" s="4" customFormat="1" ht="11.25" x14ac:dyDescent="0.2">
      <c r="A24" s="202"/>
      <c r="N24" s="3"/>
      <c r="P24" s="139"/>
      <c r="Q24" s="139"/>
      <c r="R24" s="139"/>
      <c r="S24" s="139"/>
      <c r="T24" s="139"/>
      <c r="U24" s="140"/>
    </row>
    <row r="25" spans="1:22" s="7" customFormat="1" x14ac:dyDescent="0.2">
      <c r="A25" s="2"/>
      <c r="B25" s="348"/>
      <c r="C25" s="348"/>
      <c r="D25" s="348"/>
      <c r="E25" s="68"/>
      <c r="F25" s="68"/>
      <c r="G25" s="68"/>
      <c r="H25" s="68"/>
      <c r="I25" s="68"/>
      <c r="J25" s="68"/>
      <c r="K25" s="68"/>
      <c r="L25" s="68"/>
      <c r="M25" s="68"/>
      <c r="N25" s="67"/>
      <c r="S25" s="131"/>
      <c r="T25" s="131"/>
      <c r="U25" s="131"/>
      <c r="V25" s="131"/>
    </row>
    <row r="26" spans="1:22" s="7" customFormat="1" x14ac:dyDescent="0.2">
      <c r="A26" s="119" t="s">
        <v>40</v>
      </c>
      <c r="B26" s="25">
        <v>2175.3789629999997</v>
      </c>
      <c r="C26" s="348"/>
      <c r="D26" s="348"/>
      <c r="E26" s="68"/>
      <c r="F26" s="68"/>
      <c r="G26" s="68"/>
      <c r="H26" s="68"/>
      <c r="I26" s="68"/>
      <c r="J26" s="68"/>
      <c r="K26" s="68"/>
      <c r="L26" s="68"/>
      <c r="M26" s="68"/>
      <c r="N26" s="68"/>
      <c r="S26" s="131"/>
      <c r="T26" s="131"/>
      <c r="U26" s="131"/>
      <c r="V26" s="131"/>
    </row>
    <row r="27" spans="1:22" s="7" customFormat="1" x14ac:dyDescent="0.2">
      <c r="A27" s="119" t="s">
        <v>39</v>
      </c>
      <c r="B27" s="25">
        <v>167.04714199999995</v>
      </c>
      <c r="C27" s="348"/>
      <c r="D27" s="348"/>
      <c r="E27" s="68"/>
      <c r="F27" s="68"/>
      <c r="G27" s="68"/>
      <c r="H27" s="68"/>
      <c r="I27" s="68"/>
      <c r="J27" s="68"/>
      <c r="K27" s="68"/>
      <c r="L27" s="68"/>
      <c r="M27" s="68"/>
      <c r="N27" s="68"/>
      <c r="O27" s="69"/>
      <c r="S27" s="131"/>
      <c r="T27" s="131"/>
      <c r="U27" s="131"/>
      <c r="V27" s="131"/>
    </row>
    <row r="28" spans="1:22" s="7" customFormat="1" x14ac:dyDescent="0.2">
      <c r="A28" s="119" t="s">
        <v>38</v>
      </c>
      <c r="B28" s="25">
        <v>2589.284412</v>
      </c>
      <c r="C28" s="348"/>
      <c r="D28" s="348"/>
      <c r="E28" s="68"/>
      <c r="F28" s="68"/>
      <c r="G28" s="68"/>
      <c r="H28" s="68"/>
      <c r="I28" s="68"/>
      <c r="J28" s="68"/>
      <c r="K28" s="68"/>
      <c r="L28" s="68"/>
      <c r="M28" s="68"/>
      <c r="N28" s="68"/>
      <c r="O28" s="69"/>
      <c r="S28" s="131"/>
      <c r="T28" s="131"/>
      <c r="U28" s="131"/>
      <c r="V28" s="131"/>
    </row>
    <row r="29" spans="1:22" s="7" customFormat="1" x14ac:dyDescent="0.2">
      <c r="A29" s="119" t="s">
        <v>60</v>
      </c>
      <c r="B29" s="25">
        <v>23.047165</v>
      </c>
      <c r="C29" s="348"/>
      <c r="D29" s="348"/>
      <c r="E29" s="68"/>
      <c r="F29" s="68"/>
      <c r="G29" s="68"/>
      <c r="H29" s="68"/>
      <c r="I29" s="68"/>
      <c r="J29" s="68"/>
      <c r="K29" s="68"/>
      <c r="L29" s="68"/>
      <c r="M29" s="68"/>
      <c r="N29" s="68"/>
      <c r="Q29" s="8"/>
      <c r="S29" s="131"/>
      <c r="T29" s="131"/>
      <c r="U29" s="131"/>
      <c r="V29" s="131"/>
    </row>
    <row r="30" spans="1:22" s="7" customFormat="1" x14ac:dyDescent="0.2">
      <c r="A30" s="119" t="s">
        <v>61</v>
      </c>
      <c r="B30" s="25">
        <v>3.7099769999999994</v>
      </c>
      <c r="C30" s="348"/>
      <c r="D30" s="348"/>
      <c r="E30" s="68"/>
      <c r="F30" s="68"/>
      <c r="G30" s="68"/>
      <c r="H30" s="68"/>
      <c r="I30" s="68"/>
      <c r="J30" s="68"/>
      <c r="K30" s="68"/>
      <c r="L30" s="68"/>
      <c r="M30" s="68"/>
      <c r="N30" s="68"/>
      <c r="S30" s="131"/>
      <c r="T30" s="131"/>
      <c r="U30" s="131"/>
      <c r="V30" s="131"/>
    </row>
    <row r="31" spans="1:22" s="7" customFormat="1" x14ac:dyDescent="0.2">
      <c r="A31" s="119" t="s">
        <v>62</v>
      </c>
      <c r="B31" s="25">
        <v>6.0010000000000008E-2</v>
      </c>
      <c r="C31" s="348"/>
      <c r="D31" s="348"/>
      <c r="E31" s="68"/>
      <c r="F31" s="68"/>
      <c r="G31" s="68"/>
      <c r="H31" s="68"/>
      <c r="I31" s="68"/>
      <c r="J31" s="68"/>
      <c r="K31" s="68"/>
      <c r="L31" s="68"/>
      <c r="M31" s="68"/>
      <c r="N31" s="68"/>
      <c r="S31" s="131"/>
      <c r="T31" s="131"/>
      <c r="U31" s="131"/>
      <c r="V31" s="131"/>
    </row>
    <row r="32" spans="1:22" s="7" customFormat="1" x14ac:dyDescent="0.2">
      <c r="A32" s="119" t="s">
        <v>37</v>
      </c>
      <c r="B32" s="25">
        <v>11827.656284000001</v>
      </c>
      <c r="C32" s="348"/>
      <c r="D32" s="348"/>
      <c r="E32" s="68"/>
      <c r="F32" s="68"/>
      <c r="G32" s="68"/>
      <c r="H32" s="68"/>
      <c r="I32" s="68"/>
      <c r="J32" s="68"/>
      <c r="K32" s="68"/>
      <c r="L32" s="68"/>
      <c r="M32" s="68"/>
      <c r="N32" s="68"/>
    </row>
    <row r="33" spans="1:14" s="7" customFormat="1" x14ac:dyDescent="0.2">
      <c r="A33" s="119" t="s">
        <v>72</v>
      </c>
      <c r="B33" s="25">
        <v>75.682230000000004</v>
      </c>
      <c r="C33" s="348"/>
      <c r="D33" s="348"/>
      <c r="E33" s="68"/>
      <c r="F33" s="68"/>
      <c r="G33" s="68"/>
      <c r="H33" s="68"/>
      <c r="I33" s="68"/>
      <c r="J33" s="68"/>
      <c r="K33" s="68"/>
      <c r="L33" s="68"/>
      <c r="M33" s="68"/>
      <c r="N33" s="68"/>
    </row>
    <row r="34" spans="1:14" s="7" customFormat="1" x14ac:dyDescent="0.2">
      <c r="A34" s="119" t="s">
        <v>36</v>
      </c>
      <c r="B34" s="25">
        <v>0</v>
      </c>
      <c r="C34" s="348"/>
      <c r="D34" s="348"/>
      <c r="E34" s="68"/>
      <c r="F34" s="68"/>
      <c r="G34" s="68"/>
      <c r="H34" s="68"/>
      <c r="I34" s="68"/>
      <c r="J34" s="68"/>
      <c r="K34" s="68"/>
      <c r="L34" s="68"/>
      <c r="M34" s="68"/>
      <c r="N34" s="68"/>
    </row>
    <row r="35" spans="1:14" s="7" customFormat="1" x14ac:dyDescent="0.2">
      <c r="A35" s="119" t="s">
        <v>35</v>
      </c>
      <c r="B35" s="25">
        <v>191.14093800000001</v>
      </c>
      <c r="C35" s="348"/>
      <c r="D35" s="348"/>
      <c r="E35" s="68"/>
      <c r="F35" s="68"/>
      <c r="G35" s="68"/>
      <c r="H35" s="68"/>
      <c r="I35" s="68"/>
      <c r="J35" s="68"/>
      <c r="K35" s="68"/>
      <c r="L35" s="68"/>
      <c r="M35" s="68"/>
      <c r="N35" s="68"/>
    </row>
    <row r="36" spans="1:14" s="7" customFormat="1" x14ac:dyDescent="0.2">
      <c r="A36" s="119" t="s">
        <v>34</v>
      </c>
      <c r="B36" s="25">
        <v>18.600661000000002</v>
      </c>
      <c r="C36" s="348"/>
      <c r="D36" s="348"/>
      <c r="E36" s="68"/>
      <c r="F36" s="68"/>
      <c r="G36" s="68"/>
      <c r="H36" s="68"/>
      <c r="I36" s="68"/>
      <c r="J36" s="68"/>
      <c r="K36" s="68"/>
      <c r="L36" s="68"/>
      <c r="M36" s="68"/>
      <c r="N36" s="68"/>
    </row>
    <row r="37" spans="1:14" s="7" customFormat="1" x14ac:dyDescent="0.2">
      <c r="A37" s="119" t="s">
        <v>33</v>
      </c>
      <c r="B37" s="25">
        <v>758.52493133058761</v>
      </c>
      <c r="C37" s="348"/>
      <c r="D37" s="348"/>
      <c r="E37" s="68"/>
      <c r="F37" s="68"/>
      <c r="G37" s="68"/>
      <c r="H37" s="68"/>
      <c r="I37" s="68"/>
      <c r="J37" s="68"/>
      <c r="K37" s="68"/>
      <c r="L37" s="68"/>
      <c r="M37" s="68"/>
      <c r="N37" s="68"/>
    </row>
    <row r="38" spans="1:14" s="7" customFormat="1" x14ac:dyDescent="0.2">
      <c r="A38" s="119" t="s">
        <v>32</v>
      </c>
      <c r="B38" s="25">
        <v>862.53310799999986</v>
      </c>
      <c r="C38" s="348"/>
      <c r="D38" s="348"/>
      <c r="E38" s="68"/>
      <c r="F38" s="68"/>
      <c r="G38" s="68"/>
      <c r="H38" s="68"/>
      <c r="I38" s="68"/>
      <c r="J38" s="68"/>
      <c r="K38" s="68"/>
      <c r="L38" s="68"/>
      <c r="M38" s="68"/>
      <c r="N38" s="68"/>
    </row>
    <row r="39" spans="1:14" s="7" customFormat="1" x14ac:dyDescent="0.2">
      <c r="A39" s="119" t="s">
        <v>3</v>
      </c>
      <c r="B39" s="25">
        <v>0</v>
      </c>
      <c r="C39" s="348"/>
      <c r="D39" s="348"/>
      <c r="E39" s="68"/>
      <c r="F39" s="68"/>
      <c r="G39" s="68"/>
      <c r="H39" s="68"/>
      <c r="I39" s="68"/>
      <c r="J39" s="68"/>
      <c r="K39" s="68"/>
      <c r="L39" s="68"/>
      <c r="M39" s="68"/>
      <c r="N39" s="68"/>
    </row>
    <row r="40" spans="1:14" s="7" customFormat="1" x14ac:dyDescent="0.2">
      <c r="A40" s="119" t="s">
        <v>31</v>
      </c>
      <c r="B40" s="25">
        <v>153.87369800000002</v>
      </c>
      <c r="C40" s="348"/>
      <c r="D40" s="348"/>
      <c r="E40" s="68"/>
      <c r="F40" s="68"/>
      <c r="G40" s="68"/>
      <c r="H40" s="68"/>
      <c r="I40" s="68"/>
      <c r="J40" s="68"/>
      <c r="K40" s="68"/>
      <c r="L40" s="68"/>
      <c r="M40" s="68"/>
      <c r="N40" s="68"/>
    </row>
    <row r="41" spans="1:14" s="7" customFormat="1" x14ac:dyDescent="0.2">
      <c r="A41" s="119" t="s">
        <v>30</v>
      </c>
      <c r="B41" s="25">
        <v>6561.7279537907289</v>
      </c>
      <c r="C41" s="348"/>
      <c r="D41" s="348"/>
      <c r="E41" s="68"/>
      <c r="F41" s="68"/>
      <c r="G41" s="68"/>
      <c r="H41" s="68"/>
      <c r="I41" s="68"/>
      <c r="J41" s="68"/>
      <c r="K41" s="68"/>
      <c r="L41" s="68"/>
      <c r="M41" s="68"/>
      <c r="N41" s="68"/>
    </row>
    <row r="42" spans="1:14" s="7" customFormat="1" x14ac:dyDescent="0.2">
      <c r="A42" s="67"/>
      <c r="B42" s="68"/>
      <c r="C42" s="68"/>
      <c r="D42" s="68"/>
      <c r="E42" s="68"/>
      <c r="F42" s="68"/>
      <c r="G42" s="68"/>
      <c r="H42" s="68"/>
      <c r="I42" s="68"/>
      <c r="J42" s="68"/>
      <c r="K42" s="68"/>
      <c r="L42" s="68"/>
      <c r="M42" s="68"/>
      <c r="N42" s="68"/>
    </row>
    <row r="43" spans="1:14" s="7" customFormat="1" x14ac:dyDescent="0.2">
      <c r="A43" s="67"/>
      <c r="B43" s="68"/>
      <c r="C43" s="68"/>
      <c r="D43" s="68"/>
      <c r="E43" s="68"/>
      <c r="F43" s="68"/>
      <c r="G43" s="68"/>
      <c r="H43" s="68"/>
      <c r="I43" s="68"/>
      <c r="J43" s="68"/>
      <c r="K43" s="68"/>
      <c r="L43" s="68"/>
      <c r="M43" s="68"/>
      <c r="N43" s="68"/>
    </row>
    <row r="44" spans="1:14" s="7" customFormat="1" x14ac:dyDescent="0.2">
      <c r="A44" s="67"/>
      <c r="B44" s="68"/>
      <c r="C44" s="68"/>
      <c r="D44" s="68"/>
      <c r="E44" s="68"/>
      <c r="F44" s="68"/>
      <c r="G44" s="68"/>
      <c r="H44" s="68"/>
      <c r="I44" s="68"/>
      <c r="J44" s="68"/>
      <c r="K44" s="68"/>
      <c r="L44" s="68"/>
      <c r="M44" s="68"/>
      <c r="N44" s="68"/>
    </row>
    <row r="45" spans="1:14" s="7" customFormat="1" x14ac:dyDescent="0.2">
      <c r="A45" s="2"/>
      <c r="B45" s="2"/>
      <c r="C45" s="2"/>
      <c r="D45" s="2"/>
      <c r="E45" s="2"/>
      <c r="F45" s="2"/>
      <c r="G45" s="2"/>
      <c r="H45" s="2"/>
      <c r="I45" s="2"/>
      <c r="J45" s="2"/>
      <c r="K45" s="2"/>
      <c r="L45" s="2"/>
      <c r="M45" s="2"/>
      <c r="N45" s="2"/>
    </row>
    <row r="47" spans="1:14" x14ac:dyDescent="0.2">
      <c r="B47" s="70"/>
    </row>
    <row r="48" spans="1:14" x14ac:dyDescent="0.2">
      <c r="B48" s="70"/>
    </row>
    <row r="49" spans="2:2" x14ac:dyDescent="0.2">
      <c r="B49" s="70"/>
    </row>
  </sheetData>
  <mergeCells count="11">
    <mergeCell ref="N6:N7"/>
    <mergeCell ref="K6:M6"/>
    <mergeCell ref="H6:J6"/>
    <mergeCell ref="A4:A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5"/>
  <dimension ref="A1:U35"/>
  <sheetViews>
    <sheetView showGridLines="0" view="pageBreakPreview" zoomScaleNormal="70" zoomScaleSheetLayoutView="100" workbookViewId="0">
      <selection activeCell="Q22" sqref="Q22"/>
    </sheetView>
  </sheetViews>
  <sheetFormatPr defaultColWidth="9.140625" defaultRowHeight="12" x14ac:dyDescent="0.2"/>
  <cols>
    <col min="1" max="1" width="18.85546875" style="7" customWidth="1"/>
    <col min="2" max="13" width="9.5703125" style="7" customWidth="1"/>
    <col min="14" max="14" width="10.42578125" style="7" customWidth="1"/>
    <col min="15" max="16384" width="9.140625" style="7"/>
  </cols>
  <sheetData>
    <row r="1" spans="1:21" ht="18" x14ac:dyDescent="0.25">
      <c r="A1" s="237" t="s">
        <v>250</v>
      </c>
      <c r="N1" s="241" t="str">
        <f>'3'!N1</f>
        <v>IV. čtvrtletí 2022</v>
      </c>
    </row>
    <row r="2" spans="1:21" ht="6" customHeight="1" x14ac:dyDescent="0.2"/>
    <row r="3" spans="1:21" x14ac:dyDescent="0.2">
      <c r="A3" s="363">
        <v>2022</v>
      </c>
      <c r="B3" s="364" t="s">
        <v>42</v>
      </c>
      <c r="C3" s="365"/>
      <c r="D3" s="366"/>
      <c r="E3" s="364" t="s">
        <v>43</v>
      </c>
      <c r="F3" s="365"/>
      <c r="G3" s="366"/>
      <c r="H3" s="364" t="s">
        <v>44</v>
      </c>
      <c r="I3" s="365"/>
      <c r="J3" s="366"/>
      <c r="K3" s="364" t="s">
        <v>45</v>
      </c>
      <c r="L3" s="365"/>
      <c r="M3" s="366"/>
      <c r="N3" s="212" t="s">
        <v>7</v>
      </c>
    </row>
    <row r="4" spans="1:21" x14ac:dyDescent="0.2">
      <c r="A4" s="363"/>
      <c r="B4" s="279" t="s">
        <v>8</v>
      </c>
      <c r="C4" s="269" t="s">
        <v>9</v>
      </c>
      <c r="D4" s="280" t="s">
        <v>10</v>
      </c>
      <c r="E4" s="279" t="s">
        <v>11</v>
      </c>
      <c r="F4" s="269" t="s">
        <v>12</v>
      </c>
      <c r="G4" s="280" t="s">
        <v>13</v>
      </c>
      <c r="H4" s="279" t="s">
        <v>14</v>
      </c>
      <c r="I4" s="269" t="s">
        <v>15</v>
      </c>
      <c r="J4" s="280" t="s">
        <v>16</v>
      </c>
      <c r="K4" s="279" t="s">
        <v>17</v>
      </c>
      <c r="L4" s="269" t="s">
        <v>18</v>
      </c>
      <c r="M4" s="280" t="s">
        <v>19</v>
      </c>
      <c r="N4" s="197"/>
    </row>
    <row r="5" spans="1:21" x14ac:dyDescent="0.2">
      <c r="A5" s="368" t="s">
        <v>116</v>
      </c>
      <c r="B5" s="369">
        <f>SUM(B6:D6)</f>
        <v>31805.227136908325</v>
      </c>
      <c r="C5" s="370"/>
      <c r="D5" s="371"/>
      <c r="E5" s="369">
        <f t="shared" ref="E5" si="0">SUM(E6:G6)</f>
        <v>14703.448715126176</v>
      </c>
      <c r="F5" s="370"/>
      <c r="G5" s="371"/>
      <c r="H5" s="369">
        <f t="shared" ref="H5" si="1">SUM(H6:J6)</f>
        <v>9868.707895115167</v>
      </c>
      <c r="I5" s="370"/>
      <c r="J5" s="371"/>
      <c r="K5" s="369">
        <f t="shared" ref="K5" si="2">SUM(K6:M6)</f>
        <v>25408.269970121313</v>
      </c>
      <c r="L5" s="370"/>
      <c r="M5" s="371"/>
      <c r="N5" s="358">
        <f>SUM(N7:N20)</f>
        <v>81785.653717270965</v>
      </c>
    </row>
    <row r="6" spans="1:21" x14ac:dyDescent="0.2">
      <c r="A6" s="368"/>
      <c r="B6" s="285">
        <f>SUM(B7:B20)</f>
        <v>12077.122777410552</v>
      </c>
      <c r="C6" s="198">
        <f t="shared" ref="C6:M6" si="3">SUM(C7:C20)</f>
        <v>9805.8129428109914</v>
      </c>
      <c r="D6" s="286">
        <f t="shared" si="3"/>
        <v>9922.2914166867831</v>
      </c>
      <c r="E6" s="285">
        <f t="shared" si="3"/>
        <v>7753.304152554666</v>
      </c>
      <c r="F6" s="198">
        <f t="shared" si="3"/>
        <v>3957.1411491879348</v>
      </c>
      <c r="G6" s="286">
        <f t="shared" si="3"/>
        <v>2993.0034133835757</v>
      </c>
      <c r="H6" s="285">
        <f t="shared" si="3"/>
        <v>2828.4237820225289</v>
      </c>
      <c r="I6" s="198">
        <f t="shared" si="3"/>
        <v>2845.6084968485029</v>
      </c>
      <c r="J6" s="286">
        <f t="shared" si="3"/>
        <v>4194.6756162441352</v>
      </c>
      <c r="K6" s="285">
        <f t="shared" si="3"/>
        <v>5644.6247608346457</v>
      </c>
      <c r="L6" s="198">
        <f t="shared" si="3"/>
        <v>8486.193720023346</v>
      </c>
      <c r="M6" s="286">
        <f t="shared" si="3"/>
        <v>11277.451489263323</v>
      </c>
      <c r="N6" s="358"/>
      <c r="P6" s="134"/>
      <c r="Q6" s="134"/>
      <c r="R6" s="134"/>
      <c r="S6" s="134"/>
      <c r="T6" s="134"/>
      <c r="U6" s="41"/>
    </row>
    <row r="7" spans="1:21" x14ac:dyDescent="0.2">
      <c r="A7" s="169" t="s">
        <v>129</v>
      </c>
      <c r="B7" s="287">
        <v>537.99529899999993</v>
      </c>
      <c r="C7" s="199">
        <v>443.54688800000002</v>
      </c>
      <c r="D7" s="288">
        <v>432.31832200000002</v>
      </c>
      <c r="E7" s="287">
        <v>355.00398900000005</v>
      </c>
      <c r="F7" s="199">
        <v>168.43157200000005</v>
      </c>
      <c r="G7" s="288">
        <v>132.40549800000002</v>
      </c>
      <c r="H7" s="287">
        <v>169.63938600000003</v>
      </c>
      <c r="I7" s="199">
        <v>169.03565799999998</v>
      </c>
      <c r="J7" s="288">
        <v>167.60368199999996</v>
      </c>
      <c r="K7" s="287">
        <v>261.08572099999998</v>
      </c>
      <c r="L7" s="199">
        <v>390.40705400000002</v>
      </c>
      <c r="M7" s="288">
        <v>505.28518100000002</v>
      </c>
      <c r="N7" s="220">
        <f t="shared" ref="N7:N20" si="4">SUM(B7:M7)</f>
        <v>3732.7582499999999</v>
      </c>
      <c r="P7" s="8"/>
      <c r="Q7" s="128"/>
      <c r="R7" s="128"/>
      <c r="S7" s="128"/>
      <c r="T7" s="128"/>
      <c r="U7" s="41"/>
    </row>
    <row r="8" spans="1:21" x14ac:dyDescent="0.2">
      <c r="A8" s="169" t="s">
        <v>99</v>
      </c>
      <c r="B8" s="287">
        <v>673.41937400000006</v>
      </c>
      <c r="C8" s="199">
        <v>547.040888</v>
      </c>
      <c r="D8" s="288">
        <v>566.53426599999989</v>
      </c>
      <c r="E8" s="287">
        <v>440.61228399999993</v>
      </c>
      <c r="F8" s="199">
        <v>220.53920000000005</v>
      </c>
      <c r="G8" s="288">
        <v>154.28268299999996</v>
      </c>
      <c r="H8" s="287">
        <v>168.30855199999999</v>
      </c>
      <c r="I8" s="199">
        <v>166.70620700000003</v>
      </c>
      <c r="J8" s="288">
        <v>248.78536800000003</v>
      </c>
      <c r="K8" s="287">
        <v>318.87885199999994</v>
      </c>
      <c r="L8" s="199">
        <v>488.77738799999992</v>
      </c>
      <c r="M8" s="288">
        <v>628.15372300000013</v>
      </c>
      <c r="N8" s="220">
        <f t="shared" si="4"/>
        <v>4622.0387849999997</v>
      </c>
      <c r="P8" s="8"/>
      <c r="Q8" s="128"/>
      <c r="R8" s="128"/>
      <c r="S8" s="128"/>
      <c r="T8" s="128"/>
      <c r="U8" s="41"/>
    </row>
    <row r="9" spans="1:21" x14ac:dyDescent="0.2">
      <c r="A9" s="169" t="s">
        <v>100</v>
      </c>
      <c r="B9" s="287">
        <v>820.83809199999996</v>
      </c>
      <c r="C9" s="199">
        <v>629.41187000000025</v>
      </c>
      <c r="D9" s="288">
        <v>628.28666600100019</v>
      </c>
      <c r="E9" s="287">
        <v>454.97795399999995</v>
      </c>
      <c r="F9" s="199">
        <v>230.14243099899997</v>
      </c>
      <c r="G9" s="288">
        <v>189.562918</v>
      </c>
      <c r="H9" s="287">
        <v>175.93192700000003</v>
      </c>
      <c r="I9" s="199">
        <v>176.66373899999996</v>
      </c>
      <c r="J9" s="288">
        <v>243.07221500099996</v>
      </c>
      <c r="K9" s="287">
        <v>327.65395899999999</v>
      </c>
      <c r="L9" s="199">
        <v>534.52527099999986</v>
      </c>
      <c r="M9" s="288">
        <v>752.36818299999993</v>
      </c>
      <c r="N9" s="220">
        <f t="shared" si="4"/>
        <v>5163.4352250009997</v>
      </c>
      <c r="P9" s="8"/>
      <c r="Q9" s="128"/>
      <c r="R9" s="128"/>
      <c r="S9" s="128"/>
      <c r="T9" s="128"/>
      <c r="U9" s="41"/>
    </row>
    <row r="10" spans="1:21" x14ac:dyDescent="0.2">
      <c r="A10" s="169" t="s">
        <v>101</v>
      </c>
      <c r="B10" s="287">
        <v>457.26958599999995</v>
      </c>
      <c r="C10" s="199">
        <v>386.7999089999999</v>
      </c>
      <c r="D10" s="288">
        <v>385.14665300000007</v>
      </c>
      <c r="E10" s="287">
        <v>311.35791599999999</v>
      </c>
      <c r="F10" s="199">
        <v>156.76572200000001</v>
      </c>
      <c r="G10" s="288">
        <v>103.46048399999999</v>
      </c>
      <c r="H10" s="287">
        <v>96.782905000000014</v>
      </c>
      <c r="I10" s="199">
        <v>93.106223999999969</v>
      </c>
      <c r="J10" s="288">
        <v>170.78851900000001</v>
      </c>
      <c r="K10" s="287">
        <v>255.56048400000003</v>
      </c>
      <c r="L10" s="199">
        <v>356.77868899999999</v>
      </c>
      <c r="M10" s="288">
        <v>466.10329199999995</v>
      </c>
      <c r="N10" s="220">
        <f t="shared" si="4"/>
        <v>3239.9203829999997</v>
      </c>
      <c r="P10" s="8"/>
      <c r="Q10" s="128"/>
      <c r="R10" s="128"/>
      <c r="S10" s="128"/>
      <c r="T10" s="128"/>
      <c r="U10" s="41"/>
    </row>
    <row r="11" spans="1:21" x14ac:dyDescent="0.2">
      <c r="A11" s="169" t="s">
        <v>128</v>
      </c>
      <c r="B11" s="287">
        <v>243.59155586746698</v>
      </c>
      <c r="C11" s="199">
        <v>199.29233599999992</v>
      </c>
      <c r="D11" s="288">
        <v>199.95871099999999</v>
      </c>
      <c r="E11" s="287">
        <v>151.22385200000002</v>
      </c>
      <c r="F11" s="199">
        <v>68.097871000000012</v>
      </c>
      <c r="G11" s="288">
        <v>48.077253000000006</v>
      </c>
      <c r="H11" s="287">
        <v>45.581868999999998</v>
      </c>
      <c r="I11" s="199">
        <v>44.125547000000012</v>
      </c>
      <c r="J11" s="288">
        <v>76.666115999999988</v>
      </c>
      <c r="K11" s="287">
        <v>105.96556899999997</v>
      </c>
      <c r="L11" s="199">
        <v>165.38131300000003</v>
      </c>
      <c r="M11" s="288">
        <v>227.82443899999998</v>
      </c>
      <c r="N11" s="220">
        <f t="shared" si="4"/>
        <v>1575.7864318674672</v>
      </c>
      <c r="P11" s="8"/>
      <c r="Q11" s="128"/>
      <c r="R11" s="128"/>
      <c r="S11" s="128"/>
      <c r="T11" s="128"/>
      <c r="U11" s="41"/>
    </row>
    <row r="12" spans="1:21" x14ac:dyDescent="0.2">
      <c r="A12" s="169" t="s">
        <v>102</v>
      </c>
      <c r="B12" s="287">
        <v>403.46081342794264</v>
      </c>
      <c r="C12" s="199">
        <v>333.897959490652</v>
      </c>
      <c r="D12" s="288">
        <v>330.57534499999997</v>
      </c>
      <c r="E12" s="287">
        <v>272.89527500000003</v>
      </c>
      <c r="F12" s="199">
        <v>154.33104900000001</v>
      </c>
      <c r="G12" s="288">
        <v>123.25696600000003</v>
      </c>
      <c r="H12" s="287">
        <v>102.99085999999998</v>
      </c>
      <c r="I12" s="199">
        <v>110.49786599999999</v>
      </c>
      <c r="J12" s="288">
        <v>159.91741400000001</v>
      </c>
      <c r="K12" s="287">
        <v>203.88853000000003</v>
      </c>
      <c r="L12" s="199">
        <v>288.01014700000002</v>
      </c>
      <c r="M12" s="288">
        <v>354.03084499999989</v>
      </c>
      <c r="N12" s="220">
        <f t="shared" si="4"/>
        <v>2837.7530699185941</v>
      </c>
      <c r="P12" s="8"/>
      <c r="Q12" s="128"/>
      <c r="R12" s="128"/>
      <c r="S12" s="128"/>
      <c r="T12" s="128"/>
      <c r="U12" s="41"/>
    </row>
    <row r="13" spans="1:21" x14ac:dyDescent="0.2">
      <c r="A13" s="169" t="s">
        <v>103</v>
      </c>
      <c r="B13" s="287">
        <v>300.16453513259842</v>
      </c>
      <c r="C13" s="199">
        <v>249.32407036949726</v>
      </c>
      <c r="D13" s="288">
        <v>238.47249006905028</v>
      </c>
      <c r="E13" s="287">
        <v>186.92794371133476</v>
      </c>
      <c r="F13" s="199">
        <v>82.676640587365185</v>
      </c>
      <c r="G13" s="288">
        <v>45.26233889254636</v>
      </c>
      <c r="H13" s="287">
        <v>58.496559415717442</v>
      </c>
      <c r="I13" s="199">
        <v>57.723761772897923</v>
      </c>
      <c r="J13" s="288">
        <v>96.899470465886793</v>
      </c>
      <c r="K13" s="287">
        <v>132.5214687311321</v>
      </c>
      <c r="L13" s="199">
        <v>195.80113261296827</v>
      </c>
      <c r="M13" s="288">
        <v>262.70691424904271</v>
      </c>
      <c r="N13" s="220">
        <f t="shared" si="4"/>
        <v>1906.9773260100374</v>
      </c>
      <c r="P13" s="8"/>
      <c r="Q13" s="128"/>
      <c r="R13" s="128"/>
      <c r="S13" s="128"/>
      <c r="T13" s="128"/>
      <c r="U13" s="41"/>
    </row>
    <row r="14" spans="1:21" x14ac:dyDescent="0.2">
      <c r="A14" s="169" t="s">
        <v>104</v>
      </c>
      <c r="B14" s="287">
        <v>2137.4575779999996</v>
      </c>
      <c r="C14" s="199">
        <v>1676.616642</v>
      </c>
      <c r="D14" s="288">
        <v>1783.0556200000003</v>
      </c>
      <c r="E14" s="287">
        <v>1385.2493820000002</v>
      </c>
      <c r="F14" s="199">
        <v>636.00089200000014</v>
      </c>
      <c r="G14" s="288">
        <v>472.746758</v>
      </c>
      <c r="H14" s="287">
        <v>444.792281</v>
      </c>
      <c r="I14" s="199">
        <v>455.57559399999997</v>
      </c>
      <c r="J14" s="288">
        <v>663.84667600000023</v>
      </c>
      <c r="K14" s="287">
        <v>911.1839030000001</v>
      </c>
      <c r="L14" s="199">
        <v>1421.080285</v>
      </c>
      <c r="M14" s="288">
        <v>2001.1537189999995</v>
      </c>
      <c r="N14" s="220">
        <f t="shared" si="4"/>
        <v>13988.759329999999</v>
      </c>
      <c r="P14" s="8"/>
      <c r="Q14" s="128"/>
      <c r="R14" s="128"/>
      <c r="S14" s="128"/>
      <c r="T14" s="128"/>
      <c r="U14" s="41"/>
    </row>
    <row r="15" spans="1:21" x14ac:dyDescent="0.2">
      <c r="A15" s="169" t="s">
        <v>105</v>
      </c>
      <c r="B15" s="287">
        <v>504.50709299999994</v>
      </c>
      <c r="C15" s="199">
        <v>391.55088699999993</v>
      </c>
      <c r="D15" s="288">
        <v>392.17901800000004</v>
      </c>
      <c r="E15" s="287">
        <v>286.99948899999993</v>
      </c>
      <c r="F15" s="199">
        <v>134.94654400000002</v>
      </c>
      <c r="G15" s="288">
        <v>101.42968600000002</v>
      </c>
      <c r="H15" s="287">
        <v>100.23140099999999</v>
      </c>
      <c r="I15" s="199">
        <v>95.297007000000008</v>
      </c>
      <c r="J15" s="288">
        <v>158.24106299999997</v>
      </c>
      <c r="K15" s="287">
        <v>207.88022599999996</v>
      </c>
      <c r="L15" s="199">
        <v>313.01505899999995</v>
      </c>
      <c r="M15" s="288">
        <v>451.3956280000001</v>
      </c>
      <c r="N15" s="220">
        <f t="shared" si="4"/>
        <v>3137.6731009999994</v>
      </c>
      <c r="P15" s="8"/>
      <c r="Q15" s="128"/>
      <c r="R15" s="128"/>
      <c r="S15" s="128"/>
      <c r="T15" s="128"/>
      <c r="U15" s="41"/>
    </row>
    <row r="16" spans="1:21" x14ac:dyDescent="0.2">
      <c r="A16" s="169" t="s">
        <v>106</v>
      </c>
      <c r="B16" s="287">
        <v>655.43283444874373</v>
      </c>
      <c r="C16" s="199">
        <v>512.71761645614458</v>
      </c>
      <c r="D16" s="288">
        <v>504.55134919419913</v>
      </c>
      <c r="E16" s="287">
        <v>377.08430311664944</v>
      </c>
      <c r="F16" s="199">
        <v>127.98553589571794</v>
      </c>
      <c r="G16" s="288">
        <v>84.571758541997085</v>
      </c>
      <c r="H16" s="287">
        <v>75.623243606811769</v>
      </c>
      <c r="I16" s="199">
        <v>74.348192075605382</v>
      </c>
      <c r="J16" s="288">
        <v>165.94602577724913</v>
      </c>
      <c r="K16" s="287">
        <v>250.65417799999992</v>
      </c>
      <c r="L16" s="199">
        <v>443.144702</v>
      </c>
      <c r="M16" s="288">
        <v>604.75857500000018</v>
      </c>
      <c r="N16" s="220">
        <f t="shared" si="4"/>
        <v>3876.8183141131185</v>
      </c>
      <c r="P16" s="8"/>
      <c r="Q16" s="128"/>
      <c r="R16" s="128"/>
      <c r="S16" s="128"/>
      <c r="T16" s="128"/>
      <c r="U16" s="41"/>
    </row>
    <row r="17" spans="1:21" x14ac:dyDescent="0.2">
      <c r="A17" s="169" t="s">
        <v>107</v>
      </c>
      <c r="B17" s="287">
        <v>591.763554</v>
      </c>
      <c r="C17" s="199">
        <v>494.81907399999989</v>
      </c>
      <c r="D17" s="288">
        <v>506.72026800000009</v>
      </c>
      <c r="E17" s="287">
        <v>375.55982699999993</v>
      </c>
      <c r="F17" s="199">
        <v>168.37431099999998</v>
      </c>
      <c r="G17" s="288">
        <v>113.28577300000001</v>
      </c>
      <c r="H17" s="287">
        <v>104.97447600000002</v>
      </c>
      <c r="I17" s="199">
        <v>98.386758</v>
      </c>
      <c r="J17" s="288">
        <v>171.61026400000003</v>
      </c>
      <c r="K17" s="287">
        <v>250.94375299999996</v>
      </c>
      <c r="L17" s="199">
        <v>420.54323100000016</v>
      </c>
      <c r="M17" s="288">
        <v>601.92413499999952</v>
      </c>
      <c r="N17" s="220">
        <f t="shared" si="4"/>
        <v>3898.9054239999996</v>
      </c>
      <c r="P17" s="8"/>
      <c r="Q17" s="128"/>
      <c r="R17" s="128"/>
      <c r="S17" s="128"/>
      <c r="T17" s="128"/>
      <c r="U17" s="41"/>
    </row>
    <row r="18" spans="1:21" x14ac:dyDescent="0.2">
      <c r="A18" s="169" t="s">
        <v>108</v>
      </c>
      <c r="B18" s="287">
        <v>2687.2567690000019</v>
      </c>
      <c r="C18" s="199">
        <v>2220.0285440000002</v>
      </c>
      <c r="D18" s="288">
        <v>2180.5619920000004</v>
      </c>
      <c r="E18" s="287">
        <v>1761.5651190000005</v>
      </c>
      <c r="F18" s="199">
        <v>987.88020800000015</v>
      </c>
      <c r="G18" s="288">
        <v>769.91885300000001</v>
      </c>
      <c r="H18" s="287">
        <v>674.97293300000001</v>
      </c>
      <c r="I18" s="199">
        <v>689.29885199999978</v>
      </c>
      <c r="J18" s="288">
        <v>1012.6069309999999</v>
      </c>
      <c r="K18" s="287">
        <v>1290.9661800000003</v>
      </c>
      <c r="L18" s="199">
        <v>1889.2527480000006</v>
      </c>
      <c r="M18" s="288">
        <v>2492.2905460000002</v>
      </c>
      <c r="N18" s="220">
        <f t="shared" si="4"/>
        <v>18656.599675000005</v>
      </c>
      <c r="P18" s="8"/>
      <c r="Q18" s="128"/>
      <c r="R18" s="128"/>
      <c r="S18" s="128"/>
      <c r="T18" s="128"/>
      <c r="U18" s="41"/>
    </row>
    <row r="19" spans="1:21" x14ac:dyDescent="0.2">
      <c r="A19" s="169" t="s">
        <v>109</v>
      </c>
      <c r="B19" s="287">
        <v>1528.8750480000001</v>
      </c>
      <c r="C19" s="199">
        <v>1284.7001749999993</v>
      </c>
      <c r="D19" s="288">
        <v>1317.1912330000005</v>
      </c>
      <c r="E19" s="287">
        <v>1055.6131870000004</v>
      </c>
      <c r="F19" s="199">
        <v>632.219605</v>
      </c>
      <c r="G19" s="288">
        <v>495.62764400000003</v>
      </c>
      <c r="H19" s="287">
        <v>486.52922100000001</v>
      </c>
      <c r="I19" s="199">
        <v>462.63870499999996</v>
      </c>
      <c r="J19" s="288">
        <v>663.65320099999997</v>
      </c>
      <c r="K19" s="287">
        <v>883.4667850000003</v>
      </c>
      <c r="L19" s="199">
        <v>1216.7738479999994</v>
      </c>
      <c r="M19" s="288">
        <v>1465.3321389999994</v>
      </c>
      <c r="N19" s="220">
        <f t="shared" si="4"/>
        <v>11492.620790999999</v>
      </c>
      <c r="P19" s="8"/>
      <c r="Q19" s="128"/>
      <c r="R19" s="128"/>
      <c r="S19" s="128"/>
      <c r="T19" s="128"/>
      <c r="U19" s="41"/>
    </row>
    <row r="20" spans="1:21" x14ac:dyDescent="0.2">
      <c r="A20" s="169" t="s">
        <v>110</v>
      </c>
      <c r="B20" s="287">
        <v>535.09064553379642</v>
      </c>
      <c r="C20" s="199">
        <v>436.06608349469764</v>
      </c>
      <c r="D20" s="288">
        <v>456.73948342253186</v>
      </c>
      <c r="E20" s="287">
        <v>338.23363172668093</v>
      </c>
      <c r="F20" s="199">
        <v>188.74956770585203</v>
      </c>
      <c r="G20" s="288">
        <v>159.11479994903229</v>
      </c>
      <c r="H20" s="287">
        <v>123.568168</v>
      </c>
      <c r="I20" s="199">
        <v>152.204386</v>
      </c>
      <c r="J20" s="288">
        <v>195.03867099999997</v>
      </c>
      <c r="K20" s="287">
        <v>243.9751521035133</v>
      </c>
      <c r="L20" s="199">
        <v>362.70285241037675</v>
      </c>
      <c r="M20" s="288">
        <v>464.1241700142819</v>
      </c>
      <c r="N20" s="220">
        <f t="shared" si="4"/>
        <v>3655.6076113607623</v>
      </c>
      <c r="P20" s="8"/>
      <c r="Q20" s="128"/>
      <c r="R20" s="128"/>
      <c r="S20" s="128"/>
      <c r="T20" s="128"/>
      <c r="U20" s="41"/>
    </row>
    <row r="21" spans="1:21" x14ac:dyDescent="0.2">
      <c r="A21" s="4"/>
      <c r="N21" s="3"/>
      <c r="P21" s="1"/>
      <c r="Q21" s="1"/>
      <c r="R21" s="1"/>
      <c r="S21" s="1"/>
      <c r="T21" s="1"/>
      <c r="U21" s="144"/>
    </row>
    <row r="22" spans="1:21" x14ac:dyDescent="0.2">
      <c r="A22" s="10" t="s">
        <v>129</v>
      </c>
      <c r="B22" s="25">
        <v>1156.7779559999999</v>
      </c>
      <c r="C22" s="131"/>
      <c r="D22" s="131"/>
      <c r="P22" s="8"/>
      <c r="U22" s="140"/>
    </row>
    <row r="23" spans="1:21" x14ac:dyDescent="0.2">
      <c r="A23" s="10" t="s">
        <v>99</v>
      </c>
      <c r="B23" s="25">
        <v>1435.8099629999999</v>
      </c>
      <c r="C23" s="131"/>
      <c r="D23" s="131"/>
    </row>
    <row r="24" spans="1:21" x14ac:dyDescent="0.2">
      <c r="A24" s="10" t="s">
        <v>100</v>
      </c>
      <c r="B24" s="25">
        <v>1614.5474129999998</v>
      </c>
      <c r="C24" s="131"/>
      <c r="D24" s="131"/>
    </row>
    <row r="25" spans="1:21" x14ac:dyDescent="0.2">
      <c r="A25" s="10" t="s">
        <v>101</v>
      </c>
      <c r="B25" s="25">
        <v>1078.4424650000001</v>
      </c>
      <c r="C25" s="131"/>
      <c r="D25" s="131"/>
    </row>
    <row r="26" spans="1:21" x14ac:dyDescent="0.2">
      <c r="A26" s="10" t="s">
        <v>128</v>
      </c>
      <c r="B26" s="25">
        <v>499.17132099999998</v>
      </c>
      <c r="C26" s="131"/>
      <c r="D26" s="131"/>
    </row>
    <row r="27" spans="1:21" x14ac:dyDescent="0.2">
      <c r="A27" s="10" t="s">
        <v>102</v>
      </c>
      <c r="B27" s="25">
        <v>845.92952199999991</v>
      </c>
      <c r="C27" s="131"/>
      <c r="D27" s="131"/>
    </row>
    <row r="28" spans="1:21" x14ac:dyDescent="0.2">
      <c r="A28" s="10" t="s">
        <v>103</v>
      </c>
      <c r="B28" s="25">
        <v>591.02951559314306</v>
      </c>
      <c r="C28" s="131"/>
      <c r="D28" s="131"/>
    </row>
    <row r="29" spans="1:21" x14ac:dyDescent="0.2">
      <c r="A29" s="10" t="s">
        <v>104</v>
      </c>
      <c r="B29" s="25">
        <v>4333.4179069999991</v>
      </c>
      <c r="C29" s="131"/>
      <c r="D29" s="131"/>
    </row>
    <row r="30" spans="1:21" x14ac:dyDescent="0.2">
      <c r="A30" s="10" t="s">
        <v>105</v>
      </c>
      <c r="B30" s="25">
        <v>972.29091300000005</v>
      </c>
      <c r="C30" s="131"/>
      <c r="D30" s="131"/>
    </row>
    <row r="31" spans="1:21" x14ac:dyDescent="0.2">
      <c r="A31" s="10" t="s">
        <v>106</v>
      </c>
      <c r="B31" s="25">
        <v>1298.5574550000001</v>
      </c>
      <c r="C31" s="131"/>
      <c r="D31" s="131"/>
    </row>
    <row r="32" spans="1:21" x14ac:dyDescent="0.2">
      <c r="A32" s="10" t="s">
        <v>107</v>
      </c>
      <c r="B32" s="25">
        <v>1273.4111189999996</v>
      </c>
      <c r="C32" s="131"/>
      <c r="D32" s="131"/>
    </row>
    <row r="33" spans="1:4" x14ac:dyDescent="0.2">
      <c r="A33" s="10" t="s">
        <v>108</v>
      </c>
      <c r="B33" s="25">
        <v>5672.5094740000013</v>
      </c>
      <c r="C33" s="131"/>
      <c r="D33" s="131"/>
    </row>
    <row r="34" spans="1:4" x14ac:dyDescent="0.2">
      <c r="A34" s="10" t="s">
        <v>109</v>
      </c>
      <c r="B34" s="25">
        <v>3565.5727719999986</v>
      </c>
      <c r="C34" s="131"/>
      <c r="D34" s="131"/>
    </row>
    <row r="35" spans="1:4" x14ac:dyDescent="0.2">
      <c r="A35" s="10" t="s">
        <v>110</v>
      </c>
      <c r="B35" s="25">
        <v>1070.8021745281719</v>
      </c>
      <c r="C35" s="131"/>
      <c r="D35" s="131"/>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dimension ref="A1:T46"/>
  <sheetViews>
    <sheetView showGridLines="0" view="pageBreakPreview" zoomScaleNormal="70" zoomScaleSheetLayoutView="100" workbookViewId="0">
      <selection activeCell="R11" sqref="R11"/>
    </sheetView>
  </sheetViews>
  <sheetFormatPr defaultColWidth="9.140625" defaultRowHeight="12.75" x14ac:dyDescent="0.2"/>
  <cols>
    <col min="1" max="1" width="30.85546875" style="2" customWidth="1"/>
    <col min="2" max="15" width="7.42578125" style="2" customWidth="1"/>
    <col min="16" max="16" width="9.140625" style="2" customWidth="1"/>
    <col min="17" max="16384" width="9.140625" style="2"/>
  </cols>
  <sheetData>
    <row r="1" spans="1:20" s="66" customFormat="1" ht="18" x14ac:dyDescent="0.25">
      <c r="A1" s="237" t="s">
        <v>324</v>
      </c>
      <c r="B1" s="23"/>
      <c r="C1" s="23"/>
      <c r="D1" s="23"/>
      <c r="E1" s="23"/>
      <c r="G1" s="23"/>
      <c r="H1" s="23"/>
      <c r="I1" s="23"/>
      <c r="J1" s="23"/>
      <c r="K1" s="23"/>
      <c r="L1" s="23"/>
      <c r="M1" s="23"/>
      <c r="N1" s="23"/>
      <c r="P1" s="241" t="str">
        <f>'3'!N1</f>
        <v>IV. čtvrtletí 2022</v>
      </c>
    </row>
    <row r="2" spans="1:20" s="7" customFormat="1" ht="6" customHeight="1" x14ac:dyDescent="0.2">
      <c r="B2" s="115"/>
      <c r="C2" s="115"/>
      <c r="D2" s="115"/>
      <c r="E2" s="115"/>
      <c r="F2" s="115"/>
      <c r="G2" s="115"/>
      <c r="H2" s="115"/>
      <c r="I2" s="115"/>
      <c r="J2" s="115"/>
      <c r="K2" s="115"/>
      <c r="L2" s="115"/>
      <c r="M2" s="115"/>
      <c r="N2" s="115"/>
      <c r="O2" s="115"/>
    </row>
    <row r="3" spans="1:20" s="7" customFormat="1" ht="12" customHeight="1" x14ac:dyDescent="0.2">
      <c r="A3" s="168"/>
      <c r="B3" s="200" t="s">
        <v>85</v>
      </c>
      <c r="C3" s="200" t="s">
        <v>76</v>
      </c>
      <c r="D3" s="200" t="s">
        <v>77</v>
      </c>
      <c r="E3" s="200" t="s">
        <v>78</v>
      </c>
      <c r="F3" s="200" t="s">
        <v>88</v>
      </c>
      <c r="G3" s="200" t="s">
        <v>79</v>
      </c>
      <c r="H3" s="200" t="s">
        <v>80</v>
      </c>
      <c r="I3" s="200" t="s">
        <v>81</v>
      </c>
      <c r="J3" s="200" t="s">
        <v>82</v>
      </c>
      <c r="K3" s="200" t="s">
        <v>83</v>
      </c>
      <c r="L3" s="200" t="s">
        <v>84</v>
      </c>
      <c r="M3" s="200" t="s">
        <v>86</v>
      </c>
      <c r="N3" s="200" t="s">
        <v>87</v>
      </c>
      <c r="O3" s="200" t="s">
        <v>89</v>
      </c>
      <c r="P3" s="200" t="s">
        <v>7</v>
      </c>
    </row>
    <row r="4" spans="1:20" s="110" customFormat="1" ht="12" customHeight="1" x14ac:dyDescent="0.2">
      <c r="A4" s="170" t="s">
        <v>116</v>
      </c>
      <c r="B4" s="276">
        <f>SUM(B5:B20)</f>
        <v>1156.7779560000001</v>
      </c>
      <c r="C4" s="276">
        <f>SUM(C5:C20)</f>
        <v>1435.8099630000002</v>
      </c>
      <c r="D4" s="276">
        <f t="shared" ref="D4:P4" si="0">SUM(D5:D20)</f>
        <v>1614.5474129999998</v>
      </c>
      <c r="E4" s="276">
        <f t="shared" si="0"/>
        <v>1078.4424649999999</v>
      </c>
      <c r="F4" s="276">
        <f>SUM(F5:F20)</f>
        <v>499.17132099999986</v>
      </c>
      <c r="G4" s="276">
        <f t="shared" si="0"/>
        <v>845.92952200000013</v>
      </c>
      <c r="H4" s="276">
        <f t="shared" si="0"/>
        <v>591.02951559314306</v>
      </c>
      <c r="I4" s="276">
        <f t="shared" si="0"/>
        <v>4333.417907</v>
      </c>
      <c r="J4" s="276">
        <f t="shared" si="0"/>
        <v>972.29091300000005</v>
      </c>
      <c r="K4" s="276">
        <f t="shared" si="0"/>
        <v>1298.5574549999999</v>
      </c>
      <c r="L4" s="276">
        <f t="shared" si="0"/>
        <v>1273.4111190000006</v>
      </c>
      <c r="M4" s="276">
        <f t="shared" si="0"/>
        <v>5672.5069770000009</v>
      </c>
      <c r="N4" s="276">
        <f t="shared" si="0"/>
        <v>3565.5727720000018</v>
      </c>
      <c r="O4" s="276">
        <f t="shared" si="0"/>
        <v>1070.8021745281717</v>
      </c>
      <c r="P4" s="195">
        <f t="shared" si="0"/>
        <v>25408.267473121316</v>
      </c>
    </row>
    <row r="5" spans="1:20" s="7" customFormat="1" ht="12" customHeight="1" x14ac:dyDescent="0.2">
      <c r="A5" s="169" t="s">
        <v>40</v>
      </c>
      <c r="B5" s="199">
        <v>0</v>
      </c>
      <c r="C5" s="199">
        <v>500.61611600000009</v>
      </c>
      <c r="D5" s="199">
        <v>117.48192999999999</v>
      </c>
      <c r="E5" s="199">
        <v>106.606989</v>
      </c>
      <c r="F5" s="199">
        <v>186.39092999999997</v>
      </c>
      <c r="G5" s="199">
        <v>153.55515</v>
      </c>
      <c r="H5" s="199">
        <v>0.29073000000000004</v>
      </c>
      <c r="I5" s="199">
        <v>227.41520400000005</v>
      </c>
      <c r="J5" s="199">
        <v>25.357809999999997</v>
      </c>
      <c r="K5" s="199">
        <v>13.528599999999999</v>
      </c>
      <c r="L5" s="199">
        <v>76.788578999999999</v>
      </c>
      <c r="M5" s="199">
        <v>277.57102700000002</v>
      </c>
      <c r="N5" s="199">
        <v>415.04022700000002</v>
      </c>
      <c r="O5" s="199">
        <v>74.735670999999996</v>
      </c>
      <c r="P5" s="192">
        <f>SUM(B5:O5)</f>
        <v>2175.3789630000001</v>
      </c>
      <c r="T5" s="8"/>
    </row>
    <row r="6" spans="1:20" s="7" customFormat="1" ht="12" customHeight="1" x14ac:dyDescent="0.2">
      <c r="A6" s="169" t="s">
        <v>39</v>
      </c>
      <c r="B6" s="199">
        <v>11.624000000000001</v>
      </c>
      <c r="C6" s="199">
        <v>28.673135000000002</v>
      </c>
      <c r="D6" s="199">
        <v>28.073545999999997</v>
      </c>
      <c r="E6" s="199">
        <v>1.671</v>
      </c>
      <c r="F6" s="199">
        <v>16.376228999999999</v>
      </c>
      <c r="G6" s="199">
        <v>12.744375</v>
      </c>
      <c r="H6" s="199">
        <v>2.6501700000000001</v>
      </c>
      <c r="I6" s="199">
        <v>0.35413600000000001</v>
      </c>
      <c r="J6" s="199">
        <v>7.2460059999999995</v>
      </c>
      <c r="K6" s="199">
        <v>12.382838999999999</v>
      </c>
      <c r="L6" s="199">
        <v>20.284360000000003</v>
      </c>
      <c r="M6" s="199">
        <v>15.518423</v>
      </c>
      <c r="N6" s="199">
        <v>6.4073629999999993</v>
      </c>
      <c r="O6" s="199">
        <v>3.04156</v>
      </c>
      <c r="P6" s="192">
        <f t="shared" ref="P6:P20" si="1">SUM(B6:O6)</f>
        <v>167.04714200000004</v>
      </c>
      <c r="T6" s="8"/>
    </row>
    <row r="7" spans="1:20" s="7" customFormat="1" ht="12" customHeight="1" x14ac:dyDescent="0.2">
      <c r="A7" s="169" t="s">
        <v>38</v>
      </c>
      <c r="B7" s="199">
        <v>0</v>
      </c>
      <c r="C7" s="199">
        <v>0</v>
      </c>
      <c r="D7" s="199">
        <v>0.36454999999999999</v>
      </c>
      <c r="E7" s="199">
        <v>0</v>
      </c>
      <c r="F7" s="199">
        <v>0</v>
      </c>
      <c r="G7" s="199">
        <v>8.6664399999999997</v>
      </c>
      <c r="H7" s="199">
        <v>0</v>
      </c>
      <c r="I7" s="199">
        <v>2578.4184419999997</v>
      </c>
      <c r="J7" s="199">
        <v>0</v>
      </c>
      <c r="K7" s="199">
        <v>0</v>
      </c>
      <c r="L7" s="199">
        <v>0</v>
      </c>
      <c r="M7" s="199">
        <v>0</v>
      </c>
      <c r="N7" s="199">
        <v>1.4148800000000001</v>
      </c>
      <c r="O7" s="199">
        <v>0.42010000000000003</v>
      </c>
      <c r="P7" s="192">
        <f t="shared" si="1"/>
        <v>2589.2844119999995</v>
      </c>
      <c r="T7" s="8"/>
    </row>
    <row r="8" spans="1:20" s="7" customFormat="1" ht="12" customHeight="1" x14ac:dyDescent="0.2">
      <c r="A8" s="169" t="s">
        <v>60</v>
      </c>
      <c r="B8" s="277">
        <v>0</v>
      </c>
      <c r="C8" s="277">
        <v>0</v>
      </c>
      <c r="D8" s="277">
        <v>1.1639999999999999</v>
      </c>
      <c r="E8" s="277">
        <v>0</v>
      </c>
      <c r="F8" s="277">
        <v>0</v>
      </c>
      <c r="G8" s="277">
        <v>0</v>
      </c>
      <c r="H8" s="277">
        <v>0</v>
      </c>
      <c r="I8" s="277">
        <v>7.2859999999999999E-3</v>
      </c>
      <c r="J8" s="277">
        <v>0</v>
      </c>
      <c r="K8" s="277">
        <v>9.5250000000000004</v>
      </c>
      <c r="L8" s="277">
        <v>0.597437</v>
      </c>
      <c r="M8" s="277">
        <v>11.753442</v>
      </c>
      <c r="N8" s="277">
        <v>0</v>
      </c>
      <c r="O8" s="199">
        <v>0</v>
      </c>
      <c r="P8" s="192">
        <f t="shared" si="1"/>
        <v>23.047165</v>
      </c>
      <c r="T8" s="8"/>
    </row>
    <row r="9" spans="1:20" s="7" customFormat="1" ht="12" customHeight="1" x14ac:dyDescent="0.2">
      <c r="A9" s="169" t="s">
        <v>61</v>
      </c>
      <c r="B9" s="277">
        <v>1.706</v>
      </c>
      <c r="C9" s="277">
        <v>0</v>
      </c>
      <c r="D9" s="277">
        <v>0.185</v>
      </c>
      <c r="E9" s="277">
        <v>1.19387</v>
      </c>
      <c r="F9" s="277">
        <v>0</v>
      </c>
      <c r="G9" s="277">
        <v>0</v>
      </c>
      <c r="H9" s="277">
        <v>0</v>
      </c>
      <c r="I9" s="277">
        <v>0</v>
      </c>
      <c r="J9" s="277">
        <v>0</v>
      </c>
      <c r="K9" s="277">
        <v>0</v>
      </c>
      <c r="L9" s="277">
        <v>0</v>
      </c>
      <c r="M9" s="277">
        <v>0</v>
      </c>
      <c r="N9" s="277">
        <v>0.28899999999999998</v>
      </c>
      <c r="O9" s="199">
        <v>0.33610699999999999</v>
      </c>
      <c r="P9" s="192">
        <f t="shared" si="1"/>
        <v>3.7099770000000003</v>
      </c>
      <c r="T9" s="8"/>
    </row>
    <row r="10" spans="1:20" s="7" customFormat="1" ht="12" customHeight="1" x14ac:dyDescent="0.2">
      <c r="A10" s="169" t="s">
        <v>62</v>
      </c>
      <c r="B10" s="277">
        <v>0</v>
      </c>
      <c r="C10" s="277">
        <v>0</v>
      </c>
      <c r="D10" s="277">
        <v>2.5999999999999999E-2</v>
      </c>
      <c r="E10" s="277">
        <v>1.261E-2</v>
      </c>
      <c r="F10" s="277">
        <v>1.4999999999999999E-2</v>
      </c>
      <c r="G10" s="277">
        <v>4.0000000000000002E-4</v>
      </c>
      <c r="H10" s="277">
        <v>0</v>
      </c>
      <c r="I10" s="277">
        <v>0</v>
      </c>
      <c r="J10" s="277">
        <v>0</v>
      </c>
      <c r="K10" s="277">
        <v>0</v>
      </c>
      <c r="L10" s="277">
        <v>0</v>
      </c>
      <c r="M10" s="277">
        <v>0</v>
      </c>
      <c r="N10" s="277">
        <v>6.0000000000000001E-3</v>
      </c>
      <c r="O10" s="199">
        <v>0</v>
      </c>
      <c r="P10" s="192">
        <f t="shared" si="1"/>
        <v>6.0009999999999994E-2</v>
      </c>
      <c r="T10" s="8"/>
    </row>
    <row r="11" spans="1:20" s="7" customFormat="1" ht="12" customHeight="1" x14ac:dyDescent="0.2">
      <c r="A11" s="169" t="s">
        <v>37</v>
      </c>
      <c r="B11" s="277">
        <v>0</v>
      </c>
      <c r="C11" s="277">
        <v>631.82486700000004</v>
      </c>
      <c r="D11" s="277">
        <v>32.799219999999998</v>
      </c>
      <c r="E11" s="277">
        <v>768.42711299999996</v>
      </c>
      <c r="F11" s="277">
        <v>84.095756999999992</v>
      </c>
      <c r="G11" s="277">
        <v>382.98824000000002</v>
      </c>
      <c r="H11" s="277">
        <v>27.087242000000003</v>
      </c>
      <c r="I11" s="277">
        <v>130.47503700000001</v>
      </c>
      <c r="J11" s="277">
        <v>406.98806700000006</v>
      </c>
      <c r="K11" s="277">
        <v>1129.416612</v>
      </c>
      <c r="L11" s="277">
        <v>912.01568900000018</v>
      </c>
      <c r="M11" s="277">
        <v>3810.5510310000004</v>
      </c>
      <c r="N11" s="277">
        <v>2820.6171300000015</v>
      </c>
      <c r="O11" s="199">
        <v>690.37027899999998</v>
      </c>
      <c r="P11" s="192">
        <f t="shared" si="1"/>
        <v>11827.656284000002</v>
      </c>
      <c r="T11" s="8"/>
    </row>
    <row r="12" spans="1:20" s="7" customFormat="1" ht="12" customHeight="1" x14ac:dyDescent="0.2">
      <c r="A12" s="169" t="s">
        <v>72</v>
      </c>
      <c r="B12" s="277">
        <v>0</v>
      </c>
      <c r="C12" s="277">
        <v>61.805050000000001</v>
      </c>
      <c r="D12" s="277">
        <v>0</v>
      </c>
      <c r="E12" s="277">
        <v>0</v>
      </c>
      <c r="F12" s="277">
        <v>13.877180000000001</v>
      </c>
      <c r="G12" s="277">
        <v>0</v>
      </c>
      <c r="H12" s="277">
        <v>0</v>
      </c>
      <c r="I12" s="277">
        <v>0</v>
      </c>
      <c r="J12" s="277">
        <v>0</v>
      </c>
      <c r="K12" s="277">
        <v>0</v>
      </c>
      <c r="L12" s="277">
        <v>0</v>
      </c>
      <c r="M12" s="277">
        <v>0</v>
      </c>
      <c r="N12" s="277">
        <v>0</v>
      </c>
      <c r="O12" s="199">
        <v>0</v>
      </c>
      <c r="P12" s="192">
        <f t="shared" si="1"/>
        <v>75.682230000000004</v>
      </c>
      <c r="T12" s="8"/>
    </row>
    <row r="13" spans="1:20" s="7" customFormat="1" ht="12" customHeight="1" x14ac:dyDescent="0.2">
      <c r="A13" s="169" t="s">
        <v>36</v>
      </c>
      <c r="B13" s="277">
        <v>0</v>
      </c>
      <c r="C13" s="277">
        <v>0</v>
      </c>
      <c r="D13" s="277">
        <v>0</v>
      </c>
      <c r="E13" s="277">
        <v>0</v>
      </c>
      <c r="F13" s="277">
        <v>0</v>
      </c>
      <c r="G13" s="277">
        <v>0</v>
      </c>
      <c r="H13" s="277">
        <v>0</v>
      </c>
      <c r="I13" s="277">
        <v>0</v>
      </c>
      <c r="J13" s="277">
        <v>0</v>
      </c>
      <c r="K13" s="277">
        <v>0</v>
      </c>
      <c r="L13" s="277">
        <v>0</v>
      </c>
      <c r="M13" s="277">
        <v>0</v>
      </c>
      <c r="N13" s="277">
        <v>0</v>
      </c>
      <c r="O13" s="199">
        <v>0</v>
      </c>
      <c r="P13" s="192">
        <f t="shared" si="1"/>
        <v>0</v>
      </c>
      <c r="T13" s="8"/>
    </row>
    <row r="14" spans="1:20" s="7" customFormat="1" ht="12" customHeight="1" x14ac:dyDescent="0.2">
      <c r="A14" s="169" t="s">
        <v>35</v>
      </c>
      <c r="B14" s="277">
        <v>0</v>
      </c>
      <c r="C14" s="277">
        <v>0</v>
      </c>
      <c r="D14" s="277">
        <v>23.550510000000003</v>
      </c>
      <c r="E14" s="277">
        <v>2.3100000000000002E-2</v>
      </c>
      <c r="F14" s="277">
        <v>5.258178</v>
      </c>
      <c r="G14" s="277">
        <v>0</v>
      </c>
      <c r="H14" s="277">
        <v>0.89989999999999992</v>
      </c>
      <c r="I14" s="277">
        <v>141.11161999999999</v>
      </c>
      <c r="J14" s="277">
        <v>0</v>
      </c>
      <c r="K14" s="277">
        <v>5.5789999999999997</v>
      </c>
      <c r="L14" s="277">
        <v>0</v>
      </c>
      <c r="M14" s="277">
        <v>6.9566300000000005</v>
      </c>
      <c r="N14" s="277">
        <v>1.236</v>
      </c>
      <c r="O14" s="199">
        <v>6.5259999999999998</v>
      </c>
      <c r="P14" s="192">
        <f t="shared" si="1"/>
        <v>191.14093799999998</v>
      </c>
      <c r="T14" s="8"/>
    </row>
    <row r="15" spans="1:20" s="7" customFormat="1" ht="12" customHeight="1" x14ac:dyDescent="0.2">
      <c r="A15" s="169" t="s">
        <v>34</v>
      </c>
      <c r="B15" s="277">
        <v>0</v>
      </c>
      <c r="C15" s="277">
        <v>1.0824920000000002</v>
      </c>
      <c r="D15" s="277">
        <v>0</v>
      </c>
      <c r="E15" s="277">
        <v>0</v>
      </c>
      <c r="F15" s="277">
        <v>0</v>
      </c>
      <c r="G15" s="277">
        <v>0</v>
      </c>
      <c r="H15" s="277">
        <v>0</v>
      </c>
      <c r="I15" s="277">
        <v>0</v>
      </c>
      <c r="J15" s="277">
        <v>0</v>
      </c>
      <c r="K15" s="277">
        <v>0</v>
      </c>
      <c r="L15" s="277">
        <v>0</v>
      </c>
      <c r="M15" s="277">
        <v>5.5271689999999998</v>
      </c>
      <c r="N15" s="277">
        <v>0</v>
      </c>
      <c r="O15" s="199">
        <v>11.991</v>
      </c>
      <c r="P15" s="192">
        <f t="shared" si="1"/>
        <v>18.600660999999999</v>
      </c>
      <c r="T15" s="8"/>
    </row>
    <row r="16" spans="1:20" s="7" customFormat="1" ht="12" customHeight="1" x14ac:dyDescent="0.2">
      <c r="A16" s="169" t="s">
        <v>33</v>
      </c>
      <c r="B16" s="277">
        <v>247.97800000000001</v>
      </c>
      <c r="C16" s="277">
        <v>1.9527729999999999</v>
      </c>
      <c r="D16" s="277">
        <v>229.32987</v>
      </c>
      <c r="E16" s="277">
        <v>0</v>
      </c>
      <c r="F16" s="277">
        <v>3.06887</v>
      </c>
      <c r="G16" s="277">
        <v>0</v>
      </c>
      <c r="H16" s="277">
        <v>179.45</v>
      </c>
      <c r="I16" s="277">
        <v>4.6050000000000004</v>
      </c>
      <c r="J16" s="277">
        <v>0</v>
      </c>
      <c r="K16" s="277">
        <v>0</v>
      </c>
      <c r="L16" s="277">
        <v>63.950990999999995</v>
      </c>
      <c r="M16" s="277">
        <v>18.007497330587594</v>
      </c>
      <c r="N16" s="277">
        <v>4.8613299999999997</v>
      </c>
      <c r="O16" s="199">
        <v>5.3206000000000007</v>
      </c>
      <c r="P16" s="192">
        <f t="shared" si="1"/>
        <v>758.52493133058761</v>
      </c>
      <c r="T16" s="8"/>
    </row>
    <row r="17" spans="1:20" s="7" customFormat="1" ht="12" customHeight="1" x14ac:dyDescent="0.2">
      <c r="A17" s="169" t="s">
        <v>32</v>
      </c>
      <c r="B17" s="277">
        <v>0</v>
      </c>
      <c r="C17" s="277">
        <v>0.19918799999999998</v>
      </c>
      <c r="D17" s="277">
        <v>0</v>
      </c>
      <c r="E17" s="277">
        <v>0</v>
      </c>
      <c r="F17" s="277">
        <v>0</v>
      </c>
      <c r="G17" s="277">
        <v>0</v>
      </c>
      <c r="H17" s="277">
        <v>0</v>
      </c>
      <c r="I17" s="277">
        <v>658.21522500000015</v>
      </c>
      <c r="J17" s="277">
        <v>0</v>
      </c>
      <c r="K17" s="277">
        <v>0</v>
      </c>
      <c r="L17" s="277">
        <v>7.2999999999999995E-2</v>
      </c>
      <c r="M17" s="277">
        <v>163.70469500000002</v>
      </c>
      <c r="N17" s="277">
        <v>0</v>
      </c>
      <c r="O17" s="199">
        <v>40.341000000000001</v>
      </c>
      <c r="P17" s="192">
        <f t="shared" si="1"/>
        <v>862.5331080000002</v>
      </c>
      <c r="T17" s="8"/>
    </row>
    <row r="18" spans="1:20" s="7" customFormat="1" ht="12" customHeight="1" x14ac:dyDescent="0.2">
      <c r="A18" s="169" t="s">
        <v>3</v>
      </c>
      <c r="B18" s="277">
        <v>0</v>
      </c>
      <c r="C18" s="277">
        <v>0</v>
      </c>
      <c r="D18" s="277">
        <v>0</v>
      </c>
      <c r="E18" s="277">
        <v>0</v>
      </c>
      <c r="F18" s="277">
        <v>0</v>
      </c>
      <c r="G18" s="277">
        <v>0</v>
      </c>
      <c r="H18" s="277">
        <v>0</v>
      </c>
      <c r="I18" s="277">
        <v>0</v>
      </c>
      <c r="J18" s="277">
        <v>0</v>
      </c>
      <c r="K18" s="277">
        <v>0</v>
      </c>
      <c r="L18" s="277">
        <v>0</v>
      </c>
      <c r="M18" s="277">
        <v>0</v>
      </c>
      <c r="N18" s="277">
        <v>0</v>
      </c>
      <c r="O18" s="199">
        <v>0</v>
      </c>
      <c r="P18" s="192">
        <f t="shared" si="1"/>
        <v>0</v>
      </c>
      <c r="T18" s="8"/>
    </row>
    <row r="19" spans="1:20" s="7" customFormat="1" ht="12" customHeight="1" x14ac:dyDescent="0.2">
      <c r="A19" s="169" t="s">
        <v>31</v>
      </c>
      <c r="B19" s="277">
        <v>0</v>
      </c>
      <c r="C19" s="277">
        <v>18.677364999999995</v>
      </c>
      <c r="D19" s="277">
        <v>0.22681099999999998</v>
      </c>
      <c r="E19" s="277">
        <v>19.479614999999999</v>
      </c>
      <c r="F19" s="277">
        <v>0.27</v>
      </c>
      <c r="G19" s="277">
        <v>0.104</v>
      </c>
      <c r="H19" s="277">
        <v>43.874339000000006</v>
      </c>
      <c r="I19" s="277">
        <v>1.6444510000000001</v>
      </c>
      <c r="J19" s="277">
        <v>48.698923999999998</v>
      </c>
      <c r="K19" s="277">
        <v>0.103698</v>
      </c>
      <c r="L19" s="277">
        <v>1.663009</v>
      </c>
      <c r="M19" s="277">
        <v>10.091603999999997</v>
      </c>
      <c r="N19" s="277">
        <v>8.9607120000000027</v>
      </c>
      <c r="O19" s="199">
        <v>7.9170000000000004E-2</v>
      </c>
      <c r="P19" s="192">
        <f t="shared" si="1"/>
        <v>153.87369799999999</v>
      </c>
      <c r="T19" s="8"/>
    </row>
    <row r="20" spans="1:20" s="7" customFormat="1" ht="12" customHeight="1" x14ac:dyDescent="0.2">
      <c r="A20" s="169" t="s">
        <v>30</v>
      </c>
      <c r="B20" s="277">
        <v>895.46995600000014</v>
      </c>
      <c r="C20" s="277">
        <v>190.97897700000001</v>
      </c>
      <c r="D20" s="277">
        <v>1181.3459759999998</v>
      </c>
      <c r="E20" s="277">
        <v>181.02816800000002</v>
      </c>
      <c r="F20" s="277">
        <v>189.81917699999997</v>
      </c>
      <c r="G20" s="277">
        <v>287.87091700000002</v>
      </c>
      <c r="H20" s="277">
        <v>336.77713459314305</v>
      </c>
      <c r="I20" s="277">
        <v>591.17150600000002</v>
      </c>
      <c r="J20" s="277">
        <v>484.00010600000007</v>
      </c>
      <c r="K20" s="277">
        <v>128.02170599999999</v>
      </c>
      <c r="L20" s="277">
        <v>198.03805400000002</v>
      </c>
      <c r="M20" s="277">
        <v>1352.8254586694127</v>
      </c>
      <c r="N20" s="277">
        <v>306.74013000000019</v>
      </c>
      <c r="O20" s="199">
        <v>237.64068752817184</v>
      </c>
      <c r="P20" s="192">
        <f t="shared" si="1"/>
        <v>6561.727953790728</v>
      </c>
      <c r="T20" s="8"/>
    </row>
    <row r="21" spans="1:20" s="4" customFormat="1" ht="11.25" x14ac:dyDescent="0.2">
      <c r="A21" s="202"/>
      <c r="P21" s="3"/>
    </row>
    <row r="22" spans="1:20" s="7" customFormat="1" x14ac:dyDescent="0.2">
      <c r="A22" s="67"/>
      <c r="B22" s="68"/>
      <c r="C22" s="68"/>
      <c r="D22" s="68"/>
      <c r="E22" s="68"/>
      <c r="F22" s="68"/>
      <c r="G22" s="68"/>
      <c r="H22" s="68"/>
      <c r="I22" s="68"/>
      <c r="J22" s="68"/>
      <c r="K22" s="68"/>
      <c r="L22" s="68"/>
      <c r="M22" s="68"/>
      <c r="N22" s="68"/>
      <c r="O22" s="68"/>
      <c r="P22" s="67"/>
    </row>
    <row r="23" spans="1:20" s="7" customFormat="1" x14ac:dyDescent="0.2">
      <c r="A23" s="67"/>
      <c r="B23" s="68"/>
      <c r="C23" s="68"/>
      <c r="D23" s="68"/>
      <c r="E23" s="68"/>
      <c r="F23" s="68"/>
      <c r="G23" s="68"/>
      <c r="H23" s="68"/>
      <c r="I23" s="68"/>
      <c r="J23" s="68"/>
      <c r="K23" s="68"/>
      <c r="L23" s="68"/>
      <c r="M23" s="68"/>
      <c r="N23" s="68"/>
      <c r="O23" s="68"/>
      <c r="P23" s="68"/>
    </row>
    <row r="24" spans="1:20" s="7" customFormat="1" x14ac:dyDescent="0.2">
      <c r="A24" s="67"/>
      <c r="B24" s="68"/>
      <c r="C24" s="68"/>
      <c r="D24" s="68"/>
      <c r="E24" s="68"/>
      <c r="F24" s="68"/>
      <c r="G24" s="68"/>
      <c r="H24" s="68"/>
      <c r="I24" s="68"/>
      <c r="J24" s="68"/>
      <c r="K24" s="68"/>
      <c r="L24" s="68"/>
      <c r="M24" s="68"/>
      <c r="N24" s="68"/>
      <c r="O24" s="68"/>
      <c r="P24" s="68"/>
      <c r="Q24" s="69"/>
    </row>
    <row r="25" spans="1:20" s="7" customFormat="1" x14ac:dyDescent="0.2">
      <c r="A25" s="67"/>
      <c r="B25" s="68"/>
      <c r="C25" s="68"/>
      <c r="D25" s="68"/>
      <c r="E25" s="68"/>
      <c r="F25" s="68"/>
      <c r="G25" s="68"/>
      <c r="H25" s="68"/>
      <c r="I25" s="68"/>
      <c r="J25" s="68"/>
      <c r="K25" s="68"/>
      <c r="L25" s="68"/>
      <c r="M25" s="68"/>
      <c r="N25" s="68"/>
      <c r="O25" s="68"/>
      <c r="P25" s="68"/>
      <c r="Q25" s="69"/>
    </row>
    <row r="26" spans="1:20" s="7" customFormat="1" x14ac:dyDescent="0.2">
      <c r="A26" s="67"/>
      <c r="B26" s="68"/>
      <c r="C26" s="68"/>
      <c r="D26" s="68"/>
      <c r="E26" s="68"/>
      <c r="F26" s="68"/>
      <c r="G26" s="68"/>
      <c r="H26" s="68"/>
      <c r="I26" s="68"/>
      <c r="J26" s="68"/>
      <c r="K26" s="68"/>
      <c r="L26" s="68"/>
      <c r="M26" s="68"/>
      <c r="N26" s="68"/>
      <c r="O26" s="68"/>
      <c r="P26" s="68"/>
      <c r="S26" s="8"/>
    </row>
    <row r="27" spans="1:20" s="7" customFormat="1" x14ac:dyDescent="0.2">
      <c r="A27" s="67"/>
      <c r="B27" s="68"/>
      <c r="C27" s="68"/>
      <c r="D27" s="68"/>
      <c r="E27" s="68"/>
      <c r="F27" s="68"/>
      <c r="G27" s="68"/>
      <c r="H27" s="68"/>
      <c r="I27" s="68"/>
      <c r="J27" s="68"/>
      <c r="K27" s="68"/>
      <c r="L27" s="68"/>
      <c r="M27" s="68"/>
      <c r="N27" s="68"/>
      <c r="O27" s="68"/>
      <c r="P27" s="68"/>
    </row>
    <row r="28" spans="1:20" s="7" customFormat="1" x14ac:dyDescent="0.2">
      <c r="A28" s="67"/>
      <c r="B28" s="68"/>
      <c r="C28" s="68"/>
      <c r="D28" s="68"/>
      <c r="E28" s="68"/>
      <c r="F28" s="68"/>
      <c r="G28" s="68"/>
      <c r="H28" s="68"/>
      <c r="I28" s="68"/>
      <c r="J28" s="68"/>
      <c r="K28" s="68"/>
      <c r="L28" s="68"/>
      <c r="M28" s="68"/>
      <c r="N28" s="68"/>
      <c r="O28" s="68"/>
      <c r="P28" s="68"/>
    </row>
    <row r="29" spans="1:20" s="7" customFormat="1" x14ac:dyDescent="0.2">
      <c r="A29" s="67"/>
      <c r="B29" s="68"/>
      <c r="C29" s="68"/>
      <c r="D29" s="68"/>
      <c r="E29" s="68"/>
      <c r="F29" s="68"/>
      <c r="G29" s="68"/>
      <c r="H29" s="68"/>
      <c r="I29" s="68"/>
      <c r="J29" s="68"/>
      <c r="K29" s="68"/>
      <c r="L29" s="68"/>
      <c r="M29" s="68"/>
      <c r="N29" s="68"/>
      <c r="O29" s="68"/>
      <c r="P29" s="68"/>
    </row>
    <row r="30" spans="1:20" s="7" customFormat="1" x14ac:dyDescent="0.2">
      <c r="A30" s="67"/>
      <c r="B30" s="68"/>
      <c r="C30" s="68"/>
      <c r="D30" s="68"/>
      <c r="E30" s="68"/>
      <c r="F30" s="68"/>
      <c r="G30" s="68"/>
      <c r="H30" s="68"/>
      <c r="I30" s="68"/>
      <c r="J30" s="68"/>
      <c r="K30" s="68"/>
      <c r="L30" s="68"/>
      <c r="M30" s="68"/>
      <c r="N30" s="68"/>
      <c r="O30" s="68"/>
      <c r="P30" s="68"/>
    </row>
    <row r="31" spans="1:20" s="7" customFormat="1" x14ac:dyDescent="0.2">
      <c r="A31" s="67"/>
      <c r="B31" s="68"/>
      <c r="C31" s="68"/>
      <c r="D31" s="68"/>
      <c r="E31" s="68"/>
      <c r="F31" s="68"/>
      <c r="G31" s="68"/>
      <c r="H31" s="68"/>
      <c r="I31" s="68"/>
      <c r="J31" s="68"/>
      <c r="K31" s="68"/>
      <c r="L31" s="68"/>
      <c r="M31" s="68"/>
      <c r="N31" s="68"/>
      <c r="O31" s="68"/>
      <c r="P31" s="68"/>
    </row>
    <row r="32" spans="1:20" s="7" customFormat="1" x14ac:dyDescent="0.2">
      <c r="A32" s="67"/>
      <c r="B32" s="68"/>
      <c r="C32" s="68"/>
      <c r="D32" s="68"/>
      <c r="E32" s="68"/>
      <c r="F32" s="68"/>
      <c r="G32" s="68"/>
      <c r="H32" s="68"/>
      <c r="I32" s="68"/>
      <c r="J32" s="68"/>
      <c r="K32" s="68"/>
      <c r="L32" s="68"/>
      <c r="M32" s="68"/>
      <c r="N32" s="68"/>
      <c r="O32" s="68"/>
      <c r="P32" s="68"/>
    </row>
    <row r="33" spans="1:16" s="7" customFormat="1" x14ac:dyDescent="0.2">
      <c r="A33" s="67"/>
      <c r="B33" s="68"/>
      <c r="C33" s="68"/>
      <c r="D33" s="68"/>
      <c r="E33" s="68"/>
      <c r="F33" s="68"/>
      <c r="G33" s="68"/>
      <c r="H33" s="68"/>
      <c r="I33" s="68"/>
      <c r="J33" s="68"/>
      <c r="K33" s="68"/>
      <c r="L33" s="68"/>
      <c r="M33" s="68"/>
      <c r="N33" s="68"/>
      <c r="O33" s="68"/>
      <c r="P33" s="68"/>
    </row>
    <row r="34" spans="1:16" s="7" customFormat="1" x14ac:dyDescent="0.2">
      <c r="A34" s="67"/>
      <c r="B34" s="68"/>
      <c r="C34" s="68"/>
      <c r="D34" s="68"/>
      <c r="E34" s="68"/>
      <c r="F34" s="68"/>
      <c r="G34" s="68"/>
      <c r="H34" s="68"/>
      <c r="I34" s="68"/>
      <c r="J34" s="68"/>
      <c r="K34" s="68"/>
      <c r="L34" s="68"/>
      <c r="M34" s="68"/>
      <c r="N34" s="68"/>
      <c r="O34" s="68"/>
      <c r="P34" s="68"/>
    </row>
    <row r="35" spans="1:16" s="7" customFormat="1" x14ac:dyDescent="0.2">
      <c r="A35" s="67"/>
      <c r="B35" s="68"/>
      <c r="C35" s="68"/>
      <c r="D35" s="68"/>
      <c r="E35" s="68"/>
      <c r="F35" s="68"/>
      <c r="G35" s="68"/>
      <c r="H35" s="68"/>
      <c r="I35" s="68"/>
      <c r="J35" s="68"/>
      <c r="K35" s="68"/>
      <c r="L35" s="68"/>
      <c r="M35" s="68"/>
      <c r="N35" s="68"/>
      <c r="O35" s="68"/>
      <c r="P35" s="68"/>
    </row>
    <row r="36" spans="1:16" s="7" customFormat="1" x14ac:dyDescent="0.2">
      <c r="A36" s="67"/>
      <c r="B36" s="68"/>
      <c r="C36" s="68"/>
      <c r="D36" s="68"/>
      <c r="E36" s="68"/>
      <c r="F36" s="68"/>
      <c r="G36" s="68"/>
      <c r="H36" s="68"/>
      <c r="I36" s="68"/>
      <c r="J36" s="68"/>
      <c r="K36" s="68"/>
      <c r="L36" s="68"/>
      <c r="M36" s="68"/>
      <c r="N36" s="68"/>
      <c r="O36" s="68"/>
      <c r="P36" s="68"/>
    </row>
    <row r="37" spans="1:16" s="7" customFormat="1" x14ac:dyDescent="0.2">
      <c r="A37" s="67"/>
      <c r="B37" s="68"/>
      <c r="C37" s="68"/>
      <c r="D37" s="68"/>
      <c r="E37" s="68"/>
      <c r="F37" s="68"/>
      <c r="G37" s="68"/>
      <c r="H37" s="68"/>
      <c r="I37" s="68"/>
      <c r="J37" s="68"/>
      <c r="K37" s="68"/>
      <c r="L37" s="68"/>
      <c r="M37" s="68"/>
      <c r="N37" s="68"/>
      <c r="O37" s="68"/>
      <c r="P37" s="68"/>
    </row>
    <row r="38" spans="1:16" s="7" customFormat="1" x14ac:dyDescent="0.2">
      <c r="A38" s="67"/>
      <c r="B38" s="68"/>
      <c r="C38" s="68"/>
      <c r="D38" s="68"/>
      <c r="E38" s="68"/>
      <c r="F38" s="68"/>
      <c r="G38" s="68"/>
      <c r="H38" s="68"/>
      <c r="I38" s="68"/>
      <c r="J38" s="68"/>
      <c r="K38" s="68"/>
      <c r="L38" s="68"/>
      <c r="M38" s="68"/>
      <c r="N38" s="68"/>
      <c r="O38" s="68"/>
      <c r="P38" s="68"/>
    </row>
    <row r="39" spans="1:16" s="7" customFormat="1" x14ac:dyDescent="0.2">
      <c r="A39" s="67"/>
      <c r="B39" s="68"/>
      <c r="C39" s="68"/>
      <c r="D39" s="68"/>
      <c r="E39" s="68"/>
      <c r="F39" s="68"/>
      <c r="G39" s="68"/>
      <c r="H39" s="68"/>
      <c r="I39" s="68"/>
      <c r="J39" s="68"/>
      <c r="K39" s="68"/>
      <c r="L39" s="68"/>
      <c r="M39" s="68"/>
      <c r="N39" s="68"/>
      <c r="O39" s="68"/>
      <c r="P39" s="68"/>
    </row>
    <row r="40" spans="1:16" s="7" customFormat="1" x14ac:dyDescent="0.2">
      <c r="A40" s="67"/>
      <c r="B40" s="68"/>
      <c r="C40" s="68"/>
      <c r="D40" s="68"/>
      <c r="E40" s="68"/>
      <c r="F40" s="68"/>
      <c r="G40" s="68"/>
      <c r="H40" s="68"/>
      <c r="I40" s="68"/>
      <c r="J40" s="68"/>
      <c r="K40" s="68"/>
      <c r="L40" s="68"/>
      <c r="M40" s="68"/>
      <c r="N40" s="68"/>
      <c r="O40" s="68"/>
      <c r="P40" s="68"/>
    </row>
    <row r="41" spans="1:16" s="7" customFormat="1" x14ac:dyDescent="0.2">
      <c r="A41" s="67"/>
      <c r="B41" s="68"/>
      <c r="C41" s="68"/>
      <c r="D41" s="68"/>
      <c r="E41" s="68"/>
      <c r="F41" s="68"/>
      <c r="G41" s="68"/>
      <c r="H41" s="68"/>
      <c r="I41" s="68"/>
      <c r="J41" s="68"/>
      <c r="K41" s="68"/>
      <c r="L41" s="68"/>
      <c r="M41" s="68"/>
      <c r="N41" s="68"/>
      <c r="O41" s="68"/>
      <c r="P41" s="68"/>
    </row>
    <row r="42" spans="1:16" s="7" customFormat="1" x14ac:dyDescent="0.2">
      <c r="A42" s="2"/>
      <c r="B42" s="2"/>
      <c r="C42" s="2"/>
      <c r="D42" s="2"/>
      <c r="E42" s="2"/>
      <c r="F42" s="2"/>
      <c r="G42" s="2"/>
      <c r="H42" s="2"/>
      <c r="I42" s="2"/>
      <c r="J42" s="2"/>
      <c r="K42" s="2"/>
      <c r="L42" s="2"/>
      <c r="M42" s="2"/>
      <c r="N42" s="2"/>
      <c r="O42" s="2"/>
      <c r="P42" s="2"/>
    </row>
    <row r="44" spans="1:16" x14ac:dyDescent="0.2">
      <c r="C44" s="70"/>
    </row>
    <row r="45" spans="1:16" x14ac:dyDescent="0.2">
      <c r="C45" s="70"/>
    </row>
    <row r="46" spans="1:16" x14ac:dyDescent="0.2">
      <c r="C46" s="70"/>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9"/>
  <dimension ref="A1:Q67"/>
  <sheetViews>
    <sheetView showGridLines="0" view="pageBreakPreview" zoomScaleNormal="70" zoomScaleSheetLayoutView="100" workbookViewId="0">
      <selection activeCell="D27" sqref="D27"/>
    </sheetView>
  </sheetViews>
  <sheetFormatPr defaultColWidth="9.140625" defaultRowHeight="12" x14ac:dyDescent="0.2"/>
  <cols>
    <col min="1" max="1" width="31.5703125" style="7" customWidth="1"/>
    <col min="2" max="4" width="10.28515625" style="7" bestFit="1" customWidth="1"/>
    <col min="5" max="5" width="10.28515625" style="131" customWidth="1"/>
    <col min="6" max="16384" width="9.140625" style="7"/>
  </cols>
  <sheetData>
    <row r="1" spans="1:11" ht="18" x14ac:dyDescent="0.25">
      <c r="A1" s="237" t="s">
        <v>261</v>
      </c>
      <c r="B1" s="73"/>
      <c r="C1" s="73"/>
      <c r="D1" s="73"/>
      <c r="E1" s="73"/>
    </row>
    <row r="2" spans="1:11" ht="6" customHeight="1" x14ac:dyDescent="0.2"/>
    <row r="3" spans="1:11" ht="12" customHeight="1" x14ac:dyDescent="0.2">
      <c r="A3" s="363">
        <v>2022</v>
      </c>
      <c r="B3" s="364" t="s">
        <v>335</v>
      </c>
      <c r="C3" s="365"/>
      <c r="D3" s="365"/>
      <c r="E3" s="314"/>
    </row>
    <row r="4" spans="1:11" x14ac:dyDescent="0.2">
      <c r="A4" s="363"/>
      <c r="B4" s="289" t="s">
        <v>17</v>
      </c>
      <c r="C4" s="181" t="s">
        <v>18</v>
      </c>
      <c r="D4" s="181" t="s">
        <v>19</v>
      </c>
      <c r="E4" s="315"/>
    </row>
    <row r="5" spans="1:11" s="131" customFormat="1" ht="12.75" customHeight="1" x14ac:dyDescent="0.2">
      <c r="A5" s="372" t="s">
        <v>73</v>
      </c>
      <c r="B5" s="369">
        <f>+B6+C6+D6</f>
        <v>14416940.695999999</v>
      </c>
      <c r="C5" s="365"/>
      <c r="D5" s="365"/>
      <c r="E5" s="315"/>
    </row>
    <row r="6" spans="1:11" x14ac:dyDescent="0.2">
      <c r="A6" s="373"/>
      <c r="B6" s="296">
        <f>SUM(B7:B14)</f>
        <v>3053567.8530000001</v>
      </c>
      <c r="C6" s="293">
        <f t="shared" ref="C6:D6" si="0">SUM(C7:C14)</f>
        <v>4850498.8340000007</v>
      </c>
      <c r="D6" s="293">
        <f t="shared" si="0"/>
        <v>6512874.0089999987</v>
      </c>
      <c r="E6" s="316"/>
    </row>
    <row r="7" spans="1:11" x14ac:dyDescent="0.2">
      <c r="A7" s="172" t="s">
        <v>63</v>
      </c>
      <c r="B7" s="294">
        <v>2445.88</v>
      </c>
      <c r="C7" s="295">
        <v>4838.12</v>
      </c>
      <c r="D7" s="295">
        <v>49515.72</v>
      </c>
      <c r="E7" s="321">
        <f>+SUM(B7:D7)/$B$5</f>
        <v>3.9397900842970913E-3</v>
      </c>
      <c r="F7" s="11"/>
      <c r="K7" s="127"/>
    </row>
    <row r="8" spans="1:11" x14ac:dyDescent="0.2">
      <c r="A8" s="172" t="s">
        <v>64</v>
      </c>
      <c r="B8" s="294">
        <v>494050.50199999998</v>
      </c>
      <c r="C8" s="295">
        <v>839423.65099999984</v>
      </c>
      <c r="D8" s="295">
        <v>1190418.8689999999</v>
      </c>
      <c r="E8" s="321">
        <f t="shared" ref="E8:E14" si="1">+SUM(B8:D8)/$B$5</f>
        <v>0.17506439647769778</v>
      </c>
      <c r="F8" s="11"/>
      <c r="K8" s="127"/>
    </row>
    <row r="9" spans="1:11" x14ac:dyDescent="0.2">
      <c r="A9" s="172" t="s">
        <v>65</v>
      </c>
      <c r="B9" s="294">
        <v>1172.3499999999999</v>
      </c>
      <c r="C9" s="295">
        <v>3721.75</v>
      </c>
      <c r="D9" s="295">
        <v>3697.57</v>
      </c>
      <c r="E9" s="321">
        <f t="shared" si="1"/>
        <v>5.9594266087144071E-4</v>
      </c>
      <c r="F9" s="11"/>
      <c r="K9" s="127"/>
    </row>
    <row r="10" spans="1:11" x14ac:dyDescent="0.2">
      <c r="A10" s="172" t="s">
        <v>66</v>
      </c>
      <c r="B10" s="294">
        <v>226679.62999999998</v>
      </c>
      <c r="C10" s="295">
        <v>348008.28</v>
      </c>
      <c r="D10" s="295">
        <v>459695.75099999993</v>
      </c>
      <c r="E10" s="321">
        <f t="shared" si="1"/>
        <v>7.1747791907543268E-2</v>
      </c>
      <c r="F10" s="11"/>
      <c r="G10" s="74"/>
      <c r="H10" s="74"/>
      <c r="I10" s="74"/>
      <c r="J10" s="74"/>
      <c r="K10" s="127"/>
    </row>
    <row r="11" spans="1:11" x14ac:dyDescent="0.2">
      <c r="A11" s="169" t="s">
        <v>67</v>
      </c>
      <c r="B11" s="294">
        <v>2329219.4909999999</v>
      </c>
      <c r="C11" s="295">
        <v>3654507.0330000003</v>
      </c>
      <c r="D11" s="295">
        <v>4809546.0989999985</v>
      </c>
      <c r="E11" s="321">
        <f t="shared" si="1"/>
        <v>0.74865207886959051</v>
      </c>
      <c r="F11" s="11"/>
      <c r="G11" s="74"/>
      <c r="H11" s="74"/>
      <c r="I11" s="74"/>
      <c r="J11" s="74"/>
      <c r="K11" s="127"/>
    </row>
    <row r="12" spans="1:11" x14ac:dyDescent="0.2">
      <c r="A12" s="169" t="s">
        <v>68</v>
      </c>
      <c r="B12" s="294">
        <v>0</v>
      </c>
      <c r="C12" s="295">
        <v>0</v>
      </c>
      <c r="D12" s="295">
        <v>0</v>
      </c>
      <c r="E12" s="321">
        <f t="shared" si="1"/>
        <v>0</v>
      </c>
      <c r="F12" s="11"/>
      <c r="G12" s="74"/>
      <c r="H12" s="74"/>
      <c r="I12" s="74"/>
      <c r="J12" s="74"/>
      <c r="K12" s="127"/>
    </row>
    <row r="13" spans="1:11" x14ac:dyDescent="0.2">
      <c r="A13" s="169" t="s">
        <v>69</v>
      </c>
      <c r="B13" s="294">
        <v>0</v>
      </c>
      <c r="C13" s="295">
        <v>0</v>
      </c>
      <c r="D13" s="295">
        <v>0</v>
      </c>
      <c r="E13" s="321">
        <f t="shared" si="1"/>
        <v>0</v>
      </c>
      <c r="F13" s="11"/>
      <c r="G13" s="74"/>
      <c r="H13" s="74"/>
      <c r="I13" s="74"/>
      <c r="J13" s="74"/>
      <c r="K13" s="127"/>
    </row>
    <row r="14" spans="1:11" x14ac:dyDescent="0.2">
      <c r="A14" s="169" t="s">
        <v>70</v>
      </c>
      <c r="B14" s="294">
        <v>0</v>
      </c>
      <c r="C14" s="295">
        <v>0</v>
      </c>
      <c r="D14" s="295">
        <v>0</v>
      </c>
      <c r="E14" s="321">
        <f t="shared" si="1"/>
        <v>0</v>
      </c>
      <c r="F14" s="11"/>
      <c r="G14" s="74"/>
      <c r="H14" s="74"/>
      <c r="I14" s="74"/>
      <c r="J14" s="74"/>
      <c r="K14" s="127"/>
    </row>
    <row r="15" spans="1:11" s="131" customFormat="1" x14ac:dyDescent="0.2">
      <c r="A15" s="319"/>
      <c r="B15" s="320"/>
      <c r="C15" s="320"/>
      <c r="D15" s="320"/>
      <c r="E15" s="321"/>
      <c r="F15" s="11"/>
      <c r="G15" s="74"/>
      <c r="H15" s="74"/>
      <c r="I15" s="74"/>
      <c r="J15" s="74"/>
      <c r="K15" s="127"/>
    </row>
    <row r="16" spans="1:11" s="131" customFormat="1" x14ac:dyDescent="0.2">
      <c r="A16" s="325"/>
      <c r="B16" s="326"/>
      <c r="C16" s="326"/>
      <c r="D16" s="326"/>
      <c r="E16" s="321"/>
      <c r="F16" s="11"/>
      <c r="G16" s="74"/>
      <c r="H16" s="74"/>
      <c r="I16" s="74"/>
      <c r="J16" s="74"/>
      <c r="K16" s="127"/>
    </row>
    <row r="17" spans="1:17" s="131" customFormat="1" x14ac:dyDescent="0.2">
      <c r="A17" s="317"/>
      <c r="B17" s="318"/>
      <c r="C17" s="318"/>
      <c r="D17" s="318"/>
      <c r="E17" s="321"/>
      <c r="F17" s="11"/>
      <c r="G17" s="74"/>
      <c r="H17" s="74"/>
      <c r="I17" s="74"/>
      <c r="J17" s="74"/>
      <c r="K17" s="127"/>
    </row>
    <row r="18" spans="1:17" s="131" customFormat="1" x14ac:dyDescent="0.2">
      <c r="A18" s="363">
        <v>2022</v>
      </c>
      <c r="B18" s="364" t="s">
        <v>335</v>
      </c>
      <c r="C18" s="365"/>
      <c r="D18" s="365"/>
      <c r="E18" s="321"/>
      <c r="F18" s="11"/>
      <c r="G18" s="74"/>
      <c r="H18" s="74"/>
      <c r="I18" s="74"/>
      <c r="J18" s="74"/>
      <c r="K18" s="127"/>
    </row>
    <row r="19" spans="1:17" s="131" customFormat="1" x14ac:dyDescent="0.2">
      <c r="A19" s="363"/>
      <c r="B19" s="289" t="s">
        <v>17</v>
      </c>
      <c r="C19" s="181" t="s">
        <v>18</v>
      </c>
      <c r="D19" s="181" t="s">
        <v>19</v>
      </c>
      <c r="E19" s="322"/>
      <c r="F19" s="11"/>
      <c r="G19" s="74"/>
      <c r="H19" s="74"/>
      <c r="I19" s="74"/>
      <c r="J19" s="74"/>
      <c r="K19" s="127"/>
    </row>
    <row r="20" spans="1:17" s="131" customFormat="1" ht="12.75" customHeight="1" x14ac:dyDescent="0.2">
      <c r="A20" s="372" t="s">
        <v>75</v>
      </c>
      <c r="B20" s="369">
        <f>+B21+C21+D21</f>
        <v>2175378.963</v>
      </c>
      <c r="C20" s="365"/>
      <c r="D20" s="365"/>
      <c r="E20" s="322"/>
      <c r="F20" s="11"/>
      <c r="G20" s="74"/>
      <c r="H20" s="74"/>
      <c r="I20" s="74"/>
      <c r="J20" s="74"/>
      <c r="K20" s="127"/>
    </row>
    <row r="21" spans="1:17" x14ac:dyDescent="0.2">
      <c r="A21" s="373"/>
      <c r="B21" s="296">
        <f t="shared" ref="B21:D21" si="2">SUM(B22:B28)</f>
        <v>554407.98</v>
      </c>
      <c r="C21" s="293">
        <f t="shared" si="2"/>
        <v>721496.94900000002</v>
      </c>
      <c r="D21" s="293">
        <f t="shared" si="2"/>
        <v>899474.03399999987</v>
      </c>
      <c r="E21" s="323"/>
    </row>
    <row r="22" spans="1:17" x14ac:dyDescent="0.2">
      <c r="A22" s="172" t="s">
        <v>20</v>
      </c>
      <c r="B22" s="294">
        <v>18601.544000000002</v>
      </c>
      <c r="C22" s="295">
        <v>34906.383000000002</v>
      </c>
      <c r="D22" s="295">
        <v>38394.663</v>
      </c>
      <c r="E22" s="321">
        <f>+SUM(B22:D22)/$B$20</f>
        <v>4.2246703477016201E-2</v>
      </c>
      <c r="F22" s="11"/>
      <c r="K22" s="127"/>
      <c r="L22" s="74"/>
      <c r="M22" s="74"/>
      <c r="N22" s="74"/>
      <c r="O22" s="74"/>
      <c r="P22" s="74"/>
      <c r="Q22" s="74"/>
    </row>
    <row r="23" spans="1:17" x14ac:dyDescent="0.2">
      <c r="A23" s="172" t="s">
        <v>41</v>
      </c>
      <c r="B23" s="294">
        <v>38086.410000000003</v>
      </c>
      <c r="C23" s="295">
        <v>69396.72</v>
      </c>
      <c r="D23" s="295">
        <v>83973.23</v>
      </c>
      <c r="E23" s="321">
        <f t="shared" ref="E23:E28" si="3">+SUM(B23:D23)/$B$20</f>
        <v>8.8010578044741342E-2</v>
      </c>
      <c r="F23" s="11"/>
      <c r="K23" s="127"/>
      <c r="L23" s="74"/>
      <c r="M23" s="74"/>
      <c r="N23" s="74"/>
      <c r="O23" s="74"/>
      <c r="P23" s="74"/>
      <c r="Q23" s="74"/>
    </row>
    <row r="24" spans="1:17" x14ac:dyDescent="0.2">
      <c r="A24" s="172" t="s">
        <v>21</v>
      </c>
      <c r="B24" s="294">
        <v>0</v>
      </c>
      <c r="C24" s="295">
        <v>0</v>
      </c>
      <c r="D24" s="295">
        <v>0</v>
      </c>
      <c r="E24" s="321">
        <f t="shared" si="3"/>
        <v>0</v>
      </c>
      <c r="F24" s="11"/>
      <c r="K24" s="127"/>
      <c r="L24" s="74"/>
      <c r="M24" s="74"/>
      <c r="N24" s="74"/>
      <c r="O24" s="74"/>
      <c r="P24" s="74"/>
      <c r="Q24" s="74"/>
    </row>
    <row r="25" spans="1:17" x14ac:dyDescent="0.2">
      <c r="A25" s="172" t="s">
        <v>22</v>
      </c>
      <c r="B25" s="294">
        <v>0</v>
      </c>
      <c r="C25" s="295">
        <v>0</v>
      </c>
      <c r="D25" s="295">
        <v>0</v>
      </c>
      <c r="E25" s="321">
        <f t="shared" si="3"/>
        <v>0</v>
      </c>
      <c r="F25" s="11"/>
      <c r="K25" s="127"/>
      <c r="L25" s="74"/>
      <c r="M25" s="74"/>
      <c r="N25" s="74"/>
      <c r="O25" s="74"/>
      <c r="P25" s="74"/>
      <c r="Q25" s="74"/>
    </row>
    <row r="26" spans="1:17" x14ac:dyDescent="0.2">
      <c r="A26" s="172" t="s">
        <v>23</v>
      </c>
      <c r="B26" s="294">
        <v>0</v>
      </c>
      <c r="C26" s="295">
        <v>0</v>
      </c>
      <c r="D26" s="295">
        <v>0</v>
      </c>
      <c r="E26" s="321">
        <f t="shared" si="3"/>
        <v>0</v>
      </c>
      <c r="F26" s="11"/>
      <c r="K26" s="127"/>
    </row>
    <row r="27" spans="1:17" x14ac:dyDescent="0.2">
      <c r="A27" s="172" t="s">
        <v>24</v>
      </c>
      <c r="B27" s="294">
        <v>480209.217</v>
      </c>
      <c r="C27" s="295">
        <v>579908.23400000005</v>
      </c>
      <c r="D27" s="295">
        <v>723595.97899999982</v>
      </c>
      <c r="E27" s="321">
        <f t="shared" si="3"/>
        <v>0.81995526312350386</v>
      </c>
      <c r="F27" s="11"/>
      <c r="K27" s="127"/>
    </row>
    <row r="28" spans="1:17" x14ac:dyDescent="0.2">
      <c r="A28" s="169" t="s">
        <v>115</v>
      </c>
      <c r="B28" s="294">
        <v>17510.809000000001</v>
      </c>
      <c r="C28" s="295">
        <v>37285.611999999994</v>
      </c>
      <c r="D28" s="295">
        <v>53510.161999999997</v>
      </c>
      <c r="E28" s="321">
        <f t="shared" si="3"/>
        <v>4.9787455354738566E-2</v>
      </c>
      <c r="F28" s="11"/>
      <c r="K28" s="127"/>
    </row>
    <row r="29" spans="1:17" s="131" customFormat="1" x14ac:dyDescent="0.2">
      <c r="A29" s="319"/>
      <c r="B29" s="320"/>
      <c r="C29" s="320"/>
      <c r="D29" s="320"/>
      <c r="E29" s="321"/>
      <c r="F29" s="11"/>
      <c r="K29" s="127"/>
    </row>
    <row r="30" spans="1:17" s="131" customFormat="1" x14ac:dyDescent="0.2">
      <c r="A30" s="325"/>
      <c r="B30" s="326"/>
      <c r="C30" s="326"/>
      <c r="D30" s="326"/>
      <c r="E30" s="321"/>
      <c r="F30" s="11"/>
      <c r="K30" s="127"/>
    </row>
    <row r="31" spans="1:17" s="131" customFormat="1" x14ac:dyDescent="0.2">
      <c r="A31" s="317"/>
      <c r="B31" s="318"/>
      <c r="C31" s="318"/>
      <c r="D31" s="318"/>
      <c r="E31" s="321"/>
      <c r="F31" s="11"/>
      <c r="K31" s="127"/>
    </row>
    <row r="32" spans="1:17" s="131" customFormat="1" x14ac:dyDescent="0.2">
      <c r="A32" s="363">
        <v>2022</v>
      </c>
      <c r="B32" s="364" t="s">
        <v>335</v>
      </c>
      <c r="C32" s="365"/>
      <c r="D32" s="365"/>
      <c r="E32" s="321"/>
      <c r="F32" s="11"/>
      <c r="K32" s="127"/>
    </row>
    <row r="33" spans="1:11" s="131" customFormat="1" x14ac:dyDescent="0.2">
      <c r="A33" s="363"/>
      <c r="B33" s="289" t="s">
        <v>17</v>
      </c>
      <c r="C33" s="181" t="s">
        <v>18</v>
      </c>
      <c r="D33" s="181" t="s">
        <v>19</v>
      </c>
      <c r="E33" s="321"/>
      <c r="F33" s="11"/>
      <c r="K33" s="127"/>
    </row>
    <row r="34" spans="1:11" s="131" customFormat="1" ht="12.75" customHeight="1" x14ac:dyDescent="0.2">
      <c r="A34" s="372" t="s">
        <v>74</v>
      </c>
      <c r="B34" s="369">
        <f>+B35+C35+D35</f>
        <v>167047.14199999999</v>
      </c>
      <c r="C34" s="365"/>
      <c r="D34" s="365"/>
      <c r="E34" s="321"/>
      <c r="F34" s="11"/>
      <c r="K34" s="127"/>
    </row>
    <row r="35" spans="1:11" x14ac:dyDescent="0.2">
      <c r="A35" s="373"/>
      <c r="B35" s="296">
        <f t="shared" ref="B35:D35" si="4">SUM(B36:B38)</f>
        <v>47312.728000000003</v>
      </c>
      <c r="C35" s="293">
        <f t="shared" si="4"/>
        <v>56058.108999999982</v>
      </c>
      <c r="D35" s="293">
        <f t="shared" si="4"/>
        <v>63676.304999999993</v>
      </c>
      <c r="E35" s="323"/>
      <c r="F35" s="74"/>
      <c r="G35" s="74"/>
      <c r="H35" s="74"/>
      <c r="I35" s="74"/>
      <c r="J35" s="74"/>
      <c r="K35" s="74"/>
    </row>
    <row r="36" spans="1:11" x14ac:dyDescent="0.2">
      <c r="A36" s="169" t="s">
        <v>27</v>
      </c>
      <c r="B36" s="294">
        <v>4487</v>
      </c>
      <c r="C36" s="295">
        <v>4227</v>
      </c>
      <c r="D36" s="295">
        <v>3617</v>
      </c>
      <c r="E36" s="321">
        <f>+SUM(B36:D36)/$B$34</f>
        <v>7.3817485605350855E-2</v>
      </c>
      <c r="F36" s="114"/>
      <c r="G36" s="74"/>
      <c r="H36" s="74"/>
      <c r="I36" s="74"/>
      <c r="J36" s="74"/>
      <c r="K36" s="127"/>
    </row>
    <row r="37" spans="1:11" x14ac:dyDescent="0.2">
      <c r="A37" s="169" t="s">
        <v>28</v>
      </c>
      <c r="B37" s="294">
        <v>775.13699999999994</v>
      </c>
      <c r="C37" s="295">
        <v>655.83799999999997</v>
      </c>
      <c r="D37" s="295">
        <v>584.73800000000006</v>
      </c>
      <c r="E37" s="321">
        <f>+SUM(B37:D37)/$B$34</f>
        <v>1.2066731438003292E-2</v>
      </c>
      <c r="F37" s="114"/>
      <c r="G37" s="74"/>
      <c r="H37" s="74"/>
      <c r="I37" s="74"/>
      <c r="J37" s="74"/>
      <c r="K37" s="127"/>
    </row>
    <row r="38" spans="1:11" x14ac:dyDescent="0.2">
      <c r="A38" s="169" t="s">
        <v>29</v>
      </c>
      <c r="B38" s="294">
        <v>42050.591</v>
      </c>
      <c r="C38" s="295">
        <v>51175.270999999979</v>
      </c>
      <c r="D38" s="295">
        <v>59474.566999999995</v>
      </c>
      <c r="E38" s="321">
        <f>+SUM(B38:D38)/$B$34</f>
        <v>0.91411578295664575</v>
      </c>
      <c r="F38" s="114"/>
      <c r="G38" s="74"/>
      <c r="H38" s="74"/>
      <c r="I38" s="74"/>
      <c r="J38" s="74"/>
      <c r="K38" s="127"/>
    </row>
    <row r="39" spans="1:11" x14ac:dyDescent="0.2">
      <c r="A39" s="202"/>
      <c r="B39" s="4"/>
      <c r="C39" s="4"/>
      <c r="D39" s="4"/>
      <c r="E39" s="4"/>
      <c r="F39" s="75"/>
      <c r="G39" s="75"/>
      <c r="H39" s="75"/>
      <c r="I39" s="75"/>
      <c r="J39" s="75"/>
      <c r="K39" s="75"/>
    </row>
    <row r="40" spans="1:11" x14ac:dyDescent="0.2">
      <c r="A40" s="10"/>
      <c r="B40" s="10"/>
      <c r="C40" s="10"/>
      <c r="D40" s="10"/>
      <c r="E40" s="10"/>
    </row>
    <row r="41" spans="1:11" x14ac:dyDescent="0.2">
      <c r="A41" s="10"/>
      <c r="B41" s="10"/>
      <c r="C41" s="10"/>
      <c r="D41" s="10"/>
      <c r="E41" s="10"/>
    </row>
    <row r="42" spans="1:11" x14ac:dyDescent="0.2">
      <c r="A42" s="10"/>
      <c r="B42" s="10"/>
      <c r="C42" s="10"/>
      <c r="D42" s="10"/>
      <c r="E42" s="10"/>
    </row>
    <row r="43" spans="1:11" x14ac:dyDescent="0.2">
      <c r="A43" s="10"/>
      <c r="B43" s="10"/>
      <c r="C43" s="10"/>
      <c r="D43" s="10"/>
      <c r="E43" s="10"/>
    </row>
    <row r="44" spans="1:11" x14ac:dyDescent="0.2">
      <c r="A44" s="10"/>
      <c r="B44" s="10"/>
      <c r="C44" s="10"/>
      <c r="D44" s="10"/>
      <c r="E44" s="10"/>
    </row>
    <row r="45" spans="1:11" x14ac:dyDescent="0.2">
      <c r="A45" s="10"/>
      <c r="B45" s="10"/>
      <c r="C45" s="10"/>
      <c r="D45" s="10"/>
      <c r="E45" s="10"/>
    </row>
    <row r="46" spans="1:11" x14ac:dyDescent="0.2">
      <c r="A46" s="10"/>
      <c r="B46" s="10"/>
      <c r="C46" s="10"/>
      <c r="D46" s="10"/>
      <c r="E46" s="10"/>
    </row>
    <row r="47" spans="1:11" x14ac:dyDescent="0.2">
      <c r="A47" s="10"/>
      <c r="B47" s="10"/>
      <c r="C47" s="10"/>
      <c r="D47" s="10"/>
      <c r="E47" s="10"/>
    </row>
    <row r="48" spans="1:11" x14ac:dyDescent="0.2">
      <c r="A48" s="74"/>
      <c r="B48" s="74"/>
      <c r="C48" s="74"/>
      <c r="D48" s="74"/>
      <c r="E48" s="74"/>
    </row>
    <row r="63" spans="1:3" x14ac:dyDescent="0.2">
      <c r="A63" s="131"/>
      <c r="B63" s="131"/>
      <c r="C63" s="131"/>
    </row>
    <row r="64" spans="1:3" x14ac:dyDescent="0.2">
      <c r="A64" s="131"/>
      <c r="B64" s="131"/>
      <c r="C64" s="131"/>
    </row>
    <row r="65" spans="1:3" x14ac:dyDescent="0.2">
      <c r="A65" s="131"/>
      <c r="B65" s="131"/>
      <c r="C65" s="131"/>
    </row>
    <row r="66" spans="1:3" x14ac:dyDescent="0.2">
      <c r="A66" s="131"/>
      <c r="B66" s="131"/>
      <c r="C66" s="131"/>
    </row>
    <row r="67" spans="1:3" x14ac:dyDescent="0.2">
      <c r="A67" s="131"/>
      <c r="B67" s="131"/>
      <c r="C67" s="131"/>
    </row>
  </sheetData>
  <mergeCells count="12">
    <mergeCell ref="A3:A4"/>
    <mergeCell ref="B3:D3"/>
    <mergeCell ref="A32:A33"/>
    <mergeCell ref="B32:D32"/>
    <mergeCell ref="A34:A35"/>
    <mergeCell ref="B34:D34"/>
    <mergeCell ref="A5:A6"/>
    <mergeCell ref="B5:D5"/>
    <mergeCell ref="A18:A19"/>
    <mergeCell ref="B18:D18"/>
    <mergeCell ref="A20:A21"/>
    <mergeCell ref="B20:D20"/>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dimension ref="A1:T56"/>
  <sheetViews>
    <sheetView showGridLines="0" view="pageBreakPreview" zoomScaleNormal="70" zoomScaleSheetLayoutView="100" workbookViewId="0">
      <selection activeCell="O36" sqref="O36"/>
    </sheetView>
  </sheetViews>
  <sheetFormatPr defaultColWidth="9.140625" defaultRowHeight="12" x14ac:dyDescent="0.2"/>
  <cols>
    <col min="1" max="1" width="24" style="7" customWidth="1"/>
    <col min="2" max="13" width="10" style="7" customWidth="1"/>
    <col min="14" max="14" width="9.140625" style="7" customWidth="1"/>
    <col min="15" max="16384" width="9.140625" style="7"/>
  </cols>
  <sheetData>
    <row r="1" spans="1:20" ht="23.25" x14ac:dyDescent="0.4">
      <c r="A1" s="177" t="s">
        <v>262</v>
      </c>
      <c r="M1" s="241" t="str">
        <f>'3'!N1</f>
        <v>IV. čtvrtletí 2022</v>
      </c>
    </row>
    <row r="2" spans="1:20" ht="6" customHeight="1" x14ac:dyDescent="0.2"/>
    <row r="3" spans="1:20" x14ac:dyDescent="0.2">
      <c r="A3" s="363">
        <v>2022</v>
      </c>
      <c r="B3" s="364" t="s">
        <v>42</v>
      </c>
      <c r="C3" s="365"/>
      <c r="D3" s="366"/>
      <c r="E3" s="364" t="s">
        <v>43</v>
      </c>
      <c r="F3" s="365"/>
      <c r="G3" s="366"/>
      <c r="H3" s="364" t="s">
        <v>44</v>
      </c>
      <c r="I3" s="365"/>
      <c r="J3" s="366"/>
      <c r="K3" s="365" t="s">
        <v>45</v>
      </c>
      <c r="L3" s="365"/>
      <c r="M3" s="365"/>
    </row>
    <row r="4" spans="1:20" x14ac:dyDescent="0.2">
      <c r="A4" s="363"/>
      <c r="B4" s="279" t="s">
        <v>8</v>
      </c>
      <c r="C4" s="269" t="s">
        <v>9</v>
      </c>
      <c r="D4" s="280" t="s">
        <v>10</v>
      </c>
      <c r="E4" s="279" t="s">
        <v>11</v>
      </c>
      <c r="F4" s="269" t="s">
        <v>12</v>
      </c>
      <c r="G4" s="280" t="s">
        <v>13</v>
      </c>
      <c r="H4" s="279" t="s">
        <v>14</v>
      </c>
      <c r="I4" s="269" t="s">
        <v>15</v>
      </c>
      <c r="J4" s="280" t="s">
        <v>16</v>
      </c>
      <c r="K4" s="196" t="s">
        <v>17</v>
      </c>
      <c r="L4" s="196" t="s">
        <v>18</v>
      </c>
      <c r="M4" s="196" t="s">
        <v>19</v>
      </c>
    </row>
    <row r="5" spans="1:20" x14ac:dyDescent="0.2">
      <c r="A5" s="363" t="s">
        <v>157</v>
      </c>
      <c r="B5" s="369">
        <f>D6</f>
        <v>38793.700360000003</v>
      </c>
      <c r="C5" s="370"/>
      <c r="D5" s="371"/>
      <c r="E5" s="369">
        <f>G6</f>
        <v>38672.389359999994</v>
      </c>
      <c r="F5" s="370"/>
      <c r="G5" s="371"/>
      <c r="H5" s="369">
        <f>J6</f>
        <v>38473.909359999998</v>
      </c>
      <c r="I5" s="370"/>
      <c r="J5" s="371"/>
      <c r="K5" s="370">
        <f>M6</f>
        <v>37862.177359999994</v>
      </c>
      <c r="L5" s="370"/>
      <c r="M5" s="370"/>
    </row>
    <row r="6" spans="1:20" x14ac:dyDescent="0.2">
      <c r="A6" s="363"/>
      <c r="B6" s="283">
        <f>SUM(B7:B20)</f>
        <v>38756.292359999992</v>
      </c>
      <c r="C6" s="267">
        <f t="shared" ref="C6:M6" si="0">SUM(C7:C20)</f>
        <v>38791.821359999994</v>
      </c>
      <c r="D6" s="284">
        <f t="shared" si="0"/>
        <v>38793.700360000003</v>
      </c>
      <c r="E6" s="299">
        <f t="shared" si="0"/>
        <v>38677.998359999998</v>
      </c>
      <c r="F6" s="337">
        <f t="shared" si="0"/>
        <v>38677.879359999992</v>
      </c>
      <c r="G6" s="284">
        <f t="shared" si="0"/>
        <v>38672.389359999994</v>
      </c>
      <c r="H6" s="299">
        <f t="shared" si="0"/>
        <v>38477.366359999993</v>
      </c>
      <c r="I6" s="338">
        <f t="shared" si="0"/>
        <v>38478.892359999991</v>
      </c>
      <c r="J6" s="284">
        <f t="shared" si="0"/>
        <v>38473.909359999998</v>
      </c>
      <c r="K6" s="339">
        <f t="shared" si="0"/>
        <v>37905.848359999996</v>
      </c>
      <c r="L6" s="339">
        <f t="shared" si="0"/>
        <v>37882.603360000001</v>
      </c>
      <c r="M6" s="339">
        <f t="shared" si="0"/>
        <v>37862.177359999994</v>
      </c>
    </row>
    <row r="7" spans="1:20" x14ac:dyDescent="0.2">
      <c r="A7" s="169" t="s">
        <v>126</v>
      </c>
      <c r="B7" s="281">
        <v>2083.6129999999989</v>
      </c>
      <c r="C7" s="268">
        <v>2083.2529999999992</v>
      </c>
      <c r="D7" s="282">
        <v>2083.2529999999992</v>
      </c>
      <c r="E7" s="297">
        <v>2083.8639999999991</v>
      </c>
      <c r="F7" s="295">
        <v>2084.7819999999992</v>
      </c>
      <c r="G7" s="282">
        <v>2084.7819999999992</v>
      </c>
      <c r="H7" s="297">
        <v>2077.6679999999992</v>
      </c>
      <c r="I7" s="295">
        <v>2078.5859999999993</v>
      </c>
      <c r="J7" s="282">
        <v>2078.5859999999993</v>
      </c>
      <c r="K7" s="295">
        <v>1610.7790000000002</v>
      </c>
      <c r="L7" s="295">
        <v>1565.6740000000002</v>
      </c>
      <c r="M7" s="295">
        <v>1565.6740000000002</v>
      </c>
      <c r="T7" s="41"/>
    </row>
    <row r="8" spans="1:20" x14ac:dyDescent="0.2">
      <c r="A8" s="169" t="s">
        <v>153</v>
      </c>
      <c r="B8" s="281">
        <v>2155.4980000000014</v>
      </c>
      <c r="C8" s="268">
        <v>2155.8030000000017</v>
      </c>
      <c r="D8" s="282">
        <v>2155.8670000000016</v>
      </c>
      <c r="E8" s="297">
        <v>2145.2490000000016</v>
      </c>
      <c r="F8" s="295">
        <v>2145.2490000000016</v>
      </c>
      <c r="G8" s="282">
        <v>2145.2490000000016</v>
      </c>
      <c r="H8" s="297">
        <v>2145.1950000000015</v>
      </c>
      <c r="I8" s="295">
        <v>2145.2320000000018</v>
      </c>
      <c r="J8" s="282">
        <v>2144.4290000000019</v>
      </c>
      <c r="K8" s="295">
        <v>2144.0320000000015</v>
      </c>
      <c r="L8" s="295">
        <v>2144.0320000000015</v>
      </c>
      <c r="M8" s="295">
        <v>2144.0320000000015</v>
      </c>
      <c r="T8" s="41"/>
    </row>
    <row r="9" spans="1:20" x14ac:dyDescent="0.2">
      <c r="A9" s="169" t="s">
        <v>154</v>
      </c>
      <c r="B9" s="281">
        <v>1872.8349999999982</v>
      </c>
      <c r="C9" s="268">
        <v>1872.1969999999983</v>
      </c>
      <c r="D9" s="282">
        <v>1872.7169999999983</v>
      </c>
      <c r="E9" s="297">
        <v>1754.5429999999983</v>
      </c>
      <c r="F9" s="295">
        <v>1753.9849999999983</v>
      </c>
      <c r="G9" s="282">
        <v>1753.9849999999983</v>
      </c>
      <c r="H9" s="297">
        <v>1748.8389999999986</v>
      </c>
      <c r="I9" s="295">
        <v>1748.8389999999986</v>
      </c>
      <c r="J9" s="282">
        <v>1748.8389999999986</v>
      </c>
      <c r="K9" s="295">
        <v>1740.8449999999987</v>
      </c>
      <c r="L9" s="295">
        <v>1740.8449999999987</v>
      </c>
      <c r="M9" s="295">
        <v>1727.8329999999987</v>
      </c>
      <c r="T9" s="41"/>
    </row>
    <row r="10" spans="1:20" x14ac:dyDescent="0.2">
      <c r="A10" s="169" t="s">
        <v>155</v>
      </c>
      <c r="B10" s="281">
        <v>2825.5030000000002</v>
      </c>
      <c r="C10" s="268">
        <v>2825.5030000000002</v>
      </c>
      <c r="D10" s="282">
        <v>2825.5030000000002</v>
      </c>
      <c r="E10" s="297">
        <v>2816.2980000000002</v>
      </c>
      <c r="F10" s="295">
        <v>2816.2980000000002</v>
      </c>
      <c r="G10" s="282">
        <v>2816.2980000000002</v>
      </c>
      <c r="H10" s="297">
        <v>2816.2980000000002</v>
      </c>
      <c r="I10" s="295">
        <v>2816.2980000000002</v>
      </c>
      <c r="J10" s="282">
        <v>2816.2980000000002</v>
      </c>
      <c r="K10" s="295">
        <v>2813.6580000000004</v>
      </c>
      <c r="L10" s="295">
        <v>2813.6580000000004</v>
      </c>
      <c r="M10" s="295">
        <v>2813.6300000000006</v>
      </c>
      <c r="T10" s="41"/>
    </row>
    <row r="11" spans="1:20" x14ac:dyDescent="0.2">
      <c r="A11" s="169" t="s">
        <v>127</v>
      </c>
      <c r="B11" s="281">
        <v>580.81900000000041</v>
      </c>
      <c r="C11" s="268">
        <v>580.82200000000034</v>
      </c>
      <c r="D11" s="282">
        <v>580.82200000000034</v>
      </c>
      <c r="E11" s="297">
        <v>583.23900000000026</v>
      </c>
      <c r="F11" s="295">
        <v>583.23900000000026</v>
      </c>
      <c r="G11" s="282">
        <v>578.66800000000035</v>
      </c>
      <c r="H11" s="297">
        <v>578.65800000000036</v>
      </c>
      <c r="I11" s="295">
        <v>578.65800000000036</v>
      </c>
      <c r="J11" s="282">
        <v>578.65800000000036</v>
      </c>
      <c r="K11" s="295">
        <v>578.65800000000036</v>
      </c>
      <c r="L11" s="295">
        <v>578.65800000000036</v>
      </c>
      <c r="M11" s="295">
        <v>578.65800000000036</v>
      </c>
      <c r="T11" s="41"/>
    </row>
    <row r="12" spans="1:20" x14ac:dyDescent="0.2">
      <c r="A12" s="169" t="s">
        <v>144</v>
      </c>
      <c r="B12" s="281">
        <v>1055.4714999999999</v>
      </c>
      <c r="C12" s="268">
        <v>1055.4694999999997</v>
      </c>
      <c r="D12" s="282">
        <v>1055.4694999999997</v>
      </c>
      <c r="E12" s="297">
        <v>1055.4034999999999</v>
      </c>
      <c r="F12" s="295">
        <v>1055.4034999999999</v>
      </c>
      <c r="G12" s="282">
        <v>1055.4034999999999</v>
      </c>
      <c r="H12" s="297">
        <v>1055.4034999999999</v>
      </c>
      <c r="I12" s="295">
        <v>1055.4044999999999</v>
      </c>
      <c r="J12" s="282">
        <v>1055.4034999999999</v>
      </c>
      <c r="K12" s="295">
        <v>1054.8934999999999</v>
      </c>
      <c r="L12" s="295">
        <v>1054.8934999999999</v>
      </c>
      <c r="M12" s="295">
        <v>1054.8934999999999</v>
      </c>
      <c r="T12" s="41"/>
    </row>
    <row r="13" spans="1:20" x14ac:dyDescent="0.2">
      <c r="A13" s="169" t="s">
        <v>145</v>
      </c>
      <c r="B13" s="281">
        <v>483.59699999999998</v>
      </c>
      <c r="C13" s="268">
        <v>484.76099999999997</v>
      </c>
      <c r="D13" s="282">
        <v>484.76099999999997</v>
      </c>
      <c r="E13" s="297">
        <v>457.11</v>
      </c>
      <c r="F13" s="295">
        <v>457.11199999999997</v>
      </c>
      <c r="G13" s="282">
        <v>457.11199999999997</v>
      </c>
      <c r="H13" s="297">
        <v>457.11199999999997</v>
      </c>
      <c r="I13" s="295">
        <v>457.11199999999997</v>
      </c>
      <c r="J13" s="282">
        <v>457.11199999999997</v>
      </c>
      <c r="K13" s="295">
        <v>418.4129999999999</v>
      </c>
      <c r="L13" s="295">
        <v>418.4129999999999</v>
      </c>
      <c r="M13" s="295">
        <v>418.4129999999999</v>
      </c>
      <c r="T13" s="41"/>
    </row>
    <row r="14" spans="1:20" x14ac:dyDescent="0.2">
      <c r="A14" s="169" t="s">
        <v>146</v>
      </c>
      <c r="B14" s="281">
        <v>6105.7959999999994</v>
      </c>
      <c r="C14" s="268">
        <v>6122.3709999999992</v>
      </c>
      <c r="D14" s="282">
        <v>6122.3709999999992</v>
      </c>
      <c r="E14" s="297">
        <v>6103.16</v>
      </c>
      <c r="F14" s="295">
        <v>6104.16</v>
      </c>
      <c r="G14" s="282">
        <v>6103.25</v>
      </c>
      <c r="H14" s="297">
        <v>6104.6399999999994</v>
      </c>
      <c r="I14" s="295">
        <v>6104.6399999999994</v>
      </c>
      <c r="J14" s="282">
        <v>6104.6399999999994</v>
      </c>
      <c r="K14" s="295">
        <v>6097.0809999999992</v>
      </c>
      <c r="L14" s="295">
        <v>6121.9609999999993</v>
      </c>
      <c r="M14" s="295">
        <v>6115.713999999999</v>
      </c>
      <c r="T14" s="41"/>
    </row>
    <row r="15" spans="1:20" x14ac:dyDescent="0.2">
      <c r="A15" s="169" t="s">
        <v>147</v>
      </c>
      <c r="B15" s="281">
        <v>1260.4569999999999</v>
      </c>
      <c r="C15" s="268">
        <v>1278.9889999999996</v>
      </c>
      <c r="D15" s="282">
        <v>1278.9889999999996</v>
      </c>
      <c r="E15" s="297">
        <v>1350.7649999999996</v>
      </c>
      <c r="F15" s="295">
        <v>1350.1939999999997</v>
      </c>
      <c r="G15" s="282">
        <v>1350.1939999999997</v>
      </c>
      <c r="H15" s="297">
        <v>1351.1939999999997</v>
      </c>
      <c r="I15" s="295">
        <v>1351.1939999999997</v>
      </c>
      <c r="J15" s="282">
        <v>1349.0329999999999</v>
      </c>
      <c r="K15" s="295">
        <v>1341.1329999999998</v>
      </c>
      <c r="L15" s="295">
        <v>1341.1329999999998</v>
      </c>
      <c r="M15" s="295">
        <v>1341.1329999999998</v>
      </c>
      <c r="T15" s="41"/>
    </row>
    <row r="16" spans="1:20" x14ac:dyDescent="0.2">
      <c r="A16" s="169" t="s">
        <v>148</v>
      </c>
      <c r="B16" s="281">
        <v>3717.6599999999989</v>
      </c>
      <c r="C16" s="268">
        <v>3717.6589999999992</v>
      </c>
      <c r="D16" s="282">
        <v>3717.6599999999989</v>
      </c>
      <c r="E16" s="297">
        <v>3717.0279999999993</v>
      </c>
      <c r="F16" s="295">
        <v>3717.0279999999993</v>
      </c>
      <c r="G16" s="282">
        <v>3717.0179999999996</v>
      </c>
      <c r="H16" s="297">
        <v>3509.0179999999991</v>
      </c>
      <c r="I16" s="295">
        <v>3509.0179999999991</v>
      </c>
      <c r="J16" s="282">
        <v>3509.0179999999991</v>
      </c>
      <c r="K16" s="295">
        <v>3508.3179999999993</v>
      </c>
      <c r="L16" s="295">
        <v>3508.3179999999993</v>
      </c>
      <c r="M16" s="295">
        <v>3508.3449999999993</v>
      </c>
      <c r="T16" s="41"/>
    </row>
    <row r="17" spans="1:20" x14ac:dyDescent="0.2">
      <c r="A17" s="169" t="s">
        <v>149</v>
      </c>
      <c r="B17" s="281">
        <v>1064.3390000000002</v>
      </c>
      <c r="C17" s="268">
        <v>1064.3390000000002</v>
      </c>
      <c r="D17" s="282">
        <v>1064.3390000000002</v>
      </c>
      <c r="E17" s="297">
        <v>1064.3390000000002</v>
      </c>
      <c r="F17" s="295">
        <v>1064.3390000000002</v>
      </c>
      <c r="G17" s="282">
        <v>1064.3390000000002</v>
      </c>
      <c r="H17" s="297">
        <v>1071.3389999999999</v>
      </c>
      <c r="I17" s="295">
        <v>1071.3389999999999</v>
      </c>
      <c r="J17" s="282">
        <v>1071.3389999999999</v>
      </c>
      <c r="K17" s="295">
        <v>1063.508</v>
      </c>
      <c r="L17" s="295">
        <v>1063.508</v>
      </c>
      <c r="M17" s="295">
        <v>1062.442</v>
      </c>
      <c r="T17" s="41"/>
    </row>
    <row r="18" spans="1:20" x14ac:dyDescent="0.2">
      <c r="A18" s="169" t="s">
        <v>150</v>
      </c>
      <c r="B18" s="281">
        <v>4351.3989999999985</v>
      </c>
      <c r="C18" s="268">
        <v>4351.3989999999985</v>
      </c>
      <c r="D18" s="282">
        <v>4351.3989999999985</v>
      </c>
      <c r="E18" s="297">
        <v>4358.802999999999</v>
      </c>
      <c r="F18" s="295">
        <v>4359.0399999999991</v>
      </c>
      <c r="G18" s="282">
        <v>4359.0399999999991</v>
      </c>
      <c r="H18" s="297">
        <v>4375.357</v>
      </c>
      <c r="I18" s="295">
        <v>4375.3370000000004</v>
      </c>
      <c r="J18" s="282">
        <v>4374.7860000000001</v>
      </c>
      <c r="K18" s="295">
        <v>4383.1670000000004</v>
      </c>
      <c r="L18" s="295">
        <v>4380.146999999999</v>
      </c>
      <c r="M18" s="295">
        <v>4380.146999999999</v>
      </c>
      <c r="T18" s="41"/>
    </row>
    <row r="19" spans="1:20" x14ac:dyDescent="0.2">
      <c r="A19" s="169" t="s">
        <v>151</v>
      </c>
      <c r="B19" s="281">
        <v>9914.8148599999986</v>
      </c>
      <c r="C19" s="268">
        <v>9914.8148599999986</v>
      </c>
      <c r="D19" s="282">
        <v>9914.8148599999986</v>
      </c>
      <c r="E19" s="297">
        <v>9911.306859999997</v>
      </c>
      <c r="F19" s="295">
        <v>9911.306859999997</v>
      </c>
      <c r="G19" s="282">
        <v>9911.306859999997</v>
      </c>
      <c r="H19" s="297">
        <v>9914.2868599999965</v>
      </c>
      <c r="I19" s="295">
        <v>9914.2868599999965</v>
      </c>
      <c r="J19" s="282">
        <v>9913.5388599999969</v>
      </c>
      <c r="K19" s="295">
        <v>9913.5388599999969</v>
      </c>
      <c r="L19" s="295">
        <v>9913.5388599999969</v>
      </c>
      <c r="M19" s="295">
        <v>9913.4388599999984</v>
      </c>
      <c r="T19" s="41"/>
    </row>
    <row r="20" spans="1:20" x14ac:dyDescent="0.2">
      <c r="A20" s="169" t="s">
        <v>152</v>
      </c>
      <c r="B20" s="281">
        <v>1284.4899999999993</v>
      </c>
      <c r="C20" s="268">
        <v>1284.4409999999996</v>
      </c>
      <c r="D20" s="282">
        <v>1285.7349999999997</v>
      </c>
      <c r="E20" s="297">
        <v>1276.8899999999996</v>
      </c>
      <c r="F20" s="295">
        <v>1275.7429999999995</v>
      </c>
      <c r="G20" s="282">
        <v>1275.7439999999995</v>
      </c>
      <c r="H20" s="297">
        <v>1272.3579999999997</v>
      </c>
      <c r="I20" s="295">
        <v>1272.9479999999994</v>
      </c>
      <c r="J20" s="282">
        <v>1272.2289999999998</v>
      </c>
      <c r="K20" s="295">
        <v>1237.8239999999996</v>
      </c>
      <c r="L20" s="295">
        <v>1237.8239999999996</v>
      </c>
      <c r="M20" s="295">
        <v>1237.8239999999996</v>
      </c>
      <c r="T20" s="41"/>
    </row>
    <row r="21" spans="1:20" x14ac:dyDescent="0.2">
      <c r="A21" s="4"/>
      <c r="M21" s="3"/>
    </row>
    <row r="22" spans="1:20" x14ac:dyDescent="0.2">
      <c r="A22" s="131"/>
      <c r="B22" s="131"/>
      <c r="C22" s="131"/>
      <c r="D22" s="131"/>
      <c r="E22" s="131"/>
      <c r="F22" s="131"/>
      <c r="G22" s="131"/>
      <c r="H22" s="131"/>
      <c r="I22" s="131"/>
      <c r="J22" s="131"/>
      <c r="K22" s="131"/>
      <c r="L22" s="131"/>
      <c r="M22" s="131"/>
    </row>
    <row r="23" spans="1:20" x14ac:dyDescent="0.2">
      <c r="A23" s="10" t="s">
        <v>85</v>
      </c>
      <c r="B23" s="10">
        <v>1565.6740000000002</v>
      </c>
      <c r="C23" s="131"/>
      <c r="D23" s="131"/>
      <c r="E23" s="131"/>
      <c r="F23" s="131"/>
      <c r="G23" s="131"/>
      <c r="H23" s="131"/>
      <c r="I23" s="131"/>
      <c r="J23" s="131"/>
      <c r="K23" s="131"/>
      <c r="L23" s="131"/>
      <c r="M23" s="131"/>
    </row>
    <row r="24" spans="1:20" x14ac:dyDescent="0.2">
      <c r="A24" s="10" t="s">
        <v>76</v>
      </c>
      <c r="B24" s="10">
        <v>2144.0320000000015</v>
      </c>
      <c r="C24" s="131"/>
      <c r="D24" s="131"/>
      <c r="E24" s="131"/>
      <c r="F24" s="131"/>
      <c r="G24" s="131"/>
      <c r="H24" s="131"/>
      <c r="I24" s="131"/>
      <c r="J24" s="131"/>
      <c r="K24" s="131"/>
      <c r="L24" s="131"/>
      <c r="M24" s="131"/>
    </row>
    <row r="25" spans="1:20" x14ac:dyDescent="0.2">
      <c r="A25" s="10" t="s">
        <v>77</v>
      </c>
      <c r="B25" s="10">
        <v>1727.8329999999987</v>
      </c>
      <c r="C25" s="131"/>
      <c r="D25" s="131"/>
      <c r="E25" s="131"/>
      <c r="F25" s="131"/>
      <c r="G25" s="131"/>
      <c r="H25" s="131"/>
      <c r="I25" s="131"/>
      <c r="J25" s="131"/>
      <c r="K25" s="131"/>
      <c r="L25" s="131"/>
      <c r="M25" s="131"/>
    </row>
    <row r="26" spans="1:20" x14ac:dyDescent="0.2">
      <c r="A26" s="10" t="s">
        <v>78</v>
      </c>
      <c r="B26" s="10">
        <v>2813.6300000000006</v>
      </c>
      <c r="C26" s="131"/>
      <c r="D26" s="131"/>
      <c r="E26" s="131"/>
      <c r="F26" s="131"/>
      <c r="G26" s="131"/>
      <c r="H26" s="131"/>
      <c r="I26" s="131"/>
      <c r="J26" s="131"/>
      <c r="K26" s="131"/>
      <c r="L26" s="131"/>
      <c r="M26" s="131"/>
    </row>
    <row r="27" spans="1:20" x14ac:dyDescent="0.2">
      <c r="A27" s="10" t="s">
        <v>88</v>
      </c>
      <c r="B27" s="10">
        <v>578.65800000000036</v>
      </c>
      <c r="C27" s="131"/>
      <c r="D27" s="131"/>
      <c r="E27" s="131"/>
      <c r="F27" s="131"/>
      <c r="G27" s="131"/>
      <c r="H27" s="131"/>
      <c r="I27" s="131"/>
      <c r="J27" s="131"/>
      <c r="K27" s="131"/>
      <c r="L27" s="131"/>
      <c r="M27" s="131"/>
    </row>
    <row r="28" spans="1:20" x14ac:dyDescent="0.2">
      <c r="A28" s="10" t="s">
        <v>79</v>
      </c>
      <c r="B28" s="10">
        <v>1054.8934999999999</v>
      </c>
      <c r="C28" s="131"/>
      <c r="D28" s="131"/>
      <c r="E28" s="131"/>
      <c r="F28" s="131"/>
      <c r="G28" s="131"/>
      <c r="H28" s="131"/>
      <c r="I28" s="131"/>
      <c r="J28" s="131"/>
      <c r="K28" s="131"/>
      <c r="L28" s="131"/>
      <c r="M28" s="131"/>
    </row>
    <row r="29" spans="1:20" x14ac:dyDescent="0.2">
      <c r="A29" s="10" t="s">
        <v>80</v>
      </c>
      <c r="B29" s="10">
        <v>418.4129999999999</v>
      </c>
      <c r="C29" s="131"/>
      <c r="D29" s="131"/>
      <c r="E29" s="131"/>
      <c r="F29" s="131"/>
      <c r="G29" s="131"/>
      <c r="H29" s="131"/>
      <c r="I29" s="131"/>
      <c r="J29" s="131"/>
      <c r="K29" s="131"/>
      <c r="L29" s="131"/>
      <c r="M29" s="131"/>
    </row>
    <row r="30" spans="1:20" x14ac:dyDescent="0.2">
      <c r="A30" s="10" t="s">
        <v>81</v>
      </c>
      <c r="B30" s="10">
        <v>6115.713999999999</v>
      </c>
      <c r="C30" s="131"/>
      <c r="D30" s="131"/>
      <c r="E30" s="131"/>
      <c r="F30" s="131"/>
      <c r="G30" s="131"/>
      <c r="H30" s="131"/>
      <c r="I30" s="131"/>
      <c r="J30" s="131"/>
      <c r="K30" s="131"/>
      <c r="L30" s="131"/>
      <c r="M30" s="131"/>
    </row>
    <row r="31" spans="1:20" x14ac:dyDescent="0.2">
      <c r="A31" s="10" t="s">
        <v>82</v>
      </c>
      <c r="B31" s="10">
        <v>1341.1329999999998</v>
      </c>
      <c r="C31" s="131"/>
      <c r="D31" s="131"/>
      <c r="E31" s="131"/>
      <c r="F31" s="131"/>
      <c r="G31" s="131"/>
      <c r="H31" s="131"/>
      <c r="I31" s="131"/>
      <c r="J31" s="131"/>
      <c r="K31" s="131"/>
      <c r="L31" s="131"/>
      <c r="M31" s="131"/>
    </row>
    <row r="32" spans="1:20" x14ac:dyDescent="0.2">
      <c r="A32" s="10" t="s">
        <v>83</v>
      </c>
      <c r="B32" s="10">
        <v>3508.3449999999993</v>
      </c>
      <c r="C32" s="131"/>
      <c r="D32" s="131"/>
      <c r="E32" s="131"/>
      <c r="F32" s="131"/>
      <c r="G32" s="131"/>
      <c r="H32" s="131"/>
      <c r="I32" s="131"/>
      <c r="J32" s="131"/>
      <c r="K32" s="131"/>
      <c r="L32" s="131"/>
      <c r="M32" s="131"/>
    </row>
    <row r="33" spans="1:13" x14ac:dyDescent="0.2">
      <c r="A33" s="10" t="s">
        <v>84</v>
      </c>
      <c r="B33" s="10">
        <v>1062.442</v>
      </c>
      <c r="C33" s="131"/>
      <c r="D33" s="131"/>
      <c r="E33" s="131"/>
      <c r="F33" s="131"/>
      <c r="G33" s="131"/>
      <c r="H33" s="131"/>
      <c r="I33" s="131"/>
      <c r="J33" s="131"/>
      <c r="K33" s="131"/>
      <c r="L33" s="131"/>
      <c r="M33" s="131"/>
    </row>
    <row r="34" spans="1:13" x14ac:dyDescent="0.2">
      <c r="A34" s="10" t="s">
        <v>86</v>
      </c>
      <c r="B34" s="10">
        <v>4380.146999999999</v>
      </c>
      <c r="C34" s="131"/>
      <c r="D34" s="131"/>
      <c r="E34" s="131"/>
      <c r="F34" s="131"/>
      <c r="G34" s="131"/>
      <c r="H34" s="131"/>
      <c r="I34" s="131"/>
      <c r="J34" s="131"/>
      <c r="K34" s="131"/>
      <c r="L34" s="131"/>
      <c r="M34" s="131"/>
    </row>
    <row r="35" spans="1:13" x14ac:dyDescent="0.2">
      <c r="A35" s="10" t="s">
        <v>87</v>
      </c>
      <c r="B35" s="10">
        <v>9913.4388599999984</v>
      </c>
      <c r="C35" s="131"/>
      <c r="D35" s="131"/>
      <c r="E35" s="131"/>
      <c r="F35" s="131"/>
      <c r="G35" s="131"/>
      <c r="H35" s="131"/>
      <c r="I35" s="131"/>
      <c r="J35" s="131"/>
      <c r="K35" s="131"/>
      <c r="L35" s="131"/>
      <c r="M35" s="131"/>
    </row>
    <row r="36" spans="1:13" x14ac:dyDescent="0.2">
      <c r="A36" s="10" t="s">
        <v>89</v>
      </c>
      <c r="B36" s="10">
        <v>1237.8239999999996</v>
      </c>
      <c r="C36" s="131"/>
      <c r="D36" s="131"/>
      <c r="E36" s="131"/>
      <c r="F36" s="131"/>
      <c r="G36" s="131"/>
      <c r="H36" s="131"/>
      <c r="I36" s="131"/>
      <c r="J36" s="131"/>
      <c r="K36" s="131"/>
      <c r="L36" s="131"/>
      <c r="M36" s="131"/>
    </row>
    <row r="37" spans="1:13" x14ac:dyDescent="0.2">
      <c r="A37" s="131"/>
      <c r="B37" s="131"/>
      <c r="C37" s="131"/>
      <c r="D37" s="131"/>
      <c r="E37" s="131"/>
      <c r="F37" s="131"/>
      <c r="G37" s="131"/>
      <c r="H37" s="131"/>
      <c r="I37" s="131"/>
      <c r="J37" s="131"/>
      <c r="K37" s="131"/>
      <c r="L37" s="131"/>
      <c r="M37" s="131"/>
    </row>
    <row r="38" spans="1:13" x14ac:dyDescent="0.2">
      <c r="A38" s="131"/>
      <c r="B38" s="131"/>
      <c r="C38" s="131"/>
      <c r="D38" s="131"/>
      <c r="E38" s="131"/>
      <c r="F38" s="131"/>
      <c r="G38" s="131"/>
      <c r="H38" s="131"/>
      <c r="I38" s="131"/>
      <c r="J38" s="131"/>
      <c r="K38" s="131"/>
      <c r="L38" s="131"/>
      <c r="M38" s="131"/>
    </row>
    <row r="39" spans="1:13" x14ac:dyDescent="0.2">
      <c r="A39" s="131"/>
      <c r="B39" s="131"/>
      <c r="C39" s="131"/>
      <c r="D39" s="131"/>
      <c r="E39" s="131"/>
      <c r="F39" s="131"/>
      <c r="G39" s="131"/>
      <c r="H39" s="131"/>
      <c r="I39" s="131"/>
      <c r="J39" s="131"/>
      <c r="K39" s="131"/>
      <c r="L39" s="131"/>
      <c r="M39" s="131"/>
    </row>
    <row r="40" spans="1:13" x14ac:dyDescent="0.2">
      <c r="A40" s="131"/>
      <c r="B40" s="131"/>
      <c r="C40" s="131"/>
      <c r="D40" s="131"/>
      <c r="E40" s="131"/>
      <c r="F40" s="131"/>
      <c r="G40" s="131"/>
      <c r="H40" s="131"/>
      <c r="I40" s="131"/>
      <c r="J40" s="131"/>
      <c r="K40" s="131"/>
      <c r="L40" s="131"/>
      <c r="M40" s="131"/>
    </row>
    <row r="41" spans="1:13" x14ac:dyDescent="0.2">
      <c r="A41" s="131"/>
      <c r="B41" s="131"/>
      <c r="C41" s="131"/>
      <c r="D41" s="131"/>
      <c r="E41" s="131"/>
      <c r="F41" s="131"/>
      <c r="G41" s="131"/>
      <c r="H41" s="131"/>
      <c r="I41" s="131"/>
      <c r="J41" s="131"/>
      <c r="K41" s="131"/>
      <c r="L41" s="131"/>
      <c r="M41" s="131"/>
    </row>
    <row r="42" spans="1:13" x14ac:dyDescent="0.2">
      <c r="A42" s="131"/>
      <c r="B42" s="131"/>
      <c r="C42" s="131"/>
      <c r="D42" s="131"/>
      <c r="E42" s="131"/>
      <c r="F42" s="131"/>
      <c r="G42" s="131"/>
      <c r="H42" s="131"/>
      <c r="I42" s="131"/>
      <c r="J42" s="131"/>
      <c r="K42" s="131"/>
      <c r="L42" s="131"/>
      <c r="M42" s="131"/>
    </row>
    <row r="43" spans="1:13" x14ac:dyDescent="0.2">
      <c r="A43" s="131"/>
      <c r="B43" s="131"/>
      <c r="C43" s="131"/>
      <c r="D43" s="131"/>
      <c r="E43" s="131"/>
      <c r="F43" s="131"/>
      <c r="G43" s="131"/>
      <c r="H43" s="131"/>
      <c r="I43" s="131"/>
      <c r="J43" s="131"/>
      <c r="K43" s="131"/>
      <c r="L43" s="131"/>
      <c r="M43" s="131"/>
    </row>
    <row r="44" spans="1:13" x14ac:dyDescent="0.2">
      <c r="A44" s="131"/>
      <c r="B44" s="131"/>
      <c r="C44" s="131"/>
      <c r="D44" s="131"/>
      <c r="E44" s="131"/>
      <c r="F44" s="131"/>
      <c r="G44" s="131"/>
      <c r="H44" s="131"/>
      <c r="I44" s="131"/>
      <c r="J44" s="131"/>
      <c r="K44" s="131"/>
      <c r="L44" s="131"/>
      <c r="M44" s="131"/>
    </row>
    <row r="45" spans="1:13" x14ac:dyDescent="0.2">
      <c r="A45" s="131"/>
      <c r="B45" s="131"/>
      <c r="C45" s="131"/>
      <c r="D45" s="131"/>
      <c r="E45" s="131"/>
      <c r="F45" s="131"/>
      <c r="G45" s="131"/>
      <c r="H45" s="131"/>
      <c r="I45" s="131"/>
      <c r="J45" s="131"/>
      <c r="K45" s="131"/>
      <c r="L45" s="131"/>
      <c r="M45" s="131"/>
    </row>
    <row r="46" spans="1:13" x14ac:dyDescent="0.2">
      <c r="A46" s="131"/>
      <c r="B46" s="131"/>
      <c r="C46" s="131"/>
      <c r="D46" s="131"/>
      <c r="E46" s="131"/>
      <c r="F46" s="131"/>
      <c r="G46" s="131"/>
      <c r="H46" s="131"/>
      <c r="I46" s="131"/>
      <c r="J46" s="131"/>
      <c r="K46" s="131"/>
      <c r="L46" s="131"/>
      <c r="M46" s="131"/>
    </row>
    <row r="47" spans="1:13" x14ac:dyDescent="0.2">
      <c r="A47" s="131"/>
      <c r="B47" s="131"/>
      <c r="C47" s="131"/>
      <c r="D47" s="131"/>
      <c r="E47" s="131"/>
      <c r="F47" s="131"/>
      <c r="G47" s="131"/>
      <c r="H47" s="131"/>
      <c r="I47" s="131"/>
      <c r="J47" s="131"/>
      <c r="K47" s="131"/>
      <c r="L47" s="131"/>
      <c r="M47" s="131"/>
    </row>
    <row r="48" spans="1:13" x14ac:dyDescent="0.2">
      <c r="A48" s="131"/>
      <c r="B48" s="131"/>
      <c r="C48" s="131"/>
      <c r="D48" s="131"/>
      <c r="E48" s="131"/>
      <c r="F48" s="131"/>
      <c r="G48" s="131"/>
      <c r="H48" s="131"/>
      <c r="I48" s="131"/>
      <c r="J48" s="131"/>
      <c r="K48" s="131"/>
      <c r="L48" s="131"/>
      <c r="M48" s="131"/>
    </row>
    <row r="49" spans="1:13" x14ac:dyDescent="0.2">
      <c r="A49" s="131"/>
      <c r="B49" s="131"/>
      <c r="C49" s="131"/>
      <c r="D49" s="131"/>
      <c r="E49" s="131"/>
      <c r="F49" s="131"/>
      <c r="G49" s="131"/>
      <c r="H49" s="131"/>
      <c r="I49" s="131"/>
      <c r="J49" s="131"/>
      <c r="K49" s="131"/>
      <c r="L49" s="131"/>
      <c r="M49" s="131"/>
    </row>
    <row r="50" spans="1:13" x14ac:dyDescent="0.2">
      <c r="A50" s="131"/>
      <c r="B50" s="131"/>
      <c r="C50" s="131"/>
      <c r="D50" s="131"/>
      <c r="E50" s="131"/>
      <c r="F50" s="131"/>
      <c r="G50" s="131"/>
      <c r="H50" s="131"/>
      <c r="I50" s="131"/>
      <c r="J50" s="131"/>
      <c r="K50" s="131"/>
      <c r="L50" s="131"/>
      <c r="M50" s="131"/>
    </row>
    <row r="51" spans="1:13" x14ac:dyDescent="0.2">
      <c r="A51" s="131"/>
      <c r="B51" s="131"/>
      <c r="C51" s="131"/>
      <c r="D51" s="131"/>
      <c r="E51" s="131"/>
      <c r="F51" s="131"/>
      <c r="G51" s="131"/>
      <c r="H51" s="131"/>
      <c r="I51" s="131"/>
      <c r="J51" s="131"/>
      <c r="K51" s="131"/>
      <c r="L51" s="131"/>
      <c r="M51" s="131"/>
    </row>
    <row r="52" spans="1:13" x14ac:dyDescent="0.2">
      <c r="A52" s="131"/>
      <c r="B52" s="131"/>
      <c r="C52" s="131"/>
      <c r="D52" s="131"/>
      <c r="E52" s="131"/>
      <c r="F52" s="131"/>
      <c r="G52" s="131"/>
      <c r="H52" s="131"/>
      <c r="I52" s="131"/>
      <c r="J52" s="131"/>
      <c r="K52" s="131"/>
      <c r="L52" s="131"/>
      <c r="M52" s="131"/>
    </row>
    <row r="53" spans="1:13" x14ac:dyDescent="0.2">
      <c r="A53" s="131"/>
      <c r="B53" s="131"/>
      <c r="C53" s="131"/>
      <c r="D53" s="131"/>
      <c r="E53" s="131"/>
      <c r="F53" s="131"/>
      <c r="G53" s="131"/>
      <c r="H53" s="131"/>
      <c r="I53" s="131"/>
      <c r="J53" s="131"/>
      <c r="K53" s="131"/>
      <c r="L53" s="131"/>
      <c r="M53" s="131"/>
    </row>
    <row r="54" spans="1:13" x14ac:dyDescent="0.2">
      <c r="A54" s="131"/>
      <c r="B54" s="131"/>
      <c r="C54" s="131"/>
      <c r="D54" s="131"/>
      <c r="E54" s="131"/>
      <c r="F54" s="131"/>
      <c r="G54" s="131"/>
      <c r="H54" s="131"/>
      <c r="I54" s="131"/>
      <c r="J54" s="131"/>
      <c r="K54" s="131"/>
      <c r="L54" s="131"/>
      <c r="M54" s="131"/>
    </row>
    <row r="55" spans="1:13" x14ac:dyDescent="0.2">
      <c r="A55" s="131"/>
      <c r="B55" s="131"/>
      <c r="C55" s="131"/>
      <c r="D55" s="131"/>
      <c r="E55" s="131"/>
      <c r="F55" s="131"/>
      <c r="G55" s="131"/>
      <c r="H55" s="131"/>
      <c r="I55" s="131"/>
      <c r="J55" s="131"/>
      <c r="K55" s="131"/>
      <c r="L55" s="131"/>
      <c r="M55" s="131"/>
    </row>
    <row r="56" spans="1:13" x14ac:dyDescent="0.2">
      <c r="A56" s="131"/>
      <c r="B56" s="131"/>
      <c r="C56" s="131"/>
      <c r="D56" s="131"/>
      <c r="E56" s="131"/>
      <c r="F56" s="131"/>
      <c r="G56" s="131"/>
      <c r="H56" s="131"/>
      <c r="I56" s="131"/>
      <c r="J56" s="131"/>
      <c r="K56" s="131"/>
      <c r="L56" s="131"/>
      <c r="M56" s="131"/>
    </row>
  </sheetData>
  <sortState ref="A7:M20">
    <sortCondition ref="A7"/>
  </sortState>
  <mergeCells count="10">
    <mergeCell ref="A5:A6"/>
    <mergeCell ref="B5:D5"/>
    <mergeCell ref="E5:G5"/>
    <mergeCell ref="H5:J5"/>
    <mergeCell ref="K5:M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U30"/>
  <sheetViews>
    <sheetView showGridLines="0" view="pageBreakPreview" zoomScaleNormal="70" zoomScaleSheetLayoutView="100" workbookViewId="0">
      <selection activeCell="L11" sqref="L11"/>
    </sheetView>
  </sheetViews>
  <sheetFormatPr defaultColWidth="9.140625" defaultRowHeight="12" x14ac:dyDescent="0.2"/>
  <cols>
    <col min="1" max="1" width="31.5703125" style="7" customWidth="1"/>
    <col min="2" max="13" width="8.5703125" style="7" customWidth="1"/>
    <col min="14" max="14" width="9.7109375" style="7" customWidth="1"/>
    <col min="15" max="16384" width="9.140625" style="7"/>
  </cols>
  <sheetData>
    <row r="1" spans="1:21" s="131" customFormat="1" ht="20.25" x14ac:dyDescent="0.3">
      <c r="A1" s="178" t="s">
        <v>263</v>
      </c>
      <c r="N1" s="241" t="str">
        <f>'3'!N1</f>
        <v>IV. čtvrtletí 2022</v>
      </c>
    </row>
    <row r="2" spans="1:21" ht="18" x14ac:dyDescent="0.25">
      <c r="A2" s="237" t="s">
        <v>264</v>
      </c>
    </row>
    <row r="3" spans="1:21" ht="6" customHeight="1" x14ac:dyDescent="0.2"/>
    <row r="4" spans="1:21" x14ac:dyDescent="0.2">
      <c r="A4" s="363">
        <v>2022</v>
      </c>
      <c r="B4" s="364" t="s">
        <v>42</v>
      </c>
      <c r="C4" s="365"/>
      <c r="D4" s="366"/>
      <c r="E4" s="365" t="s">
        <v>43</v>
      </c>
      <c r="F4" s="365"/>
      <c r="G4" s="365"/>
      <c r="H4" s="364" t="s">
        <v>44</v>
      </c>
      <c r="I4" s="365"/>
      <c r="J4" s="366"/>
      <c r="K4" s="364" t="s">
        <v>45</v>
      </c>
      <c r="L4" s="365"/>
      <c r="M4" s="366"/>
      <c r="N4" s="212" t="s">
        <v>7</v>
      </c>
    </row>
    <row r="5" spans="1:21" x14ac:dyDescent="0.2">
      <c r="A5" s="363"/>
      <c r="B5" s="279" t="s">
        <v>8</v>
      </c>
      <c r="C5" s="278" t="s">
        <v>9</v>
      </c>
      <c r="D5" s="280" t="s">
        <v>10</v>
      </c>
      <c r="E5" s="222" t="s">
        <v>11</v>
      </c>
      <c r="F5" s="222" t="s">
        <v>12</v>
      </c>
      <c r="G5" s="222" t="s">
        <v>13</v>
      </c>
      <c r="H5" s="279" t="s">
        <v>14</v>
      </c>
      <c r="I5" s="278" t="s">
        <v>15</v>
      </c>
      <c r="J5" s="280" t="s">
        <v>16</v>
      </c>
      <c r="K5" s="279" t="s">
        <v>17</v>
      </c>
      <c r="L5" s="278" t="s">
        <v>18</v>
      </c>
      <c r="M5" s="280" t="s">
        <v>19</v>
      </c>
      <c r="N5" s="197"/>
    </row>
    <row r="6" spans="1:21" x14ac:dyDescent="0.2">
      <c r="A6" s="368" t="s">
        <v>156</v>
      </c>
      <c r="B6" s="369">
        <f>SUM(B7:D7)</f>
        <v>29479.259271886149</v>
      </c>
      <c r="C6" s="370"/>
      <c r="D6" s="371"/>
      <c r="E6" s="370">
        <f t="shared" ref="E6" si="0">SUM(E7:G7)</f>
        <v>13093.767001553366</v>
      </c>
      <c r="F6" s="370"/>
      <c r="G6" s="370"/>
      <c r="H6" s="369">
        <f t="shared" ref="H6" si="1">SUM(H7:J7)</f>
        <v>8422.095380460667</v>
      </c>
      <c r="I6" s="370"/>
      <c r="J6" s="371"/>
      <c r="K6" s="369">
        <f t="shared" ref="K6" si="2">SUM(K7:M7)</f>
        <v>23057.841078000009</v>
      </c>
      <c r="L6" s="370"/>
      <c r="M6" s="371"/>
      <c r="N6" s="358">
        <f>SUM(B7:M7)</f>
        <v>74052.962731900188</v>
      </c>
    </row>
    <row r="7" spans="1:21" x14ac:dyDescent="0.2">
      <c r="A7" s="368"/>
      <c r="B7" s="283">
        <f t="shared" ref="B7:M7" si="3">SUM(B8:B15)</f>
        <v>11203.593687744153</v>
      </c>
      <c r="C7" s="276">
        <f t="shared" si="3"/>
        <v>9089.1434749467953</v>
      </c>
      <c r="D7" s="284">
        <f t="shared" si="3"/>
        <v>9186.5221091952008</v>
      </c>
      <c r="E7" s="337">
        <f t="shared" si="3"/>
        <v>7112.7963381166528</v>
      </c>
      <c r="F7" s="337">
        <f t="shared" si="3"/>
        <v>3453.5290958947166</v>
      </c>
      <c r="G7" s="337">
        <f t="shared" si="3"/>
        <v>2527.4415675419964</v>
      </c>
      <c r="H7" s="299">
        <f t="shared" si="3"/>
        <v>2374.2141636068122</v>
      </c>
      <c r="I7" s="338">
        <f t="shared" si="3"/>
        <v>2398.1122500756055</v>
      </c>
      <c r="J7" s="284">
        <f t="shared" si="3"/>
        <v>3649.7689667782488</v>
      </c>
      <c r="K7" s="299">
        <f t="shared" si="3"/>
        <v>5013.4166659999992</v>
      </c>
      <c r="L7" s="339">
        <f t="shared" si="3"/>
        <v>7682.5747240000001</v>
      </c>
      <c r="M7" s="284">
        <f t="shared" si="3"/>
        <v>10361.849688000009</v>
      </c>
      <c r="N7" s="358"/>
    </row>
    <row r="8" spans="1:21" x14ac:dyDescent="0.2">
      <c r="A8" s="169" t="s">
        <v>26</v>
      </c>
      <c r="B8" s="281">
        <v>2531.5324054279431</v>
      </c>
      <c r="C8" s="277">
        <v>2146.366868490652</v>
      </c>
      <c r="D8" s="282">
        <v>2269.0879300000001</v>
      </c>
      <c r="E8" s="295">
        <v>1869.1598670000001</v>
      </c>
      <c r="F8" s="295">
        <v>1404.9413630000004</v>
      </c>
      <c r="G8" s="295">
        <v>1178.9664749999997</v>
      </c>
      <c r="H8" s="297">
        <v>1129.6063860000002</v>
      </c>
      <c r="I8" s="295">
        <v>1126.5285250000002</v>
      </c>
      <c r="J8" s="282">
        <v>1324.3818420000002</v>
      </c>
      <c r="K8" s="297">
        <v>1393.9228469999996</v>
      </c>
      <c r="L8" s="295">
        <v>1788.4616289999999</v>
      </c>
      <c r="M8" s="282">
        <v>2160.2346610000004</v>
      </c>
      <c r="N8" s="220">
        <f t="shared" ref="N8:N13" si="4">SUM(B8:M8)</f>
        <v>20323.190798918593</v>
      </c>
      <c r="P8" s="124"/>
      <c r="Q8" s="41"/>
      <c r="R8" s="8"/>
      <c r="S8" s="8"/>
      <c r="T8" s="8"/>
      <c r="U8" s="8"/>
    </row>
    <row r="9" spans="1:21" x14ac:dyDescent="0.2">
      <c r="A9" s="169" t="s">
        <v>0</v>
      </c>
      <c r="B9" s="281">
        <v>263.93761599999999</v>
      </c>
      <c r="C9" s="277">
        <v>244.62605400000001</v>
      </c>
      <c r="D9" s="282">
        <v>241.57758599999997</v>
      </c>
      <c r="E9" s="295">
        <v>166.70259900000002</v>
      </c>
      <c r="F9" s="295">
        <v>65.403346000000013</v>
      </c>
      <c r="G9" s="295">
        <v>48.275135999999989</v>
      </c>
      <c r="H9" s="297">
        <v>44.387198000000005</v>
      </c>
      <c r="I9" s="295">
        <v>46.825394000000003</v>
      </c>
      <c r="J9" s="282">
        <v>64.81517700000002</v>
      </c>
      <c r="K9" s="297">
        <v>101.43726399999998</v>
      </c>
      <c r="L9" s="295">
        <v>144.79259200000001</v>
      </c>
      <c r="M9" s="282">
        <v>208.82776900000005</v>
      </c>
      <c r="N9" s="220">
        <f t="shared" si="4"/>
        <v>1641.6077309999998</v>
      </c>
      <c r="P9" s="124"/>
      <c r="Q9" s="41"/>
    </row>
    <row r="10" spans="1:21" x14ac:dyDescent="0.2">
      <c r="A10" s="169" t="s">
        <v>1</v>
      </c>
      <c r="B10" s="281">
        <v>115.88645399999999</v>
      </c>
      <c r="C10" s="277">
        <v>96.609393000000026</v>
      </c>
      <c r="D10" s="282">
        <v>90.690401999999978</v>
      </c>
      <c r="E10" s="295">
        <v>65.605285999999992</v>
      </c>
      <c r="F10" s="295">
        <v>14.506164999999999</v>
      </c>
      <c r="G10" s="295">
        <v>6.4438019999999989</v>
      </c>
      <c r="H10" s="297">
        <v>5.2715950000000005</v>
      </c>
      <c r="I10" s="295">
        <v>5.4492110000000018</v>
      </c>
      <c r="J10" s="282">
        <v>15.720042000000003</v>
      </c>
      <c r="K10" s="297">
        <v>37.104313999999981</v>
      </c>
      <c r="L10" s="295">
        <v>53.309406999999993</v>
      </c>
      <c r="M10" s="282">
        <v>91.925945999999996</v>
      </c>
      <c r="N10" s="220">
        <f t="shared" si="4"/>
        <v>598.52201699999989</v>
      </c>
      <c r="P10" s="124"/>
      <c r="Q10" s="41"/>
    </row>
    <row r="11" spans="1:21" x14ac:dyDescent="0.2">
      <c r="A11" s="169" t="s">
        <v>2</v>
      </c>
      <c r="B11" s="281">
        <v>37.318849000000007</v>
      </c>
      <c r="C11" s="277">
        <v>30.362924</v>
      </c>
      <c r="D11" s="282">
        <v>28.75788</v>
      </c>
      <c r="E11" s="295">
        <v>23.064392999999995</v>
      </c>
      <c r="F11" s="295">
        <v>7.7355840000000029</v>
      </c>
      <c r="G11" s="295">
        <v>4.1486850000000004</v>
      </c>
      <c r="H11" s="297">
        <v>1.9256400000000002</v>
      </c>
      <c r="I11" s="295">
        <v>1.6778070000000003</v>
      </c>
      <c r="J11" s="282">
        <v>5.8585509999999994</v>
      </c>
      <c r="K11" s="297">
        <v>10.318900000000001</v>
      </c>
      <c r="L11" s="295">
        <v>21.659917999999998</v>
      </c>
      <c r="M11" s="282">
        <v>33.734371000000003</v>
      </c>
      <c r="N11" s="220">
        <f t="shared" si="4"/>
        <v>206.56350200000003</v>
      </c>
      <c r="P11" s="124"/>
      <c r="Q11" s="41"/>
    </row>
    <row r="12" spans="1:21" x14ac:dyDescent="0.2">
      <c r="A12" s="169" t="s">
        <v>6</v>
      </c>
      <c r="B12" s="281">
        <v>45.817778999999994</v>
      </c>
      <c r="C12" s="277">
        <v>45.862244000000004</v>
      </c>
      <c r="D12" s="282">
        <v>49.918587000000002</v>
      </c>
      <c r="E12" s="295">
        <v>37.876573999999998</v>
      </c>
      <c r="F12" s="295">
        <v>20.719594000000001</v>
      </c>
      <c r="G12" s="295">
        <v>13.802954999999999</v>
      </c>
      <c r="H12" s="297">
        <v>12.688574000000001</v>
      </c>
      <c r="I12" s="295">
        <v>11.868486999999998</v>
      </c>
      <c r="J12" s="282">
        <v>23.523646999999997</v>
      </c>
      <c r="K12" s="297">
        <v>33.275052000000002</v>
      </c>
      <c r="L12" s="295">
        <v>44.956493999999985</v>
      </c>
      <c r="M12" s="282">
        <v>45.052262999999996</v>
      </c>
      <c r="N12" s="220">
        <f t="shared" si="4"/>
        <v>385.36224999999996</v>
      </c>
      <c r="P12" s="124"/>
      <c r="Q12" s="41"/>
    </row>
    <row r="13" spans="1:21" x14ac:dyDescent="0.2">
      <c r="A13" s="169" t="s">
        <v>25</v>
      </c>
      <c r="B13" s="281">
        <v>4998.7565433162117</v>
      </c>
      <c r="C13" s="277">
        <v>3936.8249774561427</v>
      </c>
      <c r="D13" s="282">
        <v>3934.607684195199</v>
      </c>
      <c r="E13" s="295">
        <v>3082.6341071166521</v>
      </c>
      <c r="F13" s="295">
        <v>1252.1951248947171</v>
      </c>
      <c r="G13" s="295">
        <v>851.79057154199631</v>
      </c>
      <c r="H13" s="297">
        <v>799.87894160681242</v>
      </c>
      <c r="I13" s="295">
        <v>828.56953007560548</v>
      </c>
      <c r="J13" s="282">
        <v>1486.0735247782488</v>
      </c>
      <c r="K13" s="297">
        <v>2266.9138260000004</v>
      </c>
      <c r="L13" s="295">
        <v>3624.8034580000003</v>
      </c>
      <c r="M13" s="282">
        <v>4951.0202880000061</v>
      </c>
      <c r="N13" s="220">
        <f t="shared" si="4"/>
        <v>32014.06857698159</v>
      </c>
      <c r="P13" s="124"/>
      <c r="Q13" s="41"/>
      <c r="R13" s="8"/>
      <c r="S13" s="8"/>
      <c r="T13" s="8"/>
      <c r="U13" s="8"/>
    </row>
    <row r="14" spans="1:21" x14ac:dyDescent="0.2">
      <c r="A14" s="169" t="s">
        <v>5</v>
      </c>
      <c r="B14" s="281">
        <v>2795.6611629999979</v>
      </c>
      <c r="C14" s="277">
        <v>2268.0960790000017</v>
      </c>
      <c r="D14" s="282">
        <v>2250.5438000000004</v>
      </c>
      <c r="E14" s="295">
        <v>1707.9114570000004</v>
      </c>
      <c r="F14" s="295">
        <v>632.65916699999946</v>
      </c>
      <c r="G14" s="295">
        <v>373.32285600000017</v>
      </c>
      <c r="H14" s="297">
        <v>350.1331160000002</v>
      </c>
      <c r="I14" s="295">
        <v>347.17646899999983</v>
      </c>
      <c r="J14" s="282">
        <v>662.90121899999997</v>
      </c>
      <c r="K14" s="297">
        <v>1068.4102079999998</v>
      </c>
      <c r="L14" s="295">
        <v>1818.7457370000002</v>
      </c>
      <c r="M14" s="282">
        <v>2599.6813640000032</v>
      </c>
      <c r="N14" s="220">
        <f t="shared" ref="N14:N15" si="5">SUM(B14:M14)</f>
        <v>16875.242635000006</v>
      </c>
      <c r="P14" s="124"/>
      <c r="Q14" s="41"/>
      <c r="R14" s="8"/>
      <c r="S14" s="8"/>
      <c r="T14" s="8"/>
      <c r="U14" s="8"/>
    </row>
    <row r="15" spans="1:21" x14ac:dyDescent="0.2">
      <c r="A15" s="169" t="s">
        <v>3</v>
      </c>
      <c r="B15" s="281">
        <v>414.68287800000013</v>
      </c>
      <c r="C15" s="277">
        <v>320.39493499999992</v>
      </c>
      <c r="D15" s="282">
        <v>321.3382400000001</v>
      </c>
      <c r="E15" s="295">
        <v>159.84205499999996</v>
      </c>
      <c r="F15" s="295">
        <v>55.368751999999994</v>
      </c>
      <c r="G15" s="295">
        <v>50.691086999999982</v>
      </c>
      <c r="H15" s="297">
        <v>30.322712999999997</v>
      </c>
      <c r="I15" s="295">
        <v>30.016826999999989</v>
      </c>
      <c r="J15" s="282">
        <v>66.494963999999996</v>
      </c>
      <c r="K15" s="297">
        <v>102.03425499999999</v>
      </c>
      <c r="L15" s="295">
        <v>185.84548899999999</v>
      </c>
      <c r="M15" s="282">
        <v>271.37302600000004</v>
      </c>
      <c r="N15" s="220">
        <f t="shared" si="5"/>
        <v>2008.405221</v>
      </c>
      <c r="P15" s="124"/>
      <c r="Q15" s="41"/>
    </row>
    <row r="16" spans="1:21" x14ac:dyDescent="0.2">
      <c r="A16" s="122" t="s">
        <v>167</v>
      </c>
      <c r="N16" s="3"/>
    </row>
    <row r="17" spans="1:2" x14ac:dyDescent="0.2">
      <c r="A17" s="193"/>
      <c r="B17" s="8"/>
    </row>
    <row r="18" spans="1:2" x14ac:dyDescent="0.2">
      <c r="B18" s="8"/>
    </row>
    <row r="19" spans="1:2" x14ac:dyDescent="0.2">
      <c r="B19" s="8"/>
    </row>
    <row r="20" spans="1:2" x14ac:dyDescent="0.2">
      <c r="B20" s="8"/>
    </row>
    <row r="21" spans="1:2" x14ac:dyDescent="0.2">
      <c r="B21" s="8"/>
    </row>
    <row r="22" spans="1:2" x14ac:dyDescent="0.2">
      <c r="B22" s="8"/>
    </row>
    <row r="23" spans="1:2" x14ac:dyDescent="0.2">
      <c r="B23" s="8"/>
    </row>
    <row r="24" spans="1:2" x14ac:dyDescent="0.2">
      <c r="B24" s="8"/>
    </row>
    <row r="25" spans="1:2" x14ac:dyDescent="0.2">
      <c r="B25" s="8"/>
    </row>
    <row r="26" spans="1:2" x14ac:dyDescent="0.2">
      <c r="B26" s="8"/>
    </row>
    <row r="27" spans="1:2" x14ac:dyDescent="0.2">
      <c r="B27" s="8"/>
    </row>
    <row r="28" spans="1:2" x14ac:dyDescent="0.2">
      <c r="B28" s="8"/>
    </row>
    <row r="29" spans="1:2" x14ac:dyDescent="0.2">
      <c r="B29" s="8"/>
    </row>
    <row r="30" spans="1:2" x14ac:dyDescent="0.2">
      <c r="B30" s="8"/>
    </row>
  </sheetData>
  <mergeCells count="11">
    <mergeCell ref="N6:N7"/>
    <mergeCell ref="A4:A5"/>
    <mergeCell ref="B4:D4"/>
    <mergeCell ref="E4:G4"/>
    <mergeCell ref="H4:J4"/>
    <mergeCell ref="K4:M4"/>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1"/>
  <dimension ref="A1:Q32"/>
  <sheetViews>
    <sheetView showGridLines="0" view="pageBreakPreview" zoomScaleNormal="70" zoomScaleSheetLayoutView="100" workbookViewId="0">
      <selection activeCell="M30" sqref="M30"/>
    </sheetView>
  </sheetViews>
  <sheetFormatPr defaultColWidth="9.140625" defaultRowHeight="12" x14ac:dyDescent="0.2"/>
  <cols>
    <col min="1" max="1" width="28.28515625" style="7" customWidth="1"/>
    <col min="2" max="7" width="12" style="7" customWidth="1"/>
    <col min="8" max="8" width="16.5703125" style="7" customWidth="1"/>
    <col min="9" max="9" width="11.85546875" style="7" customWidth="1"/>
    <col min="10" max="10" width="15.28515625" style="7" customWidth="1"/>
    <col min="11" max="16384" width="9.140625" style="7"/>
  </cols>
  <sheetData>
    <row r="1" spans="1:12" ht="18" x14ac:dyDescent="0.25">
      <c r="A1" s="237" t="s">
        <v>265</v>
      </c>
      <c r="B1" s="6"/>
      <c r="J1" s="241" t="str">
        <f>'3'!N1</f>
        <v>IV. čtvrtletí 2022</v>
      </c>
    </row>
    <row r="2" spans="1:12" ht="6" customHeight="1" x14ac:dyDescent="0.2">
      <c r="A2" s="6"/>
      <c r="B2" s="374"/>
      <c r="C2" s="374"/>
      <c r="D2" s="374"/>
      <c r="E2" s="374"/>
      <c r="F2" s="374"/>
      <c r="G2" s="374"/>
      <c r="H2" s="374"/>
      <c r="I2" s="374"/>
      <c r="J2" s="374"/>
    </row>
    <row r="3" spans="1:12" ht="36" x14ac:dyDescent="0.2">
      <c r="A3" s="335">
        <v>2022</v>
      </c>
      <c r="B3" s="211" t="s">
        <v>26</v>
      </c>
      <c r="C3" s="211" t="s">
        <v>0</v>
      </c>
      <c r="D3" s="211" t="s">
        <v>1</v>
      </c>
      <c r="E3" s="211" t="s">
        <v>2</v>
      </c>
      <c r="F3" s="211" t="s">
        <v>206</v>
      </c>
      <c r="G3" s="211" t="s">
        <v>25</v>
      </c>
      <c r="H3" s="211" t="s">
        <v>5</v>
      </c>
      <c r="I3" s="211" t="s">
        <v>3</v>
      </c>
      <c r="J3" s="211" t="s">
        <v>4</v>
      </c>
    </row>
    <row r="4" spans="1:12" ht="12" customHeight="1" x14ac:dyDescent="0.2">
      <c r="A4" s="221" t="s">
        <v>158</v>
      </c>
      <c r="B4" s="198">
        <f>SUM(B5:B18)</f>
        <v>5342.6191369999997</v>
      </c>
      <c r="C4" s="198">
        <f t="shared" ref="C4:I4" si="0">SUM(C5:C18)</f>
        <v>455.05762499999997</v>
      </c>
      <c r="D4" s="198">
        <f t="shared" si="0"/>
        <v>182.33966699999999</v>
      </c>
      <c r="E4" s="198">
        <f t="shared" si="0"/>
        <v>65.713189</v>
      </c>
      <c r="F4" s="198">
        <f t="shared" si="0"/>
        <v>123.28380900000001</v>
      </c>
      <c r="G4" s="198">
        <f t="shared" si="0"/>
        <v>10842.737572</v>
      </c>
      <c r="H4" s="198">
        <f t="shared" si="0"/>
        <v>5486.8373090000014</v>
      </c>
      <c r="I4" s="198">
        <f t="shared" si="0"/>
        <v>559.25277000000006</v>
      </c>
      <c r="J4" s="198">
        <f t="shared" ref="J4" si="1">SUM(B4:I4)</f>
        <v>23057.841078000001</v>
      </c>
      <c r="L4" s="41"/>
    </row>
    <row r="5" spans="1:12" x14ac:dyDescent="0.2">
      <c r="A5" s="201" t="s">
        <v>129</v>
      </c>
      <c r="B5" s="210">
        <v>90.507448000000011</v>
      </c>
      <c r="C5" s="210">
        <v>6.8091400000000002</v>
      </c>
      <c r="D5" s="210">
        <v>45.170385000000003</v>
      </c>
      <c r="E5" s="210">
        <v>10.127922</v>
      </c>
      <c r="F5" s="210">
        <v>1.7364310000000001</v>
      </c>
      <c r="G5" s="210">
        <v>2093.8096599999999</v>
      </c>
      <c r="H5" s="210">
        <v>1223.9036820000001</v>
      </c>
      <c r="I5" s="210">
        <v>34.300685999999992</v>
      </c>
      <c r="J5" s="199">
        <f t="shared" ref="J5:J18" si="2">SUM(B5:I5)</f>
        <v>3506.365354</v>
      </c>
      <c r="L5" s="41"/>
    </row>
    <row r="6" spans="1:12" x14ac:dyDescent="0.2">
      <c r="A6" s="201" t="s">
        <v>99</v>
      </c>
      <c r="B6" s="210">
        <v>240.07164100000003</v>
      </c>
      <c r="C6" s="210">
        <v>9.0091959999999993</v>
      </c>
      <c r="D6" s="210">
        <v>14.304997</v>
      </c>
      <c r="E6" s="210">
        <v>1.5272509999999997</v>
      </c>
      <c r="F6" s="210">
        <v>5.6168259999999988</v>
      </c>
      <c r="G6" s="210">
        <v>614.08117500000014</v>
      </c>
      <c r="H6" s="210">
        <v>396.41523899999993</v>
      </c>
      <c r="I6" s="210">
        <v>75.695779000000016</v>
      </c>
      <c r="J6" s="199">
        <f t="shared" si="2"/>
        <v>1356.7221039999999</v>
      </c>
      <c r="L6" s="41"/>
    </row>
    <row r="7" spans="1:12" x14ac:dyDescent="0.2">
      <c r="A7" s="201" t="s">
        <v>100</v>
      </c>
      <c r="B7" s="210">
        <v>121.97600800000001</v>
      </c>
      <c r="C7" s="210">
        <v>1.8318299999999998</v>
      </c>
      <c r="D7" s="210">
        <v>0.214</v>
      </c>
      <c r="E7" s="210">
        <v>0.115</v>
      </c>
      <c r="F7" s="210">
        <v>23.613455999999999</v>
      </c>
      <c r="G7" s="210">
        <v>867.64015200000017</v>
      </c>
      <c r="H7" s="210">
        <v>235.83350599999997</v>
      </c>
      <c r="I7" s="210">
        <v>211.19764900000001</v>
      </c>
      <c r="J7" s="199">
        <f t="shared" si="2"/>
        <v>1462.421601</v>
      </c>
      <c r="L7" s="41"/>
    </row>
    <row r="8" spans="1:12" x14ac:dyDescent="0.2">
      <c r="A8" s="201" t="s">
        <v>101</v>
      </c>
      <c r="B8" s="210">
        <v>51.993451999999998</v>
      </c>
      <c r="C8" s="210">
        <v>30.386170000000003</v>
      </c>
      <c r="D8" s="210">
        <v>4.8285369999999999</v>
      </c>
      <c r="E8" s="210">
        <v>6.0883389999999995</v>
      </c>
      <c r="F8" s="210">
        <v>1.8584400000000001</v>
      </c>
      <c r="G8" s="210">
        <v>493.77143100000001</v>
      </c>
      <c r="H8" s="210">
        <v>227.19315399999996</v>
      </c>
      <c r="I8" s="210">
        <v>48.114314999999998</v>
      </c>
      <c r="J8" s="199">
        <f t="shared" si="2"/>
        <v>864.23383799999999</v>
      </c>
      <c r="L8" s="41"/>
    </row>
    <row r="9" spans="1:12" x14ac:dyDescent="0.2">
      <c r="A9" s="201" t="s">
        <v>128</v>
      </c>
      <c r="B9" s="210">
        <v>38.892284999999994</v>
      </c>
      <c r="C9" s="210">
        <v>13.877180000000001</v>
      </c>
      <c r="D9" s="210">
        <v>1.2131700000000001</v>
      </c>
      <c r="E9" s="210">
        <v>1.3323499999999999</v>
      </c>
      <c r="F9" s="210">
        <v>14.098816999999999</v>
      </c>
      <c r="G9" s="210">
        <v>273.29925999999995</v>
      </c>
      <c r="H9" s="210">
        <v>109.80156400000003</v>
      </c>
      <c r="I9" s="210">
        <v>1.47065</v>
      </c>
      <c r="J9" s="199">
        <f t="shared" si="2"/>
        <v>453.98527599999994</v>
      </c>
      <c r="L9" s="41"/>
    </row>
    <row r="10" spans="1:12" x14ac:dyDescent="0.2">
      <c r="A10" s="201" t="s">
        <v>102</v>
      </c>
      <c r="B10" s="210">
        <v>195.79388000000003</v>
      </c>
      <c r="C10" s="210">
        <v>1.9333099999999999</v>
      </c>
      <c r="D10" s="210">
        <v>6.7678000000000003</v>
      </c>
      <c r="E10" s="210">
        <v>2.3610000000000002</v>
      </c>
      <c r="F10" s="210">
        <v>0.505</v>
      </c>
      <c r="G10" s="210">
        <v>451.93540000000007</v>
      </c>
      <c r="H10" s="210">
        <v>328.82182700000004</v>
      </c>
      <c r="I10" s="210">
        <v>15.235027000000001</v>
      </c>
      <c r="J10" s="199">
        <f t="shared" si="2"/>
        <v>1003.3532440000001</v>
      </c>
      <c r="L10" s="41"/>
    </row>
    <row r="11" spans="1:12" x14ac:dyDescent="0.2">
      <c r="A11" s="201" t="s">
        <v>103</v>
      </c>
      <c r="B11" s="210">
        <v>37.652904999999997</v>
      </c>
      <c r="C11" s="210">
        <v>1.46</v>
      </c>
      <c r="D11" s="210">
        <v>2.294</v>
      </c>
      <c r="E11" s="210">
        <v>0.56079999999999997</v>
      </c>
      <c r="F11" s="210">
        <v>2.6501700000000001</v>
      </c>
      <c r="G11" s="210">
        <v>316.88322899999991</v>
      </c>
      <c r="H11" s="210">
        <v>158.80391800000007</v>
      </c>
      <c r="I11" s="210">
        <v>2.1129000000000002</v>
      </c>
      <c r="J11" s="199">
        <f t="shared" si="2"/>
        <v>522.41792199999998</v>
      </c>
      <c r="L11" s="41"/>
    </row>
    <row r="12" spans="1:12" x14ac:dyDescent="0.2">
      <c r="A12" s="201" t="s">
        <v>104</v>
      </c>
      <c r="B12" s="210">
        <v>1280.2410950000003</v>
      </c>
      <c r="C12" s="210">
        <v>205.28054899999998</v>
      </c>
      <c r="D12" s="210">
        <v>16.103105000000003</v>
      </c>
      <c r="E12" s="210">
        <v>20.896571000000002</v>
      </c>
      <c r="F12" s="210">
        <v>10.794311</v>
      </c>
      <c r="G12" s="210">
        <v>1730.9881869999997</v>
      </c>
      <c r="H12" s="210">
        <v>845.42371600000024</v>
      </c>
      <c r="I12" s="210">
        <v>17.318884999999998</v>
      </c>
      <c r="J12" s="199">
        <f t="shared" si="2"/>
        <v>4127.0464190000002</v>
      </c>
    </row>
    <row r="13" spans="1:12" x14ac:dyDescent="0.2">
      <c r="A13" s="201" t="s">
        <v>105</v>
      </c>
      <c r="B13" s="210">
        <v>142.37665699999997</v>
      </c>
      <c r="C13" s="210">
        <v>15.903466</v>
      </c>
      <c r="D13" s="210">
        <v>0.26243</v>
      </c>
      <c r="E13" s="210">
        <v>6.6365609999999995</v>
      </c>
      <c r="F13" s="210">
        <v>2.3370010000000003</v>
      </c>
      <c r="G13" s="210">
        <v>494.20658200000025</v>
      </c>
      <c r="H13" s="210">
        <v>251.15018300000003</v>
      </c>
      <c r="I13" s="210">
        <v>5.0598799999999997</v>
      </c>
      <c r="J13" s="199">
        <f t="shared" si="2"/>
        <v>917.93276000000014</v>
      </c>
    </row>
    <row r="14" spans="1:12" x14ac:dyDescent="0.2">
      <c r="A14" s="201" t="s">
        <v>106</v>
      </c>
      <c r="B14" s="210">
        <v>132.184326</v>
      </c>
      <c r="C14" s="210">
        <v>6.6716049999999996</v>
      </c>
      <c r="D14" s="210">
        <v>20.450285999999998</v>
      </c>
      <c r="E14" s="210">
        <v>6.7003329999999997</v>
      </c>
      <c r="F14" s="210">
        <v>10.568439999999999</v>
      </c>
      <c r="G14" s="210">
        <v>404.63440699999995</v>
      </c>
      <c r="H14" s="210">
        <v>253.79278099999999</v>
      </c>
      <c r="I14" s="210">
        <v>68.862493000000001</v>
      </c>
      <c r="J14" s="199">
        <f t="shared" si="2"/>
        <v>903.86467099999993</v>
      </c>
    </row>
    <row r="15" spans="1:12" x14ac:dyDescent="0.2">
      <c r="A15" s="201" t="s">
        <v>107</v>
      </c>
      <c r="B15" s="210">
        <v>246.35877300000001</v>
      </c>
      <c r="C15" s="210">
        <v>0.73326999999999998</v>
      </c>
      <c r="D15" s="210">
        <v>10.61088</v>
      </c>
      <c r="E15" s="210">
        <v>1.0973919999999999</v>
      </c>
      <c r="F15" s="210">
        <v>11.215320000000002</v>
      </c>
      <c r="G15" s="210">
        <v>604.89816299999995</v>
      </c>
      <c r="H15" s="210">
        <v>378.36649100000005</v>
      </c>
      <c r="I15" s="210">
        <v>17.537449999999996</v>
      </c>
      <c r="J15" s="199">
        <f t="shared" si="2"/>
        <v>1270.8177390000001</v>
      </c>
    </row>
    <row r="16" spans="1:12" x14ac:dyDescent="0.2">
      <c r="A16" s="201" t="s">
        <v>108</v>
      </c>
      <c r="B16" s="210">
        <v>1395.1227039999999</v>
      </c>
      <c r="C16" s="210">
        <v>5.0707869999999993</v>
      </c>
      <c r="D16" s="210">
        <v>7.196097</v>
      </c>
      <c r="E16" s="210">
        <v>0.43490999999999996</v>
      </c>
      <c r="F16" s="210">
        <v>7.8056869999999998</v>
      </c>
      <c r="G16" s="210">
        <v>803.75325400000031</v>
      </c>
      <c r="H16" s="210">
        <v>356.40660600000012</v>
      </c>
      <c r="I16" s="210">
        <v>5.5367879999999987</v>
      </c>
      <c r="J16" s="199">
        <f t="shared" si="2"/>
        <v>2581.3268330000001</v>
      </c>
    </row>
    <row r="17" spans="1:17" x14ac:dyDescent="0.2">
      <c r="A17" s="201" t="s">
        <v>109</v>
      </c>
      <c r="B17" s="210">
        <v>919.91048600000011</v>
      </c>
      <c r="C17" s="210">
        <v>155.84759200000002</v>
      </c>
      <c r="D17" s="210">
        <v>48.293839999999996</v>
      </c>
      <c r="E17" s="210">
        <v>3.3086850000000005</v>
      </c>
      <c r="F17" s="210">
        <v>27.229030000000002</v>
      </c>
      <c r="G17" s="210">
        <v>1306.2069779999997</v>
      </c>
      <c r="H17" s="210">
        <v>554.70689299999992</v>
      </c>
      <c r="I17" s="210">
        <v>55.842999000000006</v>
      </c>
      <c r="J17" s="199">
        <f t="shared" si="2"/>
        <v>3071.3465029999998</v>
      </c>
    </row>
    <row r="18" spans="1:17" x14ac:dyDescent="0.2">
      <c r="A18" s="201" t="s">
        <v>110</v>
      </c>
      <c r="B18" s="210">
        <v>449.53747700000002</v>
      </c>
      <c r="C18" s="210">
        <v>0.24353</v>
      </c>
      <c r="D18" s="210">
        <v>4.630139999999999</v>
      </c>
      <c r="E18" s="210">
        <v>4.5260749999999996</v>
      </c>
      <c r="F18" s="210">
        <v>3.2548799999999996</v>
      </c>
      <c r="G18" s="210">
        <v>386.62969400000009</v>
      </c>
      <c r="H18" s="210">
        <v>166.21774900000003</v>
      </c>
      <c r="I18" s="210">
        <v>0.96726900000000005</v>
      </c>
      <c r="J18" s="199">
        <f t="shared" si="2"/>
        <v>1016.0068140000002</v>
      </c>
    </row>
    <row r="19" spans="1:17" x14ac:dyDescent="0.2">
      <c r="A19" s="238" t="s">
        <v>167</v>
      </c>
      <c r="J19" s="3"/>
    </row>
    <row r="20" spans="1:17" x14ac:dyDescent="0.2">
      <c r="A20" s="203"/>
    </row>
    <row r="32" spans="1:17" x14ac:dyDescent="0.2">
      <c r="K32" s="41"/>
      <c r="L32" s="41"/>
      <c r="M32" s="41"/>
      <c r="N32" s="41"/>
      <c r="O32" s="41"/>
      <c r="P32" s="41"/>
      <c r="Q32" s="41"/>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dimension ref="A1:O42"/>
  <sheetViews>
    <sheetView showGridLines="0" view="pageBreakPreview" zoomScaleNormal="85" zoomScaleSheetLayoutView="100" workbookViewId="0">
      <selection activeCell="L35" sqref="L35"/>
    </sheetView>
  </sheetViews>
  <sheetFormatPr defaultColWidth="9.140625" defaultRowHeight="12" x14ac:dyDescent="0.2"/>
  <cols>
    <col min="1" max="1" width="38" style="74" customWidth="1"/>
    <col min="2" max="9" width="13.28515625" style="74" customWidth="1"/>
    <col min="10" max="15" width="9.140625" style="182" customWidth="1"/>
    <col min="16" max="16384" width="9.140625" style="74"/>
  </cols>
  <sheetData>
    <row r="1" spans="1:15" ht="20.25" x14ac:dyDescent="0.3">
      <c r="A1" s="179" t="s">
        <v>266</v>
      </c>
      <c r="I1" s="242" t="str">
        <f>'3'!N1</f>
        <v>IV. čtvrtletí 2022</v>
      </c>
    </row>
    <row r="2" spans="1:15" ht="18" x14ac:dyDescent="0.25">
      <c r="A2" s="239" t="s">
        <v>267</v>
      </c>
    </row>
    <row r="3" spans="1:15" ht="12" customHeight="1" x14ac:dyDescent="0.2">
      <c r="E3" s="103"/>
      <c r="F3" s="103"/>
      <c r="G3" s="103"/>
    </row>
    <row r="4" spans="1:15" x14ac:dyDescent="0.2">
      <c r="A4" s="7"/>
      <c r="B4" s="126"/>
      <c r="C4" s="126"/>
      <c r="D4" s="126"/>
    </row>
    <row r="5" spans="1:15" ht="12.75" customHeight="1" x14ac:dyDescent="0.2">
      <c r="A5" s="375">
        <v>2022</v>
      </c>
      <c r="B5" s="364" t="s">
        <v>17</v>
      </c>
      <c r="C5" s="366"/>
      <c r="D5" s="364" t="s">
        <v>18</v>
      </c>
      <c r="E5" s="366"/>
      <c r="F5" s="364" t="s">
        <v>19</v>
      </c>
      <c r="G5" s="366"/>
      <c r="H5" s="365" t="s">
        <v>7</v>
      </c>
      <c r="I5" s="365"/>
    </row>
    <row r="6" spans="1:15" x14ac:dyDescent="0.2">
      <c r="A6" s="376"/>
      <c r="B6" s="279" t="s">
        <v>288</v>
      </c>
      <c r="C6" s="280" t="s">
        <v>289</v>
      </c>
      <c r="D6" s="279" t="s">
        <v>288</v>
      </c>
      <c r="E6" s="280" t="s">
        <v>289</v>
      </c>
      <c r="F6" s="279" t="s">
        <v>288</v>
      </c>
      <c r="G6" s="280" t="s">
        <v>289</v>
      </c>
      <c r="H6" s="298" t="s">
        <v>288</v>
      </c>
      <c r="I6" s="298" t="s">
        <v>289</v>
      </c>
      <c r="J6" s="270"/>
      <c r="O6" s="270"/>
    </row>
    <row r="7" spans="1:15" ht="13.5" x14ac:dyDescent="0.2">
      <c r="A7" s="174" t="s">
        <v>196</v>
      </c>
      <c r="B7" s="283">
        <v>1610.7790000000002</v>
      </c>
      <c r="C7" s="327">
        <v>4.2494207877952911E-2</v>
      </c>
      <c r="D7" s="283">
        <v>1565.6740000000002</v>
      </c>
      <c r="E7" s="327">
        <v>4.1329630519880936E-2</v>
      </c>
      <c r="F7" s="299">
        <v>1565.6740000000002</v>
      </c>
      <c r="G7" s="327">
        <v>4.135192715181979E-2</v>
      </c>
      <c r="H7" s="195">
        <v>1565.6740000000002</v>
      </c>
      <c r="I7" s="207">
        <v>4.135192715181979E-2</v>
      </c>
      <c r="J7" s="271"/>
      <c r="O7" s="272"/>
    </row>
    <row r="8" spans="1:15" x14ac:dyDescent="0.2">
      <c r="A8" s="170" t="s">
        <v>328</v>
      </c>
      <c r="B8" s="283">
        <v>380428.64137600001</v>
      </c>
      <c r="C8" s="327">
        <v>3.4404091109533373E-2</v>
      </c>
      <c r="D8" s="283">
        <v>507642.94618399988</v>
      </c>
      <c r="E8" s="327">
        <v>3.4242048430460865E-2</v>
      </c>
      <c r="F8" s="299">
        <v>644887.74581600004</v>
      </c>
      <c r="G8" s="327">
        <v>3.5637210292216441E-2</v>
      </c>
      <c r="H8" s="195">
        <v>1532959.3333759999</v>
      </c>
      <c r="I8" s="207">
        <v>3.4856858220033003E-2</v>
      </c>
      <c r="J8" s="271"/>
      <c r="O8" s="272"/>
    </row>
    <row r="9" spans="1:15" x14ac:dyDescent="0.2">
      <c r="A9" s="170" t="s">
        <v>329</v>
      </c>
      <c r="B9" s="283">
        <v>261085.72099999999</v>
      </c>
      <c r="C9" s="327">
        <v>4.6253866654086373E-2</v>
      </c>
      <c r="D9" s="283">
        <v>390407.05399999995</v>
      </c>
      <c r="E9" s="327">
        <v>4.6004966051956434E-2</v>
      </c>
      <c r="F9" s="299">
        <v>505285.18100000004</v>
      </c>
      <c r="G9" s="327">
        <v>4.4804918323872803E-2</v>
      </c>
      <c r="H9" s="195">
        <v>1156777.956</v>
      </c>
      <c r="I9" s="208">
        <v>4.5527620378828362E-2</v>
      </c>
      <c r="J9" s="273"/>
      <c r="O9" s="274"/>
    </row>
    <row r="10" spans="1:15" x14ac:dyDescent="0.2">
      <c r="A10" s="173" t="s">
        <v>40</v>
      </c>
      <c r="B10" s="281">
        <v>0</v>
      </c>
      <c r="C10" s="328">
        <v>0</v>
      </c>
      <c r="D10" s="281">
        <v>0</v>
      </c>
      <c r="E10" s="328">
        <v>0</v>
      </c>
      <c r="F10" s="297">
        <v>0</v>
      </c>
      <c r="G10" s="331">
        <v>0</v>
      </c>
      <c r="H10" s="192">
        <v>0</v>
      </c>
      <c r="I10" s="209">
        <v>0</v>
      </c>
      <c r="J10" s="273"/>
      <c r="O10" s="274"/>
    </row>
    <row r="11" spans="1:15" x14ac:dyDescent="0.2">
      <c r="A11" s="173" t="s">
        <v>39</v>
      </c>
      <c r="B11" s="281">
        <v>4087</v>
      </c>
      <c r="C11" s="328">
        <v>8.6382674869223353E-2</v>
      </c>
      <c r="D11" s="281">
        <v>3998</v>
      </c>
      <c r="E11" s="328">
        <v>7.1318852371563254E-2</v>
      </c>
      <c r="F11" s="297">
        <v>3539</v>
      </c>
      <c r="G11" s="331">
        <v>5.5577973627709734E-2</v>
      </c>
      <c r="H11" s="192">
        <v>11624</v>
      </c>
      <c r="I11" s="209">
        <v>6.9585147407071488E-2</v>
      </c>
      <c r="J11" s="273"/>
      <c r="O11" s="274"/>
    </row>
    <row r="12" spans="1:15" x14ac:dyDescent="0.2">
      <c r="A12" s="173" t="s">
        <v>38</v>
      </c>
      <c r="B12" s="281">
        <v>0</v>
      </c>
      <c r="C12" s="328">
        <v>0</v>
      </c>
      <c r="D12" s="281">
        <v>0</v>
      </c>
      <c r="E12" s="328">
        <v>0</v>
      </c>
      <c r="F12" s="297">
        <v>0</v>
      </c>
      <c r="G12" s="331">
        <v>0</v>
      </c>
      <c r="H12" s="192">
        <v>0</v>
      </c>
      <c r="I12" s="209">
        <v>0</v>
      </c>
      <c r="J12" s="273"/>
      <c r="O12" s="274"/>
    </row>
    <row r="13" spans="1:15" x14ac:dyDescent="0.2">
      <c r="A13" s="173" t="s">
        <v>60</v>
      </c>
      <c r="B13" s="281">
        <v>0</v>
      </c>
      <c r="C13" s="328">
        <v>0</v>
      </c>
      <c r="D13" s="281">
        <v>0</v>
      </c>
      <c r="E13" s="328">
        <v>0</v>
      </c>
      <c r="F13" s="297">
        <v>0</v>
      </c>
      <c r="G13" s="331">
        <v>0</v>
      </c>
      <c r="H13" s="192">
        <v>0</v>
      </c>
      <c r="I13" s="209">
        <v>0</v>
      </c>
      <c r="J13" s="273"/>
      <c r="O13" s="274"/>
    </row>
    <row r="14" spans="1:15" x14ac:dyDescent="0.2">
      <c r="A14" s="173" t="s">
        <v>61</v>
      </c>
      <c r="B14" s="281">
        <v>1092</v>
      </c>
      <c r="C14" s="328">
        <v>0.64178477289223357</v>
      </c>
      <c r="D14" s="281">
        <v>329</v>
      </c>
      <c r="E14" s="328">
        <v>0.35749173368278425</v>
      </c>
      <c r="F14" s="297">
        <v>285</v>
      </c>
      <c r="G14" s="331">
        <v>0.26190736566219835</v>
      </c>
      <c r="H14" s="192">
        <v>1706</v>
      </c>
      <c r="I14" s="209">
        <v>0.4598411256997012</v>
      </c>
      <c r="J14" s="273"/>
      <c r="O14" s="274"/>
    </row>
    <row r="15" spans="1:15" x14ac:dyDescent="0.2">
      <c r="A15" s="173" t="s">
        <v>62</v>
      </c>
      <c r="B15" s="281">
        <v>0</v>
      </c>
      <c r="C15" s="328">
        <v>0</v>
      </c>
      <c r="D15" s="281">
        <v>0</v>
      </c>
      <c r="E15" s="328">
        <v>0</v>
      </c>
      <c r="F15" s="297">
        <v>0</v>
      </c>
      <c r="G15" s="331">
        <v>0</v>
      </c>
      <c r="H15" s="192">
        <v>0</v>
      </c>
      <c r="I15" s="209">
        <v>0</v>
      </c>
      <c r="J15" s="273"/>
      <c r="O15" s="274"/>
    </row>
    <row r="16" spans="1:15" x14ac:dyDescent="0.2">
      <c r="A16" s="173" t="s">
        <v>37</v>
      </c>
      <c r="B16" s="281">
        <v>0</v>
      </c>
      <c r="C16" s="328">
        <v>0</v>
      </c>
      <c r="D16" s="281">
        <v>0</v>
      </c>
      <c r="E16" s="328">
        <v>0</v>
      </c>
      <c r="F16" s="297">
        <v>0</v>
      </c>
      <c r="G16" s="331">
        <v>0</v>
      </c>
      <c r="H16" s="192">
        <v>0</v>
      </c>
      <c r="I16" s="209">
        <v>0</v>
      </c>
      <c r="J16" s="273"/>
      <c r="O16" s="274"/>
    </row>
    <row r="17" spans="1:15" x14ac:dyDescent="0.2">
      <c r="A17" s="173" t="s">
        <v>72</v>
      </c>
      <c r="B17" s="281">
        <v>0</v>
      </c>
      <c r="C17" s="328">
        <v>0</v>
      </c>
      <c r="D17" s="281">
        <v>0</v>
      </c>
      <c r="E17" s="328">
        <v>0</v>
      </c>
      <c r="F17" s="297">
        <v>0</v>
      </c>
      <c r="G17" s="331">
        <v>0</v>
      </c>
      <c r="H17" s="192">
        <v>0</v>
      </c>
      <c r="I17" s="209">
        <v>0</v>
      </c>
      <c r="J17" s="273"/>
      <c r="O17" s="274"/>
    </row>
    <row r="18" spans="1:15" x14ac:dyDescent="0.2">
      <c r="A18" s="173" t="s">
        <v>36</v>
      </c>
      <c r="B18" s="281">
        <v>0</v>
      </c>
      <c r="C18" s="328">
        <v>0</v>
      </c>
      <c r="D18" s="281">
        <v>0</v>
      </c>
      <c r="E18" s="328">
        <v>0</v>
      </c>
      <c r="F18" s="297">
        <v>0</v>
      </c>
      <c r="G18" s="331">
        <v>0</v>
      </c>
      <c r="H18" s="192">
        <v>0</v>
      </c>
      <c r="I18" s="209">
        <v>0</v>
      </c>
      <c r="O18" s="274"/>
    </row>
    <row r="19" spans="1:15" x14ac:dyDescent="0.2">
      <c r="A19" s="173" t="s">
        <v>35</v>
      </c>
      <c r="B19" s="281">
        <v>0</v>
      </c>
      <c r="C19" s="328">
        <v>0</v>
      </c>
      <c r="D19" s="281">
        <v>0</v>
      </c>
      <c r="E19" s="328">
        <v>0</v>
      </c>
      <c r="F19" s="297">
        <v>0</v>
      </c>
      <c r="G19" s="331">
        <v>0</v>
      </c>
      <c r="H19" s="192">
        <v>0</v>
      </c>
      <c r="I19" s="209">
        <v>0</v>
      </c>
      <c r="O19" s="274"/>
    </row>
    <row r="20" spans="1:15" x14ac:dyDescent="0.2">
      <c r="A20" s="173" t="s">
        <v>34</v>
      </c>
      <c r="B20" s="281">
        <v>0</v>
      </c>
      <c r="C20" s="328">
        <v>0</v>
      </c>
      <c r="D20" s="281">
        <v>0</v>
      </c>
      <c r="E20" s="328">
        <v>0</v>
      </c>
      <c r="F20" s="297">
        <v>0</v>
      </c>
      <c r="G20" s="331">
        <v>0</v>
      </c>
      <c r="H20" s="192">
        <v>0</v>
      </c>
      <c r="I20" s="209">
        <v>0</v>
      </c>
      <c r="O20" s="274"/>
    </row>
    <row r="21" spans="1:15" x14ac:dyDescent="0.2">
      <c r="A21" s="173" t="s">
        <v>33</v>
      </c>
      <c r="B21" s="281">
        <v>83811</v>
      </c>
      <c r="C21" s="328">
        <v>0.39565569406283846</v>
      </c>
      <c r="D21" s="281">
        <v>75141</v>
      </c>
      <c r="E21" s="328">
        <v>0.2834321588807085</v>
      </c>
      <c r="F21" s="297">
        <v>89026</v>
      </c>
      <c r="G21" s="331">
        <v>0.31615945771563397</v>
      </c>
      <c r="H21" s="192">
        <v>247978</v>
      </c>
      <c r="I21" s="209">
        <v>0.32692135717279919</v>
      </c>
      <c r="O21" s="274"/>
    </row>
    <row r="22" spans="1:15" x14ac:dyDescent="0.2">
      <c r="A22" s="173" t="s">
        <v>32</v>
      </c>
      <c r="B22" s="281">
        <v>0</v>
      </c>
      <c r="C22" s="328">
        <v>0</v>
      </c>
      <c r="D22" s="281">
        <v>0</v>
      </c>
      <c r="E22" s="328">
        <v>0</v>
      </c>
      <c r="F22" s="297">
        <v>0</v>
      </c>
      <c r="G22" s="331">
        <v>0</v>
      </c>
      <c r="H22" s="192">
        <v>0</v>
      </c>
      <c r="I22" s="209">
        <v>0</v>
      </c>
      <c r="O22" s="274"/>
    </row>
    <row r="23" spans="1:15" x14ac:dyDescent="0.2">
      <c r="A23" s="173" t="s">
        <v>3</v>
      </c>
      <c r="B23" s="281">
        <v>0</v>
      </c>
      <c r="C23" s="328">
        <v>0</v>
      </c>
      <c r="D23" s="281">
        <v>0</v>
      </c>
      <c r="E23" s="328">
        <v>0</v>
      </c>
      <c r="F23" s="297">
        <v>0</v>
      </c>
      <c r="G23" s="331">
        <v>0</v>
      </c>
      <c r="H23" s="192">
        <v>0</v>
      </c>
      <c r="I23" s="209">
        <v>0</v>
      </c>
      <c r="O23" s="274"/>
    </row>
    <row r="24" spans="1:15" x14ac:dyDescent="0.2">
      <c r="A24" s="173" t="s">
        <v>31</v>
      </c>
      <c r="B24" s="281">
        <v>0</v>
      </c>
      <c r="C24" s="328">
        <v>0</v>
      </c>
      <c r="D24" s="281">
        <v>0</v>
      </c>
      <c r="E24" s="328">
        <v>0</v>
      </c>
      <c r="F24" s="297">
        <v>0</v>
      </c>
      <c r="G24" s="331">
        <v>0</v>
      </c>
      <c r="H24" s="192">
        <v>0</v>
      </c>
      <c r="I24" s="209">
        <v>0</v>
      </c>
      <c r="O24" s="274"/>
    </row>
    <row r="25" spans="1:15" x14ac:dyDescent="0.2">
      <c r="A25" s="173" t="s">
        <v>30</v>
      </c>
      <c r="B25" s="281">
        <v>172095.72099999999</v>
      </c>
      <c r="C25" s="328">
        <v>0.12163548162057584</v>
      </c>
      <c r="D25" s="281">
        <v>310939.05399999995</v>
      </c>
      <c r="E25" s="328">
        <v>0.14458605441944308</v>
      </c>
      <c r="F25" s="297">
        <v>412435.18100000004</v>
      </c>
      <c r="G25" s="331">
        <v>0.13764663065501165</v>
      </c>
      <c r="H25" s="192">
        <v>895469.95600000001</v>
      </c>
      <c r="I25" s="209">
        <v>0.13646861959321013</v>
      </c>
      <c r="O25" s="273"/>
    </row>
    <row r="26" spans="1:15" ht="13.5" customHeight="1" x14ac:dyDescent="0.2">
      <c r="A26" s="171" t="s">
        <v>330</v>
      </c>
      <c r="B26" s="283">
        <v>565206.99899999995</v>
      </c>
      <c r="C26" s="327"/>
      <c r="D26" s="283">
        <v>950702.99</v>
      </c>
      <c r="E26" s="327"/>
      <c r="F26" s="299">
        <v>1286540.169</v>
      </c>
      <c r="G26" s="327"/>
      <c r="H26" s="195">
        <v>2802450.1579999998</v>
      </c>
      <c r="I26" s="208"/>
      <c r="O26" s="275"/>
    </row>
    <row r="27" spans="1:15" ht="13.5" customHeight="1" x14ac:dyDescent="0.2">
      <c r="A27" s="171" t="s">
        <v>331</v>
      </c>
      <c r="B27" s="283">
        <v>709926.84100000001</v>
      </c>
      <c r="C27" s="327">
        <v>0.14160539374566319</v>
      </c>
      <c r="D27" s="283">
        <v>1162664.5120000001</v>
      </c>
      <c r="E27" s="327">
        <v>0.15133787223284548</v>
      </c>
      <c r="F27" s="299">
        <v>1633774.0009999999</v>
      </c>
      <c r="G27" s="327">
        <v>0.15767204217332575</v>
      </c>
      <c r="H27" s="195">
        <v>3506365.3540000003</v>
      </c>
      <c r="I27" s="208">
        <v>0.15206824186786075</v>
      </c>
      <c r="O27" s="275"/>
    </row>
    <row r="28" spans="1:15" ht="12.75" customHeight="1" x14ac:dyDescent="0.2">
      <c r="A28" s="173" t="s">
        <v>26</v>
      </c>
      <c r="B28" s="281">
        <v>18548.584999999999</v>
      </c>
      <c r="C28" s="328">
        <v>1.3306751546486421E-2</v>
      </c>
      <c r="D28" s="281">
        <v>29017.266</v>
      </c>
      <c r="E28" s="328">
        <v>1.6224707049613755E-2</v>
      </c>
      <c r="F28" s="297">
        <v>42941.597000000002</v>
      </c>
      <c r="G28" s="328">
        <v>1.9878209425693495E-2</v>
      </c>
      <c r="H28" s="192">
        <v>90507.448000000004</v>
      </c>
      <c r="I28" s="209">
        <v>1.6940651332077165E-2</v>
      </c>
      <c r="O28" s="275"/>
    </row>
    <row r="29" spans="1:15" ht="12.75" customHeight="1" x14ac:dyDescent="0.2">
      <c r="A29" s="173" t="s">
        <v>0</v>
      </c>
      <c r="B29" s="281">
        <v>1152.7080000000001</v>
      </c>
      <c r="C29" s="328">
        <v>1.1363752870937058E-2</v>
      </c>
      <c r="D29" s="281">
        <v>2247.7800000000002</v>
      </c>
      <c r="E29" s="328">
        <v>1.5524136759703839E-2</v>
      </c>
      <c r="F29" s="297">
        <v>3408.652</v>
      </c>
      <c r="G29" s="328">
        <v>1.632279086408283E-2</v>
      </c>
      <c r="H29" s="192">
        <v>6809.14</v>
      </c>
      <c r="I29" s="209">
        <v>1.4963247786475394E-2</v>
      </c>
      <c r="O29" s="275"/>
    </row>
    <row r="30" spans="1:15" ht="12.75" customHeight="1" x14ac:dyDescent="0.2">
      <c r="A30" s="173" t="s">
        <v>1</v>
      </c>
      <c r="B30" s="281">
        <v>11784.013999999999</v>
      </c>
      <c r="C30" s="328">
        <v>0.31759148006347737</v>
      </c>
      <c r="D30" s="281">
        <v>8582.7910000000011</v>
      </c>
      <c r="E30" s="328">
        <v>0.16099955867076146</v>
      </c>
      <c r="F30" s="297">
        <v>24803.58</v>
      </c>
      <c r="G30" s="328">
        <v>0.26982131899953471</v>
      </c>
      <c r="H30" s="192">
        <v>45170.385000000002</v>
      </c>
      <c r="I30" s="209">
        <v>0.24772659588108173</v>
      </c>
      <c r="O30" s="275"/>
    </row>
    <row r="31" spans="1:15" ht="12.75" customHeight="1" x14ac:dyDescent="0.2">
      <c r="A31" s="173" t="s">
        <v>2</v>
      </c>
      <c r="B31" s="281">
        <v>1506.431</v>
      </c>
      <c r="C31" s="328">
        <v>0.1459875568132262</v>
      </c>
      <c r="D31" s="281">
        <v>3666.4459999999999</v>
      </c>
      <c r="E31" s="328">
        <v>0.16927330934493845</v>
      </c>
      <c r="F31" s="297">
        <v>4955.0450000000001</v>
      </c>
      <c r="G31" s="328">
        <v>0.14688416748603372</v>
      </c>
      <c r="H31" s="192">
        <v>10127.922</v>
      </c>
      <c r="I31" s="209">
        <v>0.15412312435483844</v>
      </c>
    </row>
    <row r="32" spans="1:15" x14ac:dyDescent="0.2">
      <c r="A32" s="173" t="s">
        <v>6</v>
      </c>
      <c r="B32" s="281">
        <v>272.00799999999998</v>
      </c>
      <c r="C32" s="328">
        <v>8.1745326799188764E-3</v>
      </c>
      <c r="D32" s="281">
        <v>642.89800000000002</v>
      </c>
      <c r="E32" s="328">
        <v>1.4300447895247353E-2</v>
      </c>
      <c r="F32" s="297">
        <v>821.52499999999998</v>
      </c>
      <c r="G32" s="328">
        <v>1.8234933059855397E-2</v>
      </c>
      <c r="H32" s="192">
        <v>1736.431</v>
      </c>
      <c r="I32" s="209">
        <v>1.4084826013122293E-2</v>
      </c>
    </row>
    <row r="33" spans="1:9" x14ac:dyDescent="0.2">
      <c r="A33" s="173" t="s">
        <v>25</v>
      </c>
      <c r="B33" s="281">
        <v>444681.50299999997</v>
      </c>
      <c r="C33" s="328">
        <v>0.19616162639258608</v>
      </c>
      <c r="D33" s="281">
        <v>704396.18699999992</v>
      </c>
      <c r="E33" s="328">
        <v>0.19432672561746378</v>
      </c>
      <c r="F33" s="297">
        <v>944731.96999999986</v>
      </c>
      <c r="G33" s="328">
        <v>0.19081561275153447</v>
      </c>
      <c r="H33" s="192">
        <v>2093809.6599999997</v>
      </c>
      <c r="I33" s="209">
        <v>0.19310710474142595</v>
      </c>
    </row>
    <row r="34" spans="1:9" x14ac:dyDescent="0.2">
      <c r="A34" s="173" t="s">
        <v>5</v>
      </c>
      <c r="B34" s="281">
        <v>226443.06400000001</v>
      </c>
      <c r="C34" s="328">
        <v>0.21194393530167399</v>
      </c>
      <c r="D34" s="281">
        <v>402603.19500000012</v>
      </c>
      <c r="E34" s="328">
        <v>0.22136310030014936</v>
      </c>
      <c r="F34" s="297">
        <v>594857.42300000007</v>
      </c>
      <c r="G34" s="328">
        <v>0.22881935887893659</v>
      </c>
      <c r="H34" s="192">
        <v>1223903.682</v>
      </c>
      <c r="I34" s="209">
        <v>0.22306177731795387</v>
      </c>
    </row>
    <row r="35" spans="1:9" x14ac:dyDescent="0.2">
      <c r="A35" s="173" t="s">
        <v>3</v>
      </c>
      <c r="B35" s="281">
        <v>5538.5280000000002</v>
      </c>
      <c r="C35" s="328">
        <v>5.4281064726743003E-2</v>
      </c>
      <c r="D35" s="281">
        <v>11507.949000000001</v>
      </c>
      <c r="E35" s="328">
        <v>6.1922132530211706E-2</v>
      </c>
      <c r="F35" s="297">
        <v>17254.208999999999</v>
      </c>
      <c r="G35" s="328">
        <v>6.35811497344618E-2</v>
      </c>
      <c r="H35" s="192">
        <v>34300.686000000002</v>
      </c>
      <c r="I35" s="209">
        <v>6.1333064116964493E-2</v>
      </c>
    </row>
    <row r="36" spans="1:9" ht="12" customHeight="1" x14ac:dyDescent="0.2">
      <c r="A36" s="193" t="s">
        <v>184</v>
      </c>
      <c r="B36" s="71"/>
      <c r="C36" s="8"/>
      <c r="E36" s="103"/>
      <c r="F36" s="103"/>
      <c r="G36" s="103"/>
      <c r="I36" s="3"/>
    </row>
    <row r="37" spans="1:9" x14ac:dyDescent="0.2">
      <c r="A37" s="193"/>
      <c r="B37" s="71"/>
    </row>
    <row r="38" spans="1:9" x14ac:dyDescent="0.2">
      <c r="A38" s="103" t="s">
        <v>164</v>
      </c>
      <c r="B38" s="104">
        <f>+I7</f>
        <v>4.135192715181979E-2</v>
      </c>
      <c r="C38" s="93" t="str">
        <f>+B5</f>
        <v>Říjen</v>
      </c>
      <c r="D38" s="103" t="str">
        <f>+D5</f>
        <v>Listopad</v>
      </c>
      <c r="E38" s="103" t="str">
        <f>+F5</f>
        <v>Prosinec</v>
      </c>
    </row>
    <row r="39" spans="1:9" x14ac:dyDescent="0.2">
      <c r="A39" s="103" t="s">
        <v>59</v>
      </c>
      <c r="B39" s="104">
        <f t="shared" ref="B39:B40" si="0">+I8</f>
        <v>3.4856858220033003E-2</v>
      </c>
      <c r="C39" s="93"/>
      <c r="D39" s="103"/>
      <c r="E39" s="103"/>
    </row>
    <row r="40" spans="1:9" x14ac:dyDescent="0.2">
      <c r="A40" s="103" t="s">
        <v>116</v>
      </c>
      <c r="B40" s="104">
        <f t="shared" si="0"/>
        <v>4.5527620378828362E-2</v>
      </c>
      <c r="C40" s="93"/>
      <c r="D40" s="103"/>
      <c r="E40" s="103"/>
      <c r="H40" s="116">
        <f>I7</f>
        <v>4.135192715181979E-2</v>
      </c>
    </row>
    <row r="41" spans="1:9" x14ac:dyDescent="0.2">
      <c r="B41" s="120"/>
      <c r="C41" s="120"/>
      <c r="H41" s="116">
        <f>I8</f>
        <v>3.4856858220033003E-2</v>
      </c>
    </row>
    <row r="42" spans="1:9" x14ac:dyDescent="0.2">
      <c r="B42" s="78"/>
      <c r="C42" s="78"/>
      <c r="H42" s="116">
        <f>I9</f>
        <v>4.5527620378828362E-2</v>
      </c>
    </row>
  </sheetData>
  <mergeCells count="5">
    <mergeCell ref="A5:A6"/>
    <mergeCell ref="B5:C5"/>
    <mergeCell ref="D5:E5"/>
    <mergeCell ref="F5:G5"/>
    <mergeCell ref="H5:I5"/>
  </mergeCells>
  <conditionalFormatting sqref="C10:C25 C28:C35 E10:E25 E28:E35 G10:G25 G28:G35 I10:I25 I28:I35">
    <cfRule type="dataBar" priority="2">
      <dataBar>
        <cfvo type="num" val="0"/>
        <cfvo type="num" val="1"/>
        <color theme="9"/>
      </dataBar>
      <extLst>
        <ext xmlns:x14="http://schemas.microsoft.com/office/spreadsheetml/2009/9/main" uri="{B025F937-C7B1-47D3-B67F-A62EFF666E3E}">
          <x14:id>{434664EA-4D25-45A7-8C03-F8AE07084FA9}</x14:id>
        </ext>
      </extLst>
    </cfRule>
  </conditionalFormatting>
  <pageMargins left="0.31496062992125984" right="0.31496062992125984" top="0.35433070866141736" bottom="0.35433070866141736" header="0.31496062992125984" footer="0.19685039370078741"/>
  <pageSetup paperSize="9" scale="9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434664EA-4D25-45A7-8C03-F8AE07084FA9}">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dimension ref="A1:O41"/>
  <sheetViews>
    <sheetView showGridLines="0" view="pageBreakPreview" zoomScaleNormal="70" zoomScaleSheetLayoutView="100" workbookViewId="0">
      <selection activeCell="L33" sqref="L33"/>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39" t="s">
        <v>268</v>
      </c>
      <c r="I1" s="242" t="str">
        <f>'3'!N1</f>
        <v>IV. čtvrtletí 2022</v>
      </c>
    </row>
    <row r="2" spans="1:15" ht="1.5" customHeight="1" x14ac:dyDescent="0.2">
      <c r="E2" s="103"/>
      <c r="F2" s="103"/>
      <c r="G2" s="103"/>
    </row>
    <row r="3" spans="1:15" ht="12" customHeight="1" x14ac:dyDescent="0.2">
      <c r="E3" s="103"/>
      <c r="F3" s="103"/>
      <c r="G3" s="103"/>
    </row>
    <row r="4" spans="1:15" x14ac:dyDescent="0.2">
      <c r="A4" s="131"/>
      <c r="B4" s="126"/>
      <c r="C4" s="126"/>
      <c r="D4" s="126"/>
    </row>
    <row r="5" spans="1:15" ht="12.75" customHeight="1" x14ac:dyDescent="0.2">
      <c r="A5" s="375">
        <v>2022</v>
      </c>
      <c r="B5" s="364" t="s">
        <v>17</v>
      </c>
      <c r="C5" s="366"/>
      <c r="D5" s="364" t="s">
        <v>18</v>
      </c>
      <c r="E5" s="366"/>
      <c r="F5" s="364" t="s">
        <v>19</v>
      </c>
      <c r="G5" s="366"/>
      <c r="H5" s="364" t="s">
        <v>7</v>
      </c>
      <c r="I5" s="365"/>
    </row>
    <row r="6" spans="1:15" x14ac:dyDescent="0.2">
      <c r="A6" s="376"/>
      <c r="B6" s="279" t="s">
        <v>288</v>
      </c>
      <c r="C6" s="280" t="s">
        <v>289</v>
      </c>
      <c r="D6" s="279" t="s">
        <v>288</v>
      </c>
      <c r="E6" s="280" t="s">
        <v>289</v>
      </c>
      <c r="F6" s="279" t="s">
        <v>288</v>
      </c>
      <c r="G6" s="280" t="s">
        <v>289</v>
      </c>
      <c r="H6" s="279" t="s">
        <v>288</v>
      </c>
      <c r="I6" s="298" t="s">
        <v>289</v>
      </c>
      <c r="J6" s="109"/>
      <c r="O6" s="109"/>
    </row>
    <row r="7" spans="1:15" ht="13.5" x14ac:dyDescent="0.2">
      <c r="A7" s="170" t="s">
        <v>196</v>
      </c>
      <c r="B7" s="285">
        <v>2144.0320000000015</v>
      </c>
      <c r="C7" s="329">
        <v>5.6562037067147748E-2</v>
      </c>
      <c r="D7" s="285">
        <v>2144.0320000000015</v>
      </c>
      <c r="E7" s="329">
        <v>5.6596743883338053E-2</v>
      </c>
      <c r="F7" s="285">
        <v>2144.0320000000015</v>
      </c>
      <c r="G7" s="329">
        <v>5.662727686298076E-2</v>
      </c>
      <c r="H7" s="198">
        <v>2144.0320000000015</v>
      </c>
      <c r="I7" s="204">
        <v>5.662727686298076E-2</v>
      </c>
      <c r="J7" s="111"/>
      <c r="O7" s="60"/>
    </row>
    <row r="8" spans="1:15" x14ac:dyDescent="0.2">
      <c r="A8" s="170" t="s">
        <v>328</v>
      </c>
      <c r="B8" s="285">
        <v>521988.20099999977</v>
      </c>
      <c r="C8" s="329">
        <v>4.7206039903698899E-2</v>
      </c>
      <c r="D8" s="285">
        <v>717417.64600000007</v>
      </c>
      <c r="E8" s="329">
        <v>4.8391984885957841E-2</v>
      </c>
      <c r="F8" s="285">
        <v>899518.22200000018</v>
      </c>
      <c r="G8" s="329">
        <v>4.9708372111386005E-2</v>
      </c>
      <c r="H8" s="198">
        <v>2138924.0690000001</v>
      </c>
      <c r="I8" s="204">
        <v>4.8635453917982158E-2</v>
      </c>
      <c r="J8" s="111"/>
      <c r="O8" s="60"/>
    </row>
    <row r="9" spans="1:15" x14ac:dyDescent="0.2">
      <c r="A9" s="170" t="s">
        <v>329</v>
      </c>
      <c r="B9" s="285">
        <v>318878.85199999996</v>
      </c>
      <c r="C9" s="329">
        <v>5.6492480104709142E-2</v>
      </c>
      <c r="D9" s="285">
        <v>488777.38800000004</v>
      </c>
      <c r="E9" s="329">
        <v>5.7596774729136796E-2</v>
      </c>
      <c r="F9" s="285">
        <v>628153.723</v>
      </c>
      <c r="G9" s="329">
        <v>5.5699983518518466E-2</v>
      </c>
      <c r="H9" s="198">
        <v>1435809.963</v>
      </c>
      <c r="I9" s="205">
        <v>5.6509557942858654E-2</v>
      </c>
      <c r="J9" s="101"/>
      <c r="O9" s="104"/>
    </row>
    <row r="10" spans="1:15" x14ac:dyDescent="0.2">
      <c r="A10" s="173" t="s">
        <v>40</v>
      </c>
      <c r="B10" s="287">
        <v>125150.35500000001</v>
      </c>
      <c r="C10" s="330">
        <v>0.22573692932774889</v>
      </c>
      <c r="D10" s="287">
        <v>179628.67699999997</v>
      </c>
      <c r="E10" s="330">
        <v>0.24896664809042726</v>
      </c>
      <c r="F10" s="287">
        <v>195837.08399999997</v>
      </c>
      <c r="G10" s="330">
        <v>0.21772399935671743</v>
      </c>
      <c r="H10" s="199">
        <v>500616.11599999998</v>
      </c>
      <c r="I10" s="206">
        <v>0.2301282326044081</v>
      </c>
      <c r="J10" s="101"/>
      <c r="O10" s="127"/>
    </row>
    <row r="11" spans="1:15" x14ac:dyDescent="0.2">
      <c r="A11" s="173" t="s">
        <v>39</v>
      </c>
      <c r="B11" s="287">
        <v>8616.7849999999999</v>
      </c>
      <c r="C11" s="330">
        <v>0.18212403647492065</v>
      </c>
      <c r="D11" s="287">
        <v>9291.43</v>
      </c>
      <c r="E11" s="330">
        <v>0.16574640432484092</v>
      </c>
      <c r="F11" s="287">
        <v>10764.919999999998</v>
      </c>
      <c r="G11" s="330">
        <v>0.16905691999559339</v>
      </c>
      <c r="H11" s="199">
        <v>28673.134999999998</v>
      </c>
      <c r="I11" s="206">
        <v>0.17164696538178431</v>
      </c>
      <c r="J11" s="101"/>
      <c r="O11" s="127"/>
    </row>
    <row r="12" spans="1:15" x14ac:dyDescent="0.2">
      <c r="A12" s="173" t="s">
        <v>38</v>
      </c>
      <c r="B12" s="287">
        <v>0</v>
      </c>
      <c r="C12" s="330">
        <v>0</v>
      </c>
      <c r="D12" s="287">
        <v>0</v>
      </c>
      <c r="E12" s="330">
        <v>0</v>
      </c>
      <c r="F12" s="287">
        <v>0</v>
      </c>
      <c r="G12" s="330">
        <v>0</v>
      </c>
      <c r="H12" s="199">
        <v>0</v>
      </c>
      <c r="I12" s="206">
        <v>0</v>
      </c>
      <c r="J12" s="101"/>
      <c r="O12" s="127"/>
    </row>
    <row r="13" spans="1:15" x14ac:dyDescent="0.2">
      <c r="A13" s="173" t="s">
        <v>60</v>
      </c>
      <c r="B13" s="287">
        <v>0</v>
      </c>
      <c r="C13" s="330">
        <v>0</v>
      </c>
      <c r="D13" s="287">
        <v>0</v>
      </c>
      <c r="E13" s="330">
        <v>0</v>
      </c>
      <c r="F13" s="287">
        <v>0</v>
      </c>
      <c r="G13" s="330">
        <v>0</v>
      </c>
      <c r="H13" s="199">
        <v>0</v>
      </c>
      <c r="I13" s="206">
        <v>0</v>
      </c>
      <c r="J13" s="101"/>
      <c r="O13" s="127"/>
    </row>
    <row r="14" spans="1:15" x14ac:dyDescent="0.2">
      <c r="A14" s="173" t="s">
        <v>61</v>
      </c>
      <c r="B14" s="287">
        <v>0</v>
      </c>
      <c r="C14" s="330">
        <v>0</v>
      </c>
      <c r="D14" s="287">
        <v>0</v>
      </c>
      <c r="E14" s="330">
        <v>0</v>
      </c>
      <c r="F14" s="287">
        <v>0</v>
      </c>
      <c r="G14" s="330">
        <v>0</v>
      </c>
      <c r="H14" s="199">
        <v>0</v>
      </c>
      <c r="I14" s="206">
        <v>0</v>
      </c>
      <c r="J14" s="101"/>
      <c r="O14" s="127"/>
    </row>
    <row r="15" spans="1:15" x14ac:dyDescent="0.2">
      <c r="A15" s="173" t="s">
        <v>62</v>
      </c>
      <c r="B15" s="287">
        <v>0</v>
      </c>
      <c r="C15" s="330">
        <v>0</v>
      </c>
      <c r="D15" s="287">
        <v>0</v>
      </c>
      <c r="E15" s="330">
        <v>0</v>
      </c>
      <c r="F15" s="287">
        <v>0</v>
      </c>
      <c r="G15" s="330">
        <v>0</v>
      </c>
      <c r="H15" s="199">
        <v>0</v>
      </c>
      <c r="I15" s="206">
        <v>0</v>
      </c>
      <c r="J15" s="101"/>
      <c r="O15" s="127"/>
    </row>
    <row r="16" spans="1:15" x14ac:dyDescent="0.2">
      <c r="A16" s="173" t="s">
        <v>37</v>
      </c>
      <c r="B16" s="287">
        <v>131582.05300000001</v>
      </c>
      <c r="C16" s="330">
        <v>5.1481708303306693E-2</v>
      </c>
      <c r="D16" s="287">
        <v>211534.13300000003</v>
      </c>
      <c r="E16" s="330">
        <v>5.2850299488660567E-2</v>
      </c>
      <c r="F16" s="287">
        <v>288708.68099999998</v>
      </c>
      <c r="G16" s="330">
        <v>5.479131328921636E-2</v>
      </c>
      <c r="H16" s="199">
        <v>631824.86700000009</v>
      </c>
      <c r="I16" s="206">
        <v>5.3419278665944037E-2</v>
      </c>
      <c r="J16" s="101"/>
      <c r="O16" s="127"/>
    </row>
    <row r="17" spans="1:15" x14ac:dyDescent="0.2">
      <c r="A17" s="173" t="s">
        <v>72</v>
      </c>
      <c r="B17" s="287">
        <v>12362.37</v>
      </c>
      <c r="C17" s="330">
        <v>0.78489444050802648</v>
      </c>
      <c r="D17" s="287">
        <v>20192.52</v>
      </c>
      <c r="E17" s="330">
        <v>0.80650910215066207</v>
      </c>
      <c r="F17" s="287">
        <v>29250.16</v>
      </c>
      <c r="G17" s="330">
        <v>0.83823523933132971</v>
      </c>
      <c r="H17" s="199">
        <v>61805.05</v>
      </c>
      <c r="I17" s="206">
        <v>0.81663885961076998</v>
      </c>
      <c r="J17" s="101"/>
      <c r="O17" s="127"/>
    </row>
    <row r="18" spans="1:15" x14ac:dyDescent="0.2">
      <c r="A18" s="173" t="s">
        <v>36</v>
      </c>
      <c r="B18" s="287">
        <v>0</v>
      </c>
      <c r="C18" s="330">
        <v>0</v>
      </c>
      <c r="D18" s="287">
        <v>0</v>
      </c>
      <c r="E18" s="330">
        <v>0</v>
      </c>
      <c r="F18" s="287">
        <v>0</v>
      </c>
      <c r="G18" s="330">
        <v>0</v>
      </c>
      <c r="H18" s="199">
        <v>0</v>
      </c>
      <c r="I18" s="206">
        <v>0</v>
      </c>
      <c r="J18" s="101"/>
      <c r="O18" s="127"/>
    </row>
    <row r="19" spans="1:15" x14ac:dyDescent="0.2">
      <c r="A19" s="173" t="s">
        <v>35</v>
      </c>
      <c r="B19" s="287">
        <v>0</v>
      </c>
      <c r="C19" s="330">
        <v>0</v>
      </c>
      <c r="D19" s="287">
        <v>0</v>
      </c>
      <c r="E19" s="330">
        <v>0</v>
      </c>
      <c r="F19" s="287">
        <v>0</v>
      </c>
      <c r="G19" s="330">
        <v>0</v>
      </c>
      <c r="H19" s="199">
        <v>0</v>
      </c>
      <c r="I19" s="206">
        <v>0</v>
      </c>
      <c r="J19" s="101"/>
      <c r="O19" s="127"/>
    </row>
    <row r="20" spans="1:15" x14ac:dyDescent="0.2">
      <c r="A20" s="173" t="s">
        <v>34</v>
      </c>
      <c r="B20" s="287">
        <v>0</v>
      </c>
      <c r="C20" s="330">
        <v>0</v>
      </c>
      <c r="D20" s="287">
        <v>508.77800000000002</v>
      </c>
      <c r="E20" s="330">
        <v>9.5511497637358611E-2</v>
      </c>
      <c r="F20" s="287">
        <v>573.71400000000006</v>
      </c>
      <c r="G20" s="330">
        <v>5.1411597911791972E-2</v>
      </c>
      <c r="H20" s="199">
        <v>1082.4920000000002</v>
      </c>
      <c r="I20" s="206">
        <v>5.8196426460328479E-2</v>
      </c>
      <c r="J20" s="101"/>
      <c r="O20" s="127"/>
    </row>
    <row r="21" spans="1:15" x14ac:dyDescent="0.2">
      <c r="A21" s="173" t="s">
        <v>33</v>
      </c>
      <c r="B21" s="287">
        <v>729.61</v>
      </c>
      <c r="C21" s="330">
        <v>3.4443492017180036E-3</v>
      </c>
      <c r="D21" s="287">
        <v>831.327</v>
      </c>
      <c r="E21" s="330">
        <v>3.1357688391932862E-3</v>
      </c>
      <c r="F21" s="287">
        <v>391.83600000000001</v>
      </c>
      <c r="G21" s="330">
        <v>1.391533453973706E-3</v>
      </c>
      <c r="H21" s="199">
        <v>1952.7729999999999</v>
      </c>
      <c r="I21" s="206">
        <v>2.5744348265184756E-3</v>
      </c>
      <c r="J21" s="101"/>
      <c r="O21" s="127"/>
    </row>
    <row r="22" spans="1:15" x14ac:dyDescent="0.2">
      <c r="A22" s="173" t="s">
        <v>32</v>
      </c>
      <c r="B22" s="287">
        <v>39.338999999999999</v>
      </c>
      <c r="C22" s="330">
        <v>1.5589806561050877E-4</v>
      </c>
      <c r="D22" s="287">
        <v>66.652000000000001</v>
      </c>
      <c r="E22" s="330">
        <v>2.1907630851963154E-4</v>
      </c>
      <c r="F22" s="287">
        <v>93.197000000000003</v>
      </c>
      <c r="G22" s="330">
        <v>3.0461102624453919E-4</v>
      </c>
      <c r="H22" s="199">
        <v>199.18799999999999</v>
      </c>
      <c r="I22" s="206">
        <v>2.3093374405287178E-4</v>
      </c>
      <c r="J22" s="101"/>
      <c r="O22" s="127"/>
    </row>
    <row r="23" spans="1:15" x14ac:dyDescent="0.2">
      <c r="A23" s="173" t="s">
        <v>3</v>
      </c>
      <c r="B23" s="287">
        <v>0</v>
      </c>
      <c r="C23" s="330">
        <v>0</v>
      </c>
      <c r="D23" s="287">
        <v>0</v>
      </c>
      <c r="E23" s="330">
        <v>0</v>
      </c>
      <c r="F23" s="287">
        <v>0</v>
      </c>
      <c r="G23" s="330">
        <v>0</v>
      </c>
      <c r="H23" s="199">
        <v>0</v>
      </c>
      <c r="I23" s="206">
        <v>0</v>
      </c>
      <c r="J23" s="101"/>
      <c r="O23" s="127"/>
    </row>
    <row r="24" spans="1:15" x14ac:dyDescent="0.2">
      <c r="A24" s="173" t="s">
        <v>31</v>
      </c>
      <c r="B24" s="287">
        <v>5953.9359999999997</v>
      </c>
      <c r="C24" s="330">
        <v>0.19827138396012547</v>
      </c>
      <c r="D24" s="287">
        <v>5496.6280000000006</v>
      </c>
      <c r="E24" s="330">
        <v>0.22701283710869075</v>
      </c>
      <c r="F24" s="287">
        <v>7226.8009999999986</v>
      </c>
      <c r="G24" s="330">
        <v>7.2535213769780824E-2</v>
      </c>
      <c r="H24" s="199">
        <v>18677.364999999998</v>
      </c>
      <c r="I24" s="206">
        <v>0.12138114078469731</v>
      </c>
      <c r="J24" s="101"/>
      <c r="O24" s="127"/>
    </row>
    <row r="25" spans="1:15" x14ac:dyDescent="0.2">
      <c r="A25" s="173" t="s">
        <v>30</v>
      </c>
      <c r="B25" s="287">
        <v>34444.403999999995</v>
      </c>
      <c r="C25" s="330">
        <v>2.4344949690374283E-2</v>
      </c>
      <c r="D25" s="287">
        <v>61227.242999999995</v>
      </c>
      <c r="E25" s="330">
        <v>2.847054872801686E-2</v>
      </c>
      <c r="F25" s="287">
        <v>95307.329999999987</v>
      </c>
      <c r="G25" s="330">
        <v>3.1807986940923232E-2</v>
      </c>
      <c r="H25" s="199">
        <v>190978.97699999998</v>
      </c>
      <c r="I25" s="206">
        <v>2.9104982459638679E-2</v>
      </c>
      <c r="J25" s="101"/>
      <c r="O25" s="98"/>
    </row>
    <row r="26" spans="1:15" ht="13.5" customHeight="1" x14ac:dyDescent="0.2">
      <c r="A26" s="171" t="s">
        <v>331</v>
      </c>
      <c r="B26" s="285">
        <v>298371.83799999999</v>
      </c>
      <c r="C26" s="329">
        <v>5.9514669910342551E-2</v>
      </c>
      <c r="D26" s="285">
        <v>462055.11800000002</v>
      </c>
      <c r="E26" s="329">
        <v>6.0143263762415702E-2</v>
      </c>
      <c r="F26" s="285">
        <v>596295.14800000004</v>
      </c>
      <c r="G26" s="329">
        <v>5.7547172170482802E-2</v>
      </c>
      <c r="H26" s="198">
        <v>1356722.1040000001</v>
      </c>
      <c r="I26" s="205">
        <v>5.8839945136688381E-2</v>
      </c>
      <c r="J26" s="10"/>
      <c r="O26" s="78"/>
    </row>
    <row r="27" spans="1:15" ht="12.75" customHeight="1" x14ac:dyDescent="0.2">
      <c r="A27" s="173" t="s">
        <v>26</v>
      </c>
      <c r="B27" s="287">
        <v>60323.262999999992</v>
      </c>
      <c r="C27" s="330">
        <v>4.327589803827931E-2</v>
      </c>
      <c r="D27" s="287">
        <v>83862.08199999998</v>
      </c>
      <c r="E27" s="330">
        <v>4.689062412084883E-2</v>
      </c>
      <c r="F27" s="287">
        <v>95886.296000000017</v>
      </c>
      <c r="G27" s="330">
        <v>4.4386981530799535E-2</v>
      </c>
      <c r="H27" s="199">
        <v>240071.641</v>
      </c>
      <c r="I27" s="206">
        <v>4.4935196547588006E-2</v>
      </c>
      <c r="J27" s="101"/>
      <c r="O27" s="78"/>
    </row>
    <row r="28" spans="1:15" ht="12.75" customHeight="1" x14ac:dyDescent="0.2">
      <c r="A28" s="173" t="s">
        <v>0</v>
      </c>
      <c r="B28" s="287">
        <v>1764.549</v>
      </c>
      <c r="C28" s="330">
        <v>1.7395471155452303E-2</v>
      </c>
      <c r="D28" s="287">
        <v>2992.5640000000003</v>
      </c>
      <c r="E28" s="330">
        <v>2.0667935829203194E-2</v>
      </c>
      <c r="F28" s="287">
        <v>4252.0829999999996</v>
      </c>
      <c r="G28" s="330">
        <v>2.0361674217761715E-2</v>
      </c>
      <c r="H28" s="199">
        <v>9009.1959999999999</v>
      </c>
      <c r="I28" s="206">
        <v>1.9797923394866745E-2</v>
      </c>
      <c r="J28" s="101"/>
      <c r="O28" s="78"/>
    </row>
    <row r="29" spans="1:15" ht="12.75" customHeight="1" x14ac:dyDescent="0.2">
      <c r="A29" s="173" t="s">
        <v>1</v>
      </c>
      <c r="B29" s="287">
        <v>2297.027</v>
      </c>
      <c r="C29" s="330">
        <v>6.1907275795477619E-2</v>
      </c>
      <c r="D29" s="287">
        <v>4800.4250000000002</v>
      </c>
      <c r="E29" s="330">
        <v>9.0048366135455235E-2</v>
      </c>
      <c r="F29" s="287">
        <v>7207.5450000000001</v>
      </c>
      <c r="G29" s="330">
        <v>7.8405992145025083E-2</v>
      </c>
      <c r="H29" s="199">
        <v>14304.996999999999</v>
      </c>
      <c r="I29" s="206">
        <v>7.8452468600811925E-2</v>
      </c>
      <c r="J29" s="101"/>
      <c r="O29" s="78"/>
    </row>
    <row r="30" spans="1:15" ht="12.75" customHeight="1" x14ac:dyDescent="0.2">
      <c r="A30" s="173" t="s">
        <v>2</v>
      </c>
      <c r="B30" s="287">
        <v>318.178</v>
      </c>
      <c r="C30" s="330">
        <v>3.0834488172188892E-2</v>
      </c>
      <c r="D30" s="287">
        <v>552.72899999999993</v>
      </c>
      <c r="E30" s="330">
        <v>2.5518517660131492E-2</v>
      </c>
      <c r="F30" s="287">
        <v>656.34400000000005</v>
      </c>
      <c r="G30" s="330">
        <v>1.9456239453819961E-2</v>
      </c>
      <c r="H30" s="199">
        <v>1527.251</v>
      </c>
      <c r="I30" s="206">
        <v>2.3241163961773333E-2</v>
      </c>
      <c r="J30" s="101"/>
    </row>
    <row r="31" spans="1:15" x14ac:dyDescent="0.2">
      <c r="A31" s="173" t="s">
        <v>6</v>
      </c>
      <c r="B31" s="287">
        <v>1488.8130000000001</v>
      </c>
      <c r="C31" s="330">
        <v>4.4742619786138874E-2</v>
      </c>
      <c r="D31" s="287">
        <v>1930.1759999999999</v>
      </c>
      <c r="E31" s="330">
        <v>4.2934308889834703E-2</v>
      </c>
      <c r="F31" s="287">
        <v>2197.837</v>
      </c>
      <c r="G31" s="330">
        <v>4.8784164293811397E-2</v>
      </c>
      <c r="H31" s="199">
        <v>5616.826</v>
      </c>
      <c r="I31" s="206">
        <v>4.5560127039877565E-2</v>
      </c>
      <c r="J31" s="101"/>
    </row>
    <row r="32" spans="1:15" x14ac:dyDescent="0.2">
      <c r="A32" s="173" t="s">
        <v>25</v>
      </c>
      <c r="B32" s="287">
        <v>125175.39000000001</v>
      </c>
      <c r="C32" s="330">
        <v>5.5218415699935824E-2</v>
      </c>
      <c r="D32" s="287">
        <v>207772.11000000004</v>
      </c>
      <c r="E32" s="330">
        <v>5.731955191706839E-2</v>
      </c>
      <c r="F32" s="287">
        <v>281133.67499999999</v>
      </c>
      <c r="G32" s="330">
        <v>5.6782977779629658E-2</v>
      </c>
      <c r="H32" s="199">
        <v>614081.17500000005</v>
      </c>
      <c r="I32" s="206">
        <v>5.6635252022126478E-2</v>
      </c>
      <c r="J32" s="101"/>
    </row>
    <row r="33" spans="1:10" x14ac:dyDescent="0.2">
      <c r="A33" s="173" t="s">
        <v>5</v>
      </c>
      <c r="B33" s="287">
        <v>98324.892999999996</v>
      </c>
      <c r="C33" s="330">
        <v>9.2029159084934545E-2</v>
      </c>
      <c r="D33" s="287">
        <v>139273.07400000002</v>
      </c>
      <c r="E33" s="330">
        <v>7.6576440107416724E-2</v>
      </c>
      <c r="F33" s="287">
        <v>158817.272</v>
      </c>
      <c r="G33" s="330">
        <v>6.1091053003370997E-2</v>
      </c>
      <c r="H33" s="199">
        <v>396415.239</v>
      </c>
      <c r="I33" s="206">
        <v>7.2248404076017361E-2</v>
      </c>
      <c r="J33" s="101"/>
    </row>
    <row r="34" spans="1:10" x14ac:dyDescent="0.2">
      <c r="A34" s="173" t="s">
        <v>3</v>
      </c>
      <c r="B34" s="287">
        <v>8679.7250000000004</v>
      </c>
      <c r="C34" s="330">
        <v>8.5066774878691492E-2</v>
      </c>
      <c r="D34" s="287">
        <v>20871.958000000002</v>
      </c>
      <c r="E34" s="330">
        <v>0.11230812279764296</v>
      </c>
      <c r="F34" s="287">
        <v>46144.095999999998</v>
      </c>
      <c r="G34" s="330">
        <v>0.17003936124440014</v>
      </c>
      <c r="H34" s="199">
        <v>75695.77900000001</v>
      </c>
      <c r="I34" s="206">
        <v>0.13535163893779192</v>
      </c>
      <c r="J34" s="101"/>
    </row>
    <row r="35" spans="1:10" ht="12"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5.662727686298076E-2</v>
      </c>
      <c r="C38" s="93" t="str">
        <f>+B5</f>
        <v>Říjen</v>
      </c>
      <c r="D38" s="103" t="str">
        <f>+D5</f>
        <v>Listopad</v>
      </c>
      <c r="E38" s="103" t="str">
        <f>+F5</f>
        <v>Prosinec</v>
      </c>
    </row>
    <row r="39" spans="1:10" x14ac:dyDescent="0.2">
      <c r="A39" s="103" t="s">
        <v>59</v>
      </c>
      <c r="B39" s="104">
        <f t="shared" ref="B39:B40" si="0">+I8</f>
        <v>4.8635453917982158E-2</v>
      </c>
      <c r="C39" s="93"/>
      <c r="D39" s="103"/>
      <c r="E39" s="103"/>
      <c r="H39" s="116"/>
    </row>
    <row r="40" spans="1:10" x14ac:dyDescent="0.2">
      <c r="A40" s="103" t="s">
        <v>116</v>
      </c>
      <c r="B40" s="104">
        <f t="shared" si="0"/>
        <v>5.6509557942858654E-2</v>
      </c>
      <c r="C40" s="93"/>
      <c r="D40" s="103"/>
      <c r="E40" s="103"/>
      <c r="H40" s="116"/>
    </row>
    <row r="41" spans="1:10" x14ac:dyDescent="0.2">
      <c r="B41" s="78"/>
      <c r="C41" s="78"/>
      <c r="H41" s="116"/>
    </row>
  </sheetData>
  <mergeCells count="5">
    <mergeCell ref="A5:A6"/>
    <mergeCell ref="B5:C5"/>
    <mergeCell ref="D5:E5"/>
    <mergeCell ref="F5:G5"/>
    <mergeCell ref="H5:I5"/>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{029605AC-0507-4D5B-8D5B-24A1B2AF878B}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29605AC-0507-4D5B-8D5B-24A1B2AF878B}">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2"/>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customWidth="1"/>
    <col min="4" max="4" width="14.42578125" style="74" customWidth="1"/>
    <col min="5" max="5" width="8" style="74" customWidth="1"/>
    <col min="6" max="6" width="14.42578125" style="74" customWidth="1"/>
    <col min="7" max="7" width="8" style="74" customWidth="1"/>
    <col min="8" max="8" width="14.42578125" style="74" customWidth="1"/>
    <col min="9" max="9" width="8" style="74" customWidth="1"/>
    <col min="10" max="10" width="14.42578125" style="74" customWidth="1"/>
    <col min="11" max="11" width="8" style="74" customWidth="1"/>
    <col min="12" max="12" width="14.42578125" style="74" customWidth="1"/>
    <col min="13" max="13" width="8" style="74" customWidth="1"/>
    <col min="14" max="26" width="9.140625" style="74" customWidth="1"/>
    <col min="27" max="16384" width="9.140625" style="74"/>
  </cols>
  <sheetData>
    <row r="1" spans="1:21" ht="18" x14ac:dyDescent="0.25">
      <c r="A1" s="89" t="s">
        <v>46</v>
      </c>
      <c r="B1" s="98"/>
      <c r="C1" s="98"/>
      <c r="D1" s="98"/>
      <c r="E1" s="98"/>
      <c r="F1" s="98"/>
      <c r="G1" s="98"/>
      <c r="H1" s="98"/>
      <c r="I1" s="98"/>
      <c r="J1" s="98"/>
      <c r="K1" s="98"/>
      <c r="L1" s="98"/>
      <c r="M1" s="90" t="e">
        <f>Obsah!#REF!</f>
        <v>#REF!</v>
      </c>
      <c r="N1" s="101"/>
      <c r="O1" s="98"/>
    </row>
    <row r="2" spans="1:21" ht="7.5" customHeight="1" x14ac:dyDescent="0.25">
      <c r="A2" s="89"/>
      <c r="B2" s="98"/>
      <c r="C2" s="98"/>
      <c r="D2" s="98"/>
      <c r="E2" s="98"/>
      <c r="F2" s="98"/>
      <c r="G2" s="98"/>
      <c r="H2" s="98"/>
      <c r="I2" s="98"/>
      <c r="J2" s="98"/>
      <c r="K2" s="98"/>
      <c r="L2" s="98"/>
      <c r="M2" s="98"/>
      <c r="N2" s="101"/>
      <c r="O2" s="98"/>
    </row>
    <row r="3" spans="1:21" x14ac:dyDescent="0.2">
      <c r="A3" s="27"/>
      <c r="B3" s="384"/>
      <c r="C3" s="384"/>
      <c r="D3" s="384"/>
      <c r="E3" s="384"/>
      <c r="F3" s="384"/>
      <c r="G3" s="385"/>
      <c r="H3" s="391"/>
      <c r="I3" s="384"/>
      <c r="J3" s="384"/>
      <c r="K3" s="384"/>
      <c r="L3" s="384"/>
      <c r="M3" s="384"/>
      <c r="N3" s="51"/>
    </row>
    <row r="4" spans="1:21" ht="13.5" customHeight="1" x14ac:dyDescent="0.2">
      <c r="A4" s="27"/>
      <c r="B4" s="392"/>
      <c r="C4" s="393"/>
      <c r="D4" s="393"/>
      <c r="E4" s="393"/>
      <c r="F4" s="393"/>
      <c r="G4" s="394"/>
      <c r="H4" s="392"/>
      <c r="I4" s="393"/>
      <c r="J4" s="393"/>
      <c r="K4" s="393"/>
      <c r="L4" s="393"/>
      <c r="M4" s="393"/>
      <c r="N4" s="52"/>
    </row>
    <row r="5" spans="1:21" x14ac:dyDescent="0.2">
      <c r="A5" s="15"/>
      <c r="B5" s="390"/>
      <c r="C5" s="389"/>
      <c r="D5" s="390"/>
      <c r="E5" s="389"/>
      <c r="F5" s="390"/>
      <c r="G5" s="389"/>
      <c r="H5" s="390"/>
      <c r="I5" s="389"/>
      <c r="J5" s="390"/>
      <c r="K5" s="389"/>
      <c r="L5" s="390"/>
      <c r="M5" s="388"/>
      <c r="N5" s="53"/>
    </row>
    <row r="6" spans="1:21" x14ac:dyDescent="0.2">
      <c r="A6" s="13"/>
      <c r="B6" s="63"/>
      <c r="C6" s="31"/>
      <c r="D6" s="31"/>
      <c r="E6" s="31"/>
      <c r="F6" s="31"/>
      <c r="G6" s="31"/>
      <c r="H6" s="31"/>
      <c r="I6" s="31"/>
      <c r="J6" s="31"/>
      <c r="K6" s="31"/>
      <c r="L6" s="31"/>
      <c r="M6" s="48"/>
      <c r="N6" s="53"/>
    </row>
    <row r="7" spans="1:21" x14ac:dyDescent="0.2">
      <c r="A7" s="381"/>
      <c r="B7" s="379"/>
      <c r="C7" s="380"/>
      <c r="D7" s="380"/>
      <c r="E7" s="380"/>
      <c r="F7" s="380"/>
      <c r="G7" s="383"/>
      <c r="H7" s="379"/>
      <c r="I7" s="380"/>
      <c r="J7" s="380"/>
      <c r="K7" s="380"/>
      <c r="L7" s="380"/>
      <c r="M7" s="380"/>
      <c r="N7" s="54"/>
    </row>
    <row r="8" spans="1:21" x14ac:dyDescent="0.2">
      <c r="A8" s="382"/>
      <c r="B8" s="33"/>
      <c r="C8" s="45"/>
      <c r="D8" s="34"/>
      <c r="E8" s="45"/>
      <c r="F8" s="34"/>
      <c r="G8" s="45"/>
      <c r="H8" s="33"/>
      <c r="I8" s="45"/>
      <c r="J8" s="34"/>
      <c r="K8" s="45"/>
      <c r="L8" s="34"/>
      <c r="M8" s="45"/>
      <c r="N8" s="55"/>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84"/>
      <c r="C18" s="384"/>
      <c r="D18" s="384"/>
      <c r="E18" s="384"/>
      <c r="F18" s="384"/>
      <c r="G18" s="385"/>
      <c r="H18" s="7"/>
      <c r="I18" s="7"/>
      <c r="J18" s="7"/>
      <c r="K18" s="7"/>
      <c r="L18" s="7"/>
      <c r="M18" s="7"/>
      <c r="N18" s="101"/>
      <c r="O18" s="98"/>
      <c r="P18" s="59"/>
      <c r="Q18" s="38"/>
      <c r="R18" s="8"/>
      <c r="S18" s="8"/>
      <c r="T18" s="8"/>
    </row>
    <row r="19" spans="1:20" x14ac:dyDescent="0.2">
      <c r="A19" s="36"/>
      <c r="B19" s="386"/>
      <c r="C19" s="387"/>
      <c r="D19" s="387"/>
      <c r="E19" s="387"/>
      <c r="F19" s="387"/>
      <c r="G19" s="387"/>
      <c r="H19" s="101"/>
      <c r="I19" s="102"/>
      <c r="J19" s="103"/>
      <c r="K19" s="50"/>
      <c r="L19" s="103"/>
      <c r="M19" s="104"/>
      <c r="N19" s="101"/>
      <c r="O19" s="98"/>
      <c r="P19" s="59"/>
      <c r="Q19" s="38"/>
      <c r="R19" s="8"/>
      <c r="S19" s="8"/>
      <c r="T19" s="8"/>
    </row>
    <row r="20" spans="1:20" x14ac:dyDescent="0.2">
      <c r="A20" s="37"/>
      <c r="B20" s="388"/>
      <c r="C20" s="389"/>
      <c r="D20" s="388"/>
      <c r="E20" s="389"/>
      <c r="F20" s="388"/>
      <c r="G20" s="389"/>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77"/>
      <c r="B22" s="379"/>
      <c r="C22" s="380"/>
      <c r="D22" s="380"/>
      <c r="E22" s="380"/>
      <c r="F22" s="380"/>
      <c r="G22" s="380"/>
      <c r="H22" s="101"/>
      <c r="I22" s="102"/>
      <c r="J22" s="103"/>
      <c r="K22" s="50"/>
      <c r="L22" s="103"/>
      <c r="M22" s="104"/>
      <c r="N22" s="101"/>
      <c r="O22" s="98"/>
      <c r="P22" s="59"/>
      <c r="Q22" s="38"/>
      <c r="R22" s="8"/>
      <c r="S22" s="8"/>
      <c r="T22" s="8"/>
    </row>
    <row r="23" spans="1:20" x14ac:dyDescent="0.2">
      <c r="A23" s="378"/>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O42"/>
  <sheetViews>
    <sheetView showGridLines="0" view="pageBreakPreview" zoomScale="90" zoomScaleNormal="70" zoomScaleSheetLayoutView="90" workbookViewId="0">
      <selection activeCell="B18" sqref="B18"/>
    </sheetView>
  </sheetViews>
  <sheetFormatPr defaultColWidth="9.140625" defaultRowHeight="12" x14ac:dyDescent="0.2"/>
  <cols>
    <col min="1" max="1" width="6.28515625" style="74" customWidth="1"/>
    <col min="2" max="6" width="9.140625" style="74"/>
    <col min="7" max="7" width="9.140625" style="74" customWidth="1"/>
    <col min="8" max="8" width="9.140625" style="80" customWidth="1"/>
    <col min="9" max="9" width="9.140625" style="74" customWidth="1"/>
    <col min="10" max="10" width="9" style="74" customWidth="1"/>
    <col min="11" max="11" width="10.7109375" style="74" customWidth="1"/>
    <col min="12" max="16384" width="9.140625" style="74"/>
  </cols>
  <sheetData>
    <row r="1" spans="1:15" ht="20.25" x14ac:dyDescent="0.3">
      <c r="A1" s="218" t="s">
        <v>202</v>
      </c>
      <c r="J1" s="214"/>
      <c r="K1" s="214"/>
      <c r="L1" s="182"/>
      <c r="M1" s="182"/>
      <c r="N1" s="182"/>
      <c r="O1" s="182"/>
    </row>
    <row r="2" spans="1:15" ht="6" customHeight="1" x14ac:dyDescent="0.2">
      <c r="A2" s="215"/>
      <c r="B2" s="81"/>
      <c r="C2" s="81"/>
      <c r="D2" s="81"/>
      <c r="E2" s="81"/>
      <c r="F2" s="81"/>
      <c r="G2" s="81"/>
      <c r="H2" s="216"/>
      <c r="I2" s="81"/>
      <c r="J2" s="217"/>
      <c r="K2" s="217"/>
      <c r="L2" s="182"/>
      <c r="M2" s="182"/>
      <c r="N2" s="182"/>
      <c r="O2" s="182"/>
    </row>
    <row r="3" spans="1:15" s="81" customFormat="1" ht="15" x14ac:dyDescent="0.25">
      <c r="A3" s="224" t="s">
        <v>208</v>
      </c>
      <c r="B3" s="225" t="s">
        <v>253</v>
      </c>
      <c r="C3" s="228"/>
      <c r="D3" s="228"/>
      <c r="E3" s="228"/>
      <c r="F3" s="228"/>
      <c r="G3" s="228"/>
      <c r="H3" s="235"/>
      <c r="I3" s="229"/>
      <c r="J3" s="226"/>
      <c r="K3" s="227">
        <v>4</v>
      </c>
      <c r="L3" s="184"/>
      <c r="M3" s="184"/>
      <c r="N3" s="184"/>
      <c r="O3" s="184"/>
    </row>
    <row r="4" spans="1:15" s="81" customFormat="1" ht="15" x14ac:dyDescent="0.25">
      <c r="A4" s="224" t="s">
        <v>209</v>
      </c>
      <c r="B4" s="225" t="s">
        <v>318</v>
      </c>
      <c r="C4" s="228"/>
      <c r="D4" s="228"/>
      <c r="E4" s="228"/>
      <c r="F4" s="228"/>
      <c r="G4" s="228"/>
      <c r="H4" s="235"/>
      <c r="I4" s="229"/>
      <c r="J4" s="226"/>
      <c r="K4" s="227">
        <v>5</v>
      </c>
      <c r="L4" s="184"/>
      <c r="M4" s="184"/>
      <c r="N4" s="184"/>
      <c r="O4" s="184"/>
    </row>
    <row r="5" spans="1:15" s="81" customFormat="1" ht="15" x14ac:dyDescent="0.25">
      <c r="A5" s="224" t="s">
        <v>210</v>
      </c>
      <c r="B5" s="225" t="s">
        <v>254</v>
      </c>
      <c r="C5" s="228"/>
      <c r="D5" s="228"/>
      <c r="E5" s="229"/>
      <c r="F5" s="229"/>
      <c r="G5" s="229"/>
      <c r="H5" s="228"/>
      <c r="I5" s="229"/>
      <c r="J5" s="228"/>
      <c r="K5" s="227">
        <v>6</v>
      </c>
      <c r="L5" s="184"/>
      <c r="M5" s="184"/>
      <c r="N5" s="184"/>
      <c r="O5" s="184"/>
    </row>
    <row r="6" spans="1:15" s="81" customFormat="1" ht="15" x14ac:dyDescent="0.25">
      <c r="A6" s="224" t="s">
        <v>211</v>
      </c>
      <c r="B6" s="225" t="s">
        <v>255</v>
      </c>
      <c r="C6" s="228"/>
      <c r="D6" s="228"/>
      <c r="E6" s="229"/>
      <c r="F6" s="229"/>
      <c r="G6" s="229"/>
      <c r="H6" s="228"/>
      <c r="I6" s="229"/>
      <c r="J6" s="228"/>
      <c r="K6" s="227">
        <v>7</v>
      </c>
      <c r="L6" s="184"/>
      <c r="M6" s="184"/>
      <c r="N6" s="184"/>
      <c r="O6" s="184"/>
    </row>
    <row r="7" spans="1:15" s="81" customFormat="1" ht="15" x14ac:dyDescent="0.25">
      <c r="A7" s="224" t="s">
        <v>212</v>
      </c>
      <c r="B7" s="225" t="s">
        <v>112</v>
      </c>
      <c r="C7" s="228"/>
      <c r="D7" s="228"/>
      <c r="E7" s="229"/>
      <c r="F7" s="229"/>
      <c r="G7" s="229"/>
      <c r="H7" s="228"/>
      <c r="I7" s="229"/>
      <c r="J7" s="228"/>
      <c r="K7" s="227">
        <v>7</v>
      </c>
      <c r="L7" s="184"/>
      <c r="M7" s="184"/>
      <c r="N7" s="184"/>
      <c r="O7" s="184"/>
    </row>
    <row r="8" spans="1:15" s="81" customFormat="1" ht="15" x14ac:dyDescent="0.25">
      <c r="A8" s="224" t="s">
        <v>213</v>
      </c>
      <c r="B8" s="225" t="s">
        <v>111</v>
      </c>
      <c r="C8" s="228"/>
      <c r="D8" s="228"/>
      <c r="E8" s="229"/>
      <c r="F8" s="229"/>
      <c r="G8" s="229"/>
      <c r="H8" s="228"/>
      <c r="I8" s="229"/>
      <c r="J8" s="228"/>
      <c r="K8" s="227">
        <v>8</v>
      </c>
      <c r="L8" s="184"/>
      <c r="M8" s="184"/>
      <c r="N8" s="184"/>
      <c r="O8" s="184"/>
    </row>
    <row r="9" spans="1:15" s="81" customFormat="1" ht="15" x14ac:dyDescent="0.25">
      <c r="A9" s="224" t="s">
        <v>214</v>
      </c>
      <c r="B9" s="225" t="s">
        <v>319</v>
      </c>
      <c r="C9" s="228"/>
      <c r="D9" s="228"/>
      <c r="E9" s="229"/>
      <c r="F9" s="229"/>
      <c r="G9" s="229"/>
      <c r="H9" s="228"/>
      <c r="I9" s="229"/>
      <c r="J9" s="228"/>
      <c r="K9" s="227">
        <v>9</v>
      </c>
      <c r="L9" s="184"/>
      <c r="M9" s="184"/>
      <c r="N9" s="184"/>
      <c r="O9" s="184"/>
    </row>
    <row r="10" spans="1:15" s="81" customFormat="1" ht="15" x14ac:dyDescent="0.25">
      <c r="A10" s="224" t="s">
        <v>215</v>
      </c>
      <c r="B10" s="225" t="s">
        <v>256</v>
      </c>
      <c r="C10" s="228"/>
      <c r="D10" s="228"/>
      <c r="E10" s="229"/>
      <c r="F10" s="229"/>
      <c r="G10" s="229"/>
      <c r="H10" s="228"/>
      <c r="I10" s="229"/>
      <c r="J10" s="228"/>
      <c r="K10" s="227">
        <v>10</v>
      </c>
      <c r="L10" s="184"/>
      <c r="M10" s="184"/>
      <c r="N10" s="184"/>
      <c r="O10" s="184"/>
    </row>
    <row r="11" spans="1:15" s="81" customFormat="1" ht="15" x14ac:dyDescent="0.25">
      <c r="A11" s="224" t="s">
        <v>216</v>
      </c>
      <c r="B11" s="225" t="s">
        <v>119</v>
      </c>
      <c r="C11" s="228"/>
      <c r="D11" s="228"/>
      <c r="E11" s="229"/>
      <c r="F11" s="229"/>
      <c r="G11" s="229"/>
      <c r="H11" s="228"/>
      <c r="I11" s="229"/>
      <c r="J11" s="228"/>
      <c r="K11" s="227">
        <v>10</v>
      </c>
      <c r="L11" s="184"/>
      <c r="M11" s="184"/>
      <c r="N11" s="184"/>
      <c r="O11" s="184"/>
    </row>
    <row r="12" spans="1:15" s="81" customFormat="1" ht="15" x14ac:dyDescent="0.25">
      <c r="A12" s="224" t="s">
        <v>217</v>
      </c>
      <c r="B12" s="225" t="s">
        <v>120</v>
      </c>
      <c r="C12" s="228"/>
      <c r="D12" s="228"/>
      <c r="E12" s="229"/>
      <c r="F12" s="229"/>
      <c r="G12" s="229"/>
      <c r="H12" s="228"/>
      <c r="I12" s="229"/>
      <c r="J12" s="228"/>
      <c r="K12" s="227">
        <v>11</v>
      </c>
      <c r="L12" s="184"/>
      <c r="M12" s="184"/>
      <c r="N12" s="184"/>
      <c r="O12" s="184"/>
    </row>
    <row r="13" spans="1:15" s="81" customFormat="1" ht="15" x14ac:dyDescent="0.25">
      <c r="A13" s="224" t="s">
        <v>285</v>
      </c>
      <c r="B13" s="225" t="s">
        <v>320</v>
      </c>
      <c r="C13" s="228"/>
      <c r="D13" s="236"/>
      <c r="E13" s="229"/>
      <c r="F13" s="229"/>
      <c r="G13" s="229"/>
      <c r="H13" s="228"/>
      <c r="I13" s="229"/>
      <c r="J13" s="228"/>
      <c r="K13" s="227">
        <v>12</v>
      </c>
      <c r="L13" s="184"/>
      <c r="M13" s="184"/>
      <c r="N13" s="184"/>
      <c r="O13" s="184"/>
    </row>
    <row r="14" spans="1:15" s="81" customFormat="1" ht="15" x14ac:dyDescent="0.25">
      <c r="A14" s="224" t="s">
        <v>286</v>
      </c>
      <c r="B14" s="225" t="s">
        <v>123</v>
      </c>
      <c r="C14" s="228"/>
      <c r="D14" s="228"/>
      <c r="E14" s="229"/>
      <c r="F14" s="229"/>
      <c r="G14" s="229"/>
      <c r="H14" s="228"/>
      <c r="I14" s="229"/>
      <c r="J14" s="228"/>
      <c r="K14" s="227">
        <v>13</v>
      </c>
      <c r="L14" s="184"/>
      <c r="M14" s="184"/>
      <c r="N14" s="184"/>
      <c r="O14" s="184"/>
    </row>
    <row r="15" spans="1:15" s="81" customFormat="1" ht="15" x14ac:dyDescent="0.25">
      <c r="A15" s="224" t="s">
        <v>218</v>
      </c>
      <c r="B15" s="225" t="s">
        <v>257</v>
      </c>
      <c r="C15" s="228"/>
      <c r="D15" s="228"/>
      <c r="E15" s="229"/>
      <c r="F15" s="229"/>
      <c r="G15" s="229"/>
      <c r="H15" s="228"/>
      <c r="I15" s="229"/>
      <c r="J15" s="228"/>
      <c r="K15" s="227">
        <v>14</v>
      </c>
      <c r="L15" s="184"/>
      <c r="M15" s="184"/>
      <c r="N15" s="184"/>
      <c r="O15" s="184"/>
    </row>
    <row r="16" spans="1:15" s="81" customFormat="1" ht="15" x14ac:dyDescent="0.25">
      <c r="A16" s="224" t="s">
        <v>219</v>
      </c>
      <c r="B16" s="225" t="s">
        <v>258</v>
      </c>
      <c r="C16" s="228"/>
      <c r="D16" s="228"/>
      <c r="E16" s="229"/>
      <c r="F16" s="229"/>
      <c r="G16" s="229"/>
      <c r="H16" s="228"/>
      <c r="I16" s="229"/>
      <c r="J16" s="228"/>
      <c r="K16" s="227">
        <v>15</v>
      </c>
      <c r="L16" s="184"/>
      <c r="M16" s="184"/>
      <c r="N16" s="184"/>
      <c r="O16" s="184"/>
    </row>
    <row r="17" spans="1:15" s="81" customFormat="1" ht="15" x14ac:dyDescent="0.25">
      <c r="A17" s="224" t="s">
        <v>220</v>
      </c>
      <c r="B17" s="225" t="s">
        <v>117</v>
      </c>
      <c r="C17" s="228"/>
      <c r="D17" s="228"/>
      <c r="E17" s="229"/>
      <c r="F17" s="229"/>
      <c r="G17" s="229"/>
      <c r="H17" s="228"/>
      <c r="I17" s="229"/>
      <c r="J17" s="228"/>
      <c r="K17" s="227">
        <v>15</v>
      </c>
      <c r="L17" s="184"/>
      <c r="M17" s="184"/>
      <c r="N17" s="184"/>
      <c r="O17" s="184"/>
    </row>
    <row r="18" spans="1:15" s="81" customFormat="1" ht="15" x14ac:dyDescent="0.25">
      <c r="A18" s="224" t="s">
        <v>221</v>
      </c>
      <c r="B18" s="225" t="s">
        <v>118</v>
      </c>
      <c r="C18" s="228"/>
      <c r="D18" s="228"/>
      <c r="E18" s="229"/>
      <c r="F18" s="229"/>
      <c r="G18" s="229"/>
      <c r="H18" s="228"/>
      <c r="I18" s="229"/>
      <c r="J18" s="228"/>
      <c r="K18" s="227">
        <v>16</v>
      </c>
      <c r="L18" s="184"/>
      <c r="M18" s="184"/>
      <c r="N18" s="184"/>
      <c r="O18" s="184"/>
    </row>
    <row r="19" spans="1:15" s="147" customFormat="1" ht="15" x14ac:dyDescent="0.25">
      <c r="A19" s="224" t="s">
        <v>222</v>
      </c>
      <c r="B19" s="225" t="s">
        <v>259</v>
      </c>
      <c r="C19" s="228"/>
      <c r="D19" s="228"/>
      <c r="E19" s="229"/>
      <c r="F19" s="229"/>
      <c r="G19" s="229"/>
      <c r="H19" s="228"/>
      <c r="I19" s="229"/>
      <c r="J19" s="228"/>
      <c r="K19" s="227">
        <v>17</v>
      </c>
      <c r="L19" s="184"/>
      <c r="M19" s="187"/>
      <c r="N19" s="187"/>
      <c r="O19" s="187"/>
    </row>
    <row r="20" spans="1:15" s="81" customFormat="1" ht="15" x14ac:dyDescent="0.25">
      <c r="A20" s="224" t="s">
        <v>223</v>
      </c>
      <c r="B20" s="225" t="s">
        <v>142</v>
      </c>
      <c r="C20" s="228"/>
      <c r="D20" s="228"/>
      <c r="E20" s="229"/>
      <c r="F20" s="229"/>
      <c r="G20" s="229"/>
      <c r="H20" s="228"/>
      <c r="I20" s="229"/>
      <c r="J20" s="228"/>
      <c r="K20" s="227">
        <v>17</v>
      </c>
      <c r="L20" s="184"/>
      <c r="M20" s="184"/>
      <c r="N20" s="184"/>
      <c r="O20" s="184"/>
    </row>
    <row r="21" spans="1:15" s="81" customFormat="1" ht="15" x14ac:dyDescent="0.25">
      <c r="A21" s="224" t="s">
        <v>224</v>
      </c>
      <c r="B21" s="225" t="s">
        <v>143</v>
      </c>
      <c r="C21" s="228"/>
      <c r="D21" s="228"/>
      <c r="E21" s="229"/>
      <c r="F21" s="229"/>
      <c r="G21" s="229"/>
      <c r="H21" s="228"/>
      <c r="I21" s="229"/>
      <c r="J21" s="228"/>
      <c r="K21" s="227">
        <v>18</v>
      </c>
      <c r="L21" s="184"/>
      <c r="M21" s="184"/>
      <c r="N21" s="184"/>
      <c r="O21" s="184"/>
    </row>
    <row r="22" spans="1:15" s="81" customFormat="1" ht="15" x14ac:dyDescent="0.25">
      <c r="A22" s="224" t="s">
        <v>225</v>
      </c>
      <c r="B22" s="225" t="s">
        <v>130</v>
      </c>
      <c r="C22" s="228"/>
      <c r="D22" s="228"/>
      <c r="E22" s="229"/>
      <c r="F22" s="229"/>
      <c r="G22" s="229"/>
      <c r="H22" s="228"/>
      <c r="I22" s="229"/>
      <c r="J22" s="228"/>
      <c r="K22" s="227">
        <v>19</v>
      </c>
      <c r="L22" s="184"/>
      <c r="M22" s="184"/>
      <c r="N22" s="184"/>
      <c r="O22" s="184"/>
    </row>
    <row r="23" spans="1:15" s="81" customFormat="1" ht="15" x14ac:dyDescent="0.25">
      <c r="A23" s="224" t="s">
        <v>226</v>
      </c>
      <c r="B23" s="225" t="s">
        <v>131</v>
      </c>
      <c r="C23" s="228"/>
      <c r="D23" s="228"/>
      <c r="E23" s="229"/>
      <c r="F23" s="229"/>
      <c r="G23" s="229"/>
      <c r="H23" s="228"/>
      <c r="I23" s="229"/>
      <c r="J23" s="228"/>
      <c r="K23" s="227">
        <v>20</v>
      </c>
      <c r="L23" s="184"/>
      <c r="M23" s="184"/>
      <c r="N23" s="184"/>
      <c r="O23" s="184"/>
    </row>
    <row r="24" spans="1:15" s="81" customFormat="1" ht="15" x14ac:dyDescent="0.25">
      <c r="A24" s="224" t="s">
        <v>227</v>
      </c>
      <c r="B24" s="225" t="s">
        <v>140</v>
      </c>
      <c r="C24" s="228"/>
      <c r="D24" s="228"/>
      <c r="E24" s="229"/>
      <c r="F24" s="229"/>
      <c r="G24" s="229"/>
      <c r="H24" s="228"/>
      <c r="I24" s="229"/>
      <c r="J24" s="228"/>
      <c r="K24" s="227">
        <v>21</v>
      </c>
      <c r="L24" s="184"/>
      <c r="M24" s="184"/>
      <c r="N24" s="184"/>
      <c r="O24" s="184"/>
    </row>
    <row r="25" spans="1:15" s="81" customFormat="1" ht="15" x14ac:dyDescent="0.25">
      <c r="A25" s="224" t="s">
        <v>228</v>
      </c>
      <c r="B25" s="225" t="s">
        <v>132</v>
      </c>
      <c r="C25" s="228"/>
      <c r="D25" s="228"/>
      <c r="E25" s="229"/>
      <c r="F25" s="229"/>
      <c r="G25" s="229"/>
      <c r="H25" s="228"/>
      <c r="I25" s="229"/>
      <c r="J25" s="228"/>
      <c r="K25" s="227">
        <v>22</v>
      </c>
      <c r="L25" s="184"/>
      <c r="M25" s="184"/>
      <c r="N25" s="184"/>
      <c r="O25" s="184"/>
    </row>
    <row r="26" spans="1:15" s="81" customFormat="1" ht="15" x14ac:dyDescent="0.25">
      <c r="A26" s="224" t="s">
        <v>229</v>
      </c>
      <c r="B26" s="225" t="s">
        <v>133</v>
      </c>
      <c r="C26" s="228"/>
      <c r="D26" s="228"/>
      <c r="E26" s="229"/>
      <c r="F26" s="229"/>
      <c r="G26" s="229"/>
      <c r="H26" s="228"/>
      <c r="I26" s="229"/>
      <c r="J26" s="228"/>
      <c r="K26" s="227">
        <v>23</v>
      </c>
      <c r="L26" s="184"/>
      <c r="M26" s="184"/>
      <c r="N26" s="184"/>
      <c r="O26" s="184"/>
    </row>
    <row r="27" spans="1:15" s="81" customFormat="1" ht="15" x14ac:dyDescent="0.25">
      <c r="A27" s="224" t="s">
        <v>230</v>
      </c>
      <c r="B27" s="225" t="s">
        <v>134</v>
      </c>
      <c r="C27" s="228"/>
      <c r="D27" s="228"/>
      <c r="E27" s="229"/>
      <c r="F27" s="229"/>
      <c r="G27" s="229"/>
      <c r="H27" s="228"/>
      <c r="I27" s="229"/>
      <c r="J27" s="228"/>
      <c r="K27" s="227">
        <v>24</v>
      </c>
      <c r="L27" s="184"/>
      <c r="M27" s="184"/>
      <c r="N27" s="184"/>
      <c r="O27" s="184"/>
    </row>
    <row r="28" spans="1:15" s="81" customFormat="1" ht="15" x14ac:dyDescent="0.25">
      <c r="A28" s="224" t="s">
        <v>231</v>
      </c>
      <c r="B28" s="225" t="s">
        <v>135</v>
      </c>
      <c r="C28" s="228"/>
      <c r="D28" s="228"/>
      <c r="E28" s="229"/>
      <c r="F28" s="229"/>
      <c r="G28" s="229"/>
      <c r="H28" s="228"/>
      <c r="I28" s="229"/>
      <c r="J28" s="228"/>
      <c r="K28" s="227">
        <v>25</v>
      </c>
      <c r="L28" s="184"/>
      <c r="M28" s="184"/>
      <c r="N28" s="184"/>
      <c r="O28" s="184"/>
    </row>
    <row r="29" spans="1:15" s="81" customFormat="1" ht="15" x14ac:dyDescent="0.25">
      <c r="A29" s="224" t="s">
        <v>232</v>
      </c>
      <c r="B29" s="225" t="s">
        <v>136</v>
      </c>
      <c r="C29" s="228"/>
      <c r="D29" s="228"/>
      <c r="E29" s="229"/>
      <c r="F29" s="229"/>
      <c r="G29" s="229"/>
      <c r="H29" s="228"/>
      <c r="I29" s="229"/>
      <c r="J29" s="228"/>
      <c r="K29" s="227">
        <v>26</v>
      </c>
      <c r="L29" s="184"/>
      <c r="M29" s="184"/>
      <c r="N29" s="184"/>
      <c r="O29" s="184"/>
    </row>
    <row r="30" spans="1:15" s="81" customFormat="1" ht="15" x14ac:dyDescent="0.25">
      <c r="A30" s="224" t="s">
        <v>233</v>
      </c>
      <c r="B30" s="225" t="s">
        <v>137</v>
      </c>
      <c r="C30" s="228"/>
      <c r="D30" s="228"/>
      <c r="E30" s="229"/>
      <c r="F30" s="229"/>
      <c r="G30" s="229"/>
      <c r="H30" s="228"/>
      <c r="I30" s="229"/>
      <c r="J30" s="228"/>
      <c r="K30" s="227">
        <v>27</v>
      </c>
      <c r="L30" s="184"/>
      <c r="M30" s="184"/>
      <c r="N30" s="184"/>
      <c r="O30" s="184"/>
    </row>
    <row r="31" spans="1:15" s="81" customFormat="1" ht="15" x14ac:dyDescent="0.25">
      <c r="A31" s="224" t="s">
        <v>234</v>
      </c>
      <c r="B31" s="225" t="s">
        <v>138</v>
      </c>
      <c r="C31" s="228"/>
      <c r="D31" s="228"/>
      <c r="E31" s="229"/>
      <c r="F31" s="229"/>
      <c r="G31" s="229"/>
      <c r="H31" s="228"/>
      <c r="I31" s="229"/>
      <c r="J31" s="228"/>
      <c r="K31" s="227">
        <v>28</v>
      </c>
      <c r="L31" s="184"/>
      <c r="M31" s="184"/>
      <c r="N31" s="184"/>
      <c r="O31" s="184"/>
    </row>
    <row r="32" spans="1:15" s="81" customFormat="1" ht="15" x14ac:dyDescent="0.25">
      <c r="A32" s="224" t="s">
        <v>235</v>
      </c>
      <c r="B32" s="225" t="s">
        <v>139</v>
      </c>
      <c r="C32" s="228"/>
      <c r="D32" s="228"/>
      <c r="E32" s="229"/>
      <c r="F32" s="229"/>
      <c r="G32" s="229"/>
      <c r="H32" s="228"/>
      <c r="I32" s="229"/>
      <c r="J32" s="228"/>
      <c r="K32" s="227">
        <v>29</v>
      </c>
      <c r="L32" s="184"/>
      <c r="M32" s="184"/>
      <c r="N32" s="184"/>
      <c r="O32" s="184"/>
    </row>
    <row r="33" spans="1:15" s="81" customFormat="1" ht="15" x14ac:dyDescent="0.25">
      <c r="A33" s="224" t="s">
        <v>236</v>
      </c>
      <c r="B33" s="225" t="s">
        <v>141</v>
      </c>
      <c r="C33" s="228"/>
      <c r="D33" s="228"/>
      <c r="E33" s="229"/>
      <c r="F33" s="229"/>
      <c r="G33" s="229"/>
      <c r="H33" s="228"/>
      <c r="I33" s="229"/>
      <c r="J33" s="228"/>
      <c r="K33" s="227">
        <v>30</v>
      </c>
      <c r="L33" s="184"/>
      <c r="M33" s="184"/>
      <c r="N33" s="184"/>
      <c r="O33" s="184"/>
    </row>
    <row r="34" spans="1:15" s="83" customFormat="1" ht="15" x14ac:dyDescent="0.25">
      <c r="A34" s="224" t="s">
        <v>237</v>
      </c>
      <c r="B34" s="225" t="s">
        <v>304</v>
      </c>
      <c r="C34" s="228"/>
      <c r="D34" s="228"/>
      <c r="E34" s="229"/>
      <c r="F34" s="229"/>
      <c r="G34" s="229"/>
      <c r="H34" s="228"/>
      <c r="I34" s="229"/>
      <c r="J34" s="228"/>
      <c r="K34" s="227">
        <v>31</v>
      </c>
      <c r="L34" s="184"/>
      <c r="M34" s="188"/>
      <c r="N34" s="188"/>
      <c r="O34" s="188"/>
    </row>
    <row r="35" spans="1:15" ht="15" x14ac:dyDescent="0.25">
      <c r="A35" s="230" t="s">
        <v>238</v>
      </c>
      <c r="B35" s="231" t="s">
        <v>260</v>
      </c>
      <c r="C35" s="232"/>
      <c r="D35" s="232"/>
      <c r="E35" s="233"/>
      <c r="F35" s="233"/>
      <c r="G35" s="233"/>
      <c r="H35" s="232"/>
      <c r="I35" s="233"/>
      <c r="J35" s="232"/>
      <c r="K35" s="234">
        <v>32</v>
      </c>
      <c r="L35" s="184"/>
      <c r="M35" s="182"/>
      <c r="N35" s="182"/>
      <c r="O35" s="182"/>
    </row>
    <row r="36" spans="1:15" ht="15" x14ac:dyDescent="0.25">
      <c r="A36" s="224" t="s">
        <v>239</v>
      </c>
      <c r="B36" s="225" t="s">
        <v>197</v>
      </c>
      <c r="C36" s="228"/>
      <c r="D36" s="228"/>
      <c r="E36" s="229"/>
      <c r="F36" s="229"/>
      <c r="G36" s="229"/>
      <c r="H36" s="228"/>
      <c r="I36" s="229"/>
      <c r="J36" s="228"/>
      <c r="K36" s="227">
        <v>32</v>
      </c>
      <c r="L36" s="184"/>
      <c r="M36" s="182"/>
      <c r="N36" s="182"/>
      <c r="O36" s="182"/>
    </row>
    <row r="37" spans="1:15" ht="15" x14ac:dyDescent="0.25">
      <c r="A37" s="224" t="s">
        <v>240</v>
      </c>
      <c r="B37" s="225" t="s">
        <v>198</v>
      </c>
      <c r="C37" s="228"/>
      <c r="D37" s="228"/>
      <c r="E37" s="229"/>
      <c r="F37" s="229"/>
      <c r="G37" s="229"/>
      <c r="H37" s="228"/>
      <c r="I37" s="229"/>
      <c r="J37" s="228"/>
      <c r="K37" s="227">
        <v>33</v>
      </c>
      <c r="L37" s="184"/>
      <c r="M37" s="182"/>
      <c r="N37" s="182"/>
      <c r="O37" s="182"/>
    </row>
    <row r="38" spans="1:15" ht="15" x14ac:dyDescent="0.25">
      <c r="A38" s="230" t="s">
        <v>241</v>
      </c>
      <c r="B38" s="225" t="s">
        <v>287</v>
      </c>
      <c r="C38" s="228"/>
      <c r="D38" s="228"/>
      <c r="E38" s="229"/>
      <c r="F38" s="229"/>
      <c r="G38" s="229"/>
      <c r="H38" s="228"/>
      <c r="I38" s="229"/>
      <c r="J38" s="228"/>
      <c r="K38" s="227">
        <v>34</v>
      </c>
      <c r="L38" s="184"/>
      <c r="M38" s="182"/>
      <c r="N38" s="182"/>
      <c r="O38" s="182"/>
    </row>
    <row r="39" spans="1:15" ht="15" x14ac:dyDescent="0.25">
      <c r="A39" s="230" t="s">
        <v>242</v>
      </c>
      <c r="B39" s="225" t="s">
        <v>195</v>
      </c>
      <c r="C39" s="228"/>
      <c r="D39" s="228"/>
      <c r="E39" s="229"/>
      <c r="F39" s="229"/>
      <c r="G39" s="229"/>
      <c r="H39" s="228"/>
      <c r="I39" s="229"/>
      <c r="J39" s="228"/>
      <c r="K39" s="227">
        <v>35</v>
      </c>
      <c r="L39" s="184"/>
      <c r="M39" s="182"/>
      <c r="N39" s="182"/>
      <c r="O39" s="182"/>
    </row>
    <row r="40" spans="1:15" ht="15" x14ac:dyDescent="0.25">
      <c r="A40" s="230" t="s">
        <v>243</v>
      </c>
      <c r="B40" s="231" t="s">
        <v>179</v>
      </c>
      <c r="C40" s="232"/>
      <c r="D40" s="232"/>
      <c r="E40" s="233"/>
      <c r="F40" s="233"/>
      <c r="G40" s="233"/>
      <c r="H40" s="232"/>
      <c r="I40" s="233"/>
      <c r="J40" s="232"/>
      <c r="K40" s="234">
        <v>36</v>
      </c>
      <c r="L40" s="184"/>
      <c r="M40" s="182"/>
      <c r="N40" s="182"/>
      <c r="O40" s="182"/>
    </row>
    <row r="41" spans="1:15" ht="14.25" x14ac:dyDescent="0.2">
      <c r="A41" s="189"/>
      <c r="B41" s="190"/>
      <c r="C41" s="185"/>
      <c r="D41" s="185"/>
      <c r="E41" s="186"/>
      <c r="F41" s="186"/>
      <c r="G41" s="186"/>
      <c r="H41" s="185"/>
      <c r="I41" s="186"/>
      <c r="J41" s="185"/>
      <c r="K41" s="191"/>
      <c r="L41" s="184"/>
      <c r="M41" s="182"/>
      <c r="N41" s="182"/>
      <c r="O41" s="182"/>
    </row>
    <row r="42" spans="1:15" x14ac:dyDescent="0.2">
      <c r="A42" s="182"/>
      <c r="B42" s="182"/>
      <c r="C42" s="182"/>
      <c r="D42" s="182"/>
      <c r="E42" s="182"/>
      <c r="F42" s="182"/>
      <c r="G42" s="182"/>
      <c r="H42" s="183"/>
      <c r="I42" s="182"/>
      <c r="J42" s="182"/>
      <c r="K42" s="182"/>
      <c r="L42" s="182"/>
      <c r="M42" s="182"/>
      <c r="N42" s="182"/>
      <c r="O42" s="182"/>
    </row>
  </sheetData>
  <sortState ref="B23:B36">
    <sortCondition ref="B23:B36"/>
  </sortState>
  <pageMargins left="0.31496062992125984" right="0.31496062992125984" top="0.35433070866141736" bottom="0.35433070866141736" header="0.31496062992125984" footer="0.19685039370078741"/>
  <pageSetup paperSize="9"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7"/>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47</v>
      </c>
      <c r="M1" s="90" t="e">
        <f>Obsah!#REF!</f>
        <v>#REF!</v>
      </c>
    </row>
    <row r="2" spans="1:24" ht="7.5" customHeight="1" x14ac:dyDescent="0.2"/>
    <row r="3" spans="1:24" x14ac:dyDescent="0.2">
      <c r="A3" s="27"/>
      <c r="B3" s="384"/>
      <c r="C3" s="384"/>
      <c r="D3" s="384"/>
      <c r="E3" s="384"/>
      <c r="F3" s="384"/>
      <c r="G3" s="385"/>
      <c r="H3" s="391"/>
      <c r="I3" s="384"/>
      <c r="J3" s="384"/>
      <c r="K3" s="384"/>
      <c r="L3" s="384"/>
      <c r="M3" s="384"/>
      <c r="N3" s="9"/>
    </row>
    <row r="4" spans="1:24" x14ac:dyDescent="0.2">
      <c r="A4" s="27"/>
      <c r="B4" s="392"/>
      <c r="C4" s="393"/>
      <c r="D4" s="393"/>
      <c r="E4" s="393"/>
      <c r="F4" s="393"/>
      <c r="G4" s="394"/>
      <c r="H4" s="392"/>
      <c r="I4" s="393"/>
      <c r="J4" s="393"/>
      <c r="K4" s="393"/>
      <c r="L4" s="393"/>
      <c r="M4" s="393"/>
      <c r="N4" s="39"/>
    </row>
    <row r="5" spans="1:24" x14ac:dyDescent="0.2">
      <c r="A5" s="15"/>
      <c r="B5" s="390"/>
      <c r="C5" s="389"/>
      <c r="D5" s="390"/>
      <c r="E5" s="389"/>
      <c r="F5" s="390"/>
      <c r="G5" s="389"/>
      <c r="H5" s="390"/>
      <c r="I5" s="389"/>
      <c r="J5" s="390"/>
      <c r="K5" s="389"/>
      <c r="L5" s="390"/>
      <c r="M5" s="388"/>
      <c r="N5" s="58"/>
    </row>
    <row r="6" spans="1:24" x14ac:dyDescent="0.2">
      <c r="A6" s="13"/>
      <c r="B6" s="63"/>
      <c r="C6" s="31"/>
      <c r="D6" s="31"/>
      <c r="E6" s="31"/>
      <c r="F6" s="31"/>
      <c r="G6" s="31"/>
      <c r="H6" s="31"/>
      <c r="I6" s="31"/>
      <c r="J6" s="31"/>
      <c r="K6" s="31"/>
      <c r="L6" s="31"/>
      <c r="M6" s="32"/>
      <c r="N6" s="58"/>
    </row>
    <row r="7" spans="1:24" x14ac:dyDescent="0.2">
      <c r="A7" s="381"/>
      <c r="B7" s="379"/>
      <c r="C7" s="380"/>
      <c r="D7" s="380"/>
      <c r="E7" s="380"/>
      <c r="F7" s="380"/>
      <c r="G7" s="383"/>
      <c r="H7" s="379"/>
      <c r="I7" s="380"/>
      <c r="J7" s="380"/>
      <c r="K7" s="380"/>
      <c r="L7" s="380"/>
      <c r="M7" s="380"/>
      <c r="N7" s="40"/>
    </row>
    <row r="8" spans="1:24" x14ac:dyDescent="0.2">
      <c r="A8" s="382"/>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84"/>
      <c r="C18" s="384"/>
      <c r="D18" s="384"/>
      <c r="E18" s="384"/>
      <c r="F18" s="384"/>
      <c r="G18" s="385"/>
      <c r="H18" s="98"/>
      <c r="I18" s="98"/>
      <c r="J18" s="98"/>
      <c r="K18" s="98"/>
      <c r="L18" s="98"/>
      <c r="M18" s="98"/>
      <c r="N18" s="101"/>
      <c r="O18" s="98"/>
    </row>
    <row r="19" spans="1:15" x14ac:dyDescent="0.2">
      <c r="A19" s="36"/>
      <c r="B19" s="386"/>
      <c r="C19" s="387"/>
      <c r="D19" s="387"/>
      <c r="E19" s="387"/>
      <c r="F19" s="387"/>
      <c r="G19" s="387"/>
      <c r="H19" s="101"/>
      <c r="I19" s="102"/>
      <c r="J19" s="103"/>
      <c r="K19" s="50"/>
      <c r="L19" s="103"/>
      <c r="M19" s="104"/>
      <c r="N19" s="101"/>
      <c r="O19" s="98"/>
    </row>
    <row r="20" spans="1:15" x14ac:dyDescent="0.2">
      <c r="A20" s="37"/>
      <c r="B20" s="388"/>
      <c r="C20" s="389"/>
      <c r="D20" s="388"/>
      <c r="E20" s="389"/>
      <c r="F20" s="388"/>
      <c r="G20" s="389"/>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77"/>
      <c r="B22" s="379"/>
      <c r="C22" s="380"/>
      <c r="D22" s="380"/>
      <c r="E22" s="380"/>
      <c r="F22" s="380"/>
      <c r="G22" s="380"/>
      <c r="H22" s="101"/>
      <c r="I22" s="102"/>
      <c r="J22" s="103"/>
      <c r="K22" s="50"/>
      <c r="L22" s="103"/>
      <c r="M22" s="104"/>
      <c r="N22" s="101"/>
      <c r="O22" s="98"/>
    </row>
    <row r="23" spans="1:15" x14ac:dyDescent="0.2">
      <c r="A23" s="378"/>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18"/>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48</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84"/>
      <c r="C3" s="384"/>
      <c r="D3" s="384"/>
      <c r="E3" s="384"/>
      <c r="F3" s="384"/>
      <c r="G3" s="385"/>
      <c r="H3" s="391"/>
      <c r="I3" s="384"/>
      <c r="J3" s="384"/>
      <c r="K3" s="384"/>
      <c r="L3" s="384"/>
      <c r="M3" s="384"/>
      <c r="N3" s="9"/>
    </row>
    <row r="4" spans="1:21" ht="13.5" customHeight="1" x14ac:dyDescent="0.2">
      <c r="A4" s="27"/>
      <c r="B4" s="392"/>
      <c r="C4" s="393"/>
      <c r="D4" s="393"/>
      <c r="E4" s="393"/>
      <c r="F4" s="393"/>
      <c r="G4" s="394"/>
      <c r="H4" s="392"/>
      <c r="I4" s="393"/>
      <c r="J4" s="393"/>
      <c r="K4" s="393"/>
      <c r="L4" s="393"/>
      <c r="M4" s="393"/>
      <c r="N4" s="39"/>
    </row>
    <row r="5" spans="1:21" x14ac:dyDescent="0.2">
      <c r="A5" s="15"/>
      <c r="B5" s="390"/>
      <c r="C5" s="389"/>
      <c r="D5" s="390"/>
      <c r="E5" s="389"/>
      <c r="F5" s="390"/>
      <c r="G5" s="389"/>
      <c r="H5" s="390"/>
      <c r="I5" s="389"/>
      <c r="J5" s="390"/>
      <c r="K5" s="389"/>
      <c r="L5" s="390"/>
      <c r="M5" s="388"/>
      <c r="N5" s="58"/>
    </row>
    <row r="6" spans="1:21" x14ac:dyDescent="0.2">
      <c r="A6" s="13"/>
      <c r="B6" s="63"/>
      <c r="C6" s="31"/>
      <c r="D6" s="31"/>
      <c r="E6" s="31"/>
      <c r="F6" s="31"/>
      <c r="G6" s="31"/>
      <c r="H6" s="31"/>
      <c r="I6" s="31"/>
      <c r="J6" s="31"/>
      <c r="K6" s="31"/>
      <c r="L6" s="31"/>
      <c r="M6" s="48"/>
      <c r="N6" s="58"/>
    </row>
    <row r="7" spans="1:21" x14ac:dyDescent="0.2">
      <c r="A7" s="381"/>
      <c r="B7" s="379"/>
      <c r="C7" s="380"/>
      <c r="D7" s="380"/>
      <c r="E7" s="380"/>
      <c r="F7" s="380"/>
      <c r="G7" s="383"/>
      <c r="H7" s="379"/>
      <c r="I7" s="380"/>
      <c r="J7" s="380"/>
      <c r="K7" s="380"/>
      <c r="L7" s="380"/>
      <c r="M7" s="380"/>
      <c r="N7" s="40"/>
    </row>
    <row r="8" spans="1:21" x14ac:dyDescent="0.2">
      <c r="A8" s="382"/>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84"/>
      <c r="C18" s="384"/>
      <c r="D18" s="384"/>
      <c r="E18" s="384"/>
      <c r="F18" s="384"/>
      <c r="G18" s="385"/>
      <c r="H18" s="7"/>
      <c r="I18" s="7"/>
      <c r="J18" s="7"/>
      <c r="K18" s="7"/>
      <c r="L18" s="7"/>
      <c r="M18" s="7"/>
      <c r="N18" s="101"/>
      <c r="O18" s="98"/>
      <c r="P18" s="59"/>
      <c r="Q18" s="38"/>
      <c r="R18" s="8"/>
      <c r="S18" s="8"/>
      <c r="T18" s="8"/>
    </row>
    <row r="19" spans="1:20" x14ac:dyDescent="0.2">
      <c r="A19" s="36"/>
      <c r="B19" s="386"/>
      <c r="C19" s="387"/>
      <c r="D19" s="387"/>
      <c r="E19" s="387"/>
      <c r="F19" s="387"/>
      <c r="G19" s="387"/>
      <c r="H19" s="101"/>
      <c r="I19" s="102"/>
      <c r="J19" s="103"/>
      <c r="K19" s="50"/>
      <c r="L19" s="103"/>
      <c r="M19" s="104"/>
      <c r="N19" s="101"/>
      <c r="O19" s="98"/>
      <c r="P19" s="59"/>
      <c r="Q19" s="38"/>
      <c r="R19" s="8"/>
      <c r="S19" s="8"/>
      <c r="T19" s="8"/>
    </row>
    <row r="20" spans="1:20" x14ac:dyDescent="0.2">
      <c r="A20" s="37"/>
      <c r="B20" s="388"/>
      <c r="C20" s="389"/>
      <c r="D20" s="388"/>
      <c r="E20" s="389"/>
      <c r="F20" s="388"/>
      <c r="G20" s="389"/>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77"/>
      <c r="B22" s="379"/>
      <c r="C22" s="380"/>
      <c r="D22" s="380"/>
      <c r="E22" s="380"/>
      <c r="F22" s="380"/>
      <c r="G22" s="380"/>
      <c r="H22" s="101"/>
      <c r="I22" s="102"/>
      <c r="J22" s="103"/>
      <c r="K22" s="50"/>
      <c r="L22" s="103"/>
      <c r="M22" s="104"/>
      <c r="N22" s="101"/>
      <c r="O22" s="98"/>
      <c r="P22" s="59"/>
      <c r="Q22" s="38"/>
      <c r="R22" s="8"/>
      <c r="S22" s="8"/>
      <c r="T22" s="8"/>
    </row>
    <row r="23" spans="1:20" x14ac:dyDescent="0.2">
      <c r="A23" s="378"/>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9"/>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49</v>
      </c>
      <c r="M1" s="90" t="e">
        <f>Obsah!#REF!</f>
        <v>#REF!</v>
      </c>
    </row>
    <row r="2" spans="1:24" ht="7.5" customHeight="1" x14ac:dyDescent="0.2"/>
    <row r="3" spans="1:24" x14ac:dyDescent="0.2">
      <c r="A3" s="27"/>
      <c r="B3" s="384"/>
      <c r="C3" s="384"/>
      <c r="D3" s="384"/>
      <c r="E3" s="384"/>
      <c r="F3" s="384"/>
      <c r="G3" s="385"/>
      <c r="H3" s="391"/>
      <c r="I3" s="384"/>
      <c r="J3" s="384"/>
      <c r="K3" s="384"/>
      <c r="L3" s="384"/>
      <c r="M3" s="384"/>
      <c r="N3" s="9"/>
    </row>
    <row r="4" spans="1:24" x14ac:dyDescent="0.2">
      <c r="A4" s="27"/>
      <c r="B4" s="392"/>
      <c r="C4" s="393"/>
      <c r="D4" s="393"/>
      <c r="E4" s="393"/>
      <c r="F4" s="393"/>
      <c r="G4" s="394"/>
      <c r="H4" s="392"/>
      <c r="I4" s="393"/>
      <c r="J4" s="393"/>
      <c r="K4" s="393"/>
      <c r="L4" s="393"/>
      <c r="M4" s="393"/>
      <c r="N4" s="39"/>
    </row>
    <row r="5" spans="1:24" x14ac:dyDescent="0.2">
      <c r="A5" s="15"/>
      <c r="B5" s="390"/>
      <c r="C5" s="389"/>
      <c r="D5" s="390"/>
      <c r="E5" s="389"/>
      <c r="F5" s="390"/>
      <c r="G5" s="389"/>
      <c r="H5" s="390"/>
      <c r="I5" s="389"/>
      <c r="J5" s="390"/>
      <c r="K5" s="389"/>
      <c r="L5" s="390"/>
      <c r="M5" s="388"/>
      <c r="N5" s="58"/>
    </row>
    <row r="6" spans="1:24" x14ac:dyDescent="0.2">
      <c r="A6" s="13"/>
      <c r="B6" s="63"/>
      <c r="C6" s="31"/>
      <c r="D6" s="31"/>
      <c r="E6" s="31"/>
      <c r="F6" s="31"/>
      <c r="G6" s="31"/>
      <c r="H6" s="31"/>
      <c r="I6" s="31"/>
      <c r="J6" s="31"/>
      <c r="K6" s="31"/>
      <c r="L6" s="31"/>
      <c r="M6" s="32"/>
      <c r="N6" s="58"/>
    </row>
    <row r="7" spans="1:24" x14ac:dyDescent="0.2">
      <c r="A7" s="381"/>
      <c r="B7" s="379"/>
      <c r="C7" s="380"/>
      <c r="D7" s="380"/>
      <c r="E7" s="380"/>
      <c r="F7" s="380"/>
      <c r="G7" s="383"/>
      <c r="H7" s="379"/>
      <c r="I7" s="380"/>
      <c r="J7" s="380"/>
      <c r="K7" s="380"/>
      <c r="L7" s="380"/>
      <c r="M7" s="380"/>
      <c r="N7" s="40"/>
    </row>
    <row r="8" spans="1:24" x14ac:dyDescent="0.2">
      <c r="A8" s="382"/>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84"/>
      <c r="C18" s="384"/>
      <c r="D18" s="384"/>
      <c r="E18" s="384"/>
      <c r="F18" s="384"/>
      <c r="G18" s="385"/>
      <c r="H18" s="98"/>
      <c r="I18" s="98"/>
      <c r="J18" s="98"/>
      <c r="K18" s="98"/>
      <c r="L18" s="98"/>
      <c r="M18" s="98"/>
      <c r="N18" s="101"/>
      <c r="O18" s="98"/>
    </row>
    <row r="19" spans="1:15" x14ac:dyDescent="0.2">
      <c r="A19" s="36"/>
      <c r="B19" s="386"/>
      <c r="C19" s="387"/>
      <c r="D19" s="387"/>
      <c r="E19" s="387"/>
      <c r="F19" s="387"/>
      <c r="G19" s="387"/>
      <c r="H19" s="101"/>
      <c r="I19" s="102"/>
      <c r="J19" s="103"/>
      <c r="K19" s="50"/>
      <c r="L19" s="103"/>
      <c r="M19" s="104"/>
      <c r="N19" s="101"/>
      <c r="O19" s="98"/>
    </row>
    <row r="20" spans="1:15" x14ac:dyDescent="0.2">
      <c r="A20" s="37"/>
      <c r="B20" s="388"/>
      <c r="C20" s="389"/>
      <c r="D20" s="388"/>
      <c r="E20" s="389"/>
      <c r="F20" s="388"/>
      <c r="G20" s="389"/>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77"/>
      <c r="B22" s="379"/>
      <c r="C22" s="380"/>
      <c r="D22" s="380"/>
      <c r="E22" s="380"/>
      <c r="F22" s="380"/>
      <c r="G22" s="380"/>
      <c r="H22" s="101"/>
      <c r="I22" s="102"/>
      <c r="J22" s="103"/>
      <c r="K22" s="50"/>
      <c r="L22" s="103"/>
      <c r="M22" s="104"/>
      <c r="N22" s="101"/>
      <c r="O22" s="98"/>
    </row>
    <row r="23" spans="1:15" x14ac:dyDescent="0.2">
      <c r="A23" s="378"/>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50</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84"/>
      <c r="C3" s="384"/>
      <c r="D3" s="384"/>
      <c r="E3" s="384"/>
      <c r="F3" s="384"/>
      <c r="G3" s="385"/>
      <c r="H3" s="391"/>
      <c r="I3" s="384"/>
      <c r="J3" s="384"/>
      <c r="K3" s="384"/>
      <c r="L3" s="384"/>
      <c r="M3" s="384"/>
      <c r="N3" s="9"/>
    </row>
    <row r="4" spans="1:21" ht="13.5" customHeight="1" x14ac:dyDescent="0.2">
      <c r="A4" s="27"/>
      <c r="B4" s="392"/>
      <c r="C4" s="393"/>
      <c r="D4" s="393"/>
      <c r="E4" s="393"/>
      <c r="F4" s="393"/>
      <c r="G4" s="394"/>
      <c r="H4" s="392"/>
      <c r="I4" s="393"/>
      <c r="J4" s="393"/>
      <c r="K4" s="393"/>
      <c r="L4" s="393"/>
      <c r="M4" s="393"/>
      <c r="N4" s="39"/>
    </row>
    <row r="5" spans="1:21" x14ac:dyDescent="0.2">
      <c r="A5" s="15"/>
      <c r="B5" s="390"/>
      <c r="C5" s="389"/>
      <c r="D5" s="390"/>
      <c r="E5" s="389"/>
      <c r="F5" s="390"/>
      <c r="G5" s="389"/>
      <c r="H5" s="390"/>
      <c r="I5" s="389"/>
      <c r="J5" s="390"/>
      <c r="K5" s="389"/>
      <c r="L5" s="390"/>
      <c r="M5" s="388"/>
      <c r="N5" s="58"/>
    </row>
    <row r="6" spans="1:21" x14ac:dyDescent="0.2">
      <c r="A6" s="13"/>
      <c r="B6" s="63"/>
      <c r="C6" s="31"/>
      <c r="D6" s="31"/>
      <c r="E6" s="31"/>
      <c r="F6" s="31"/>
      <c r="G6" s="31"/>
      <c r="H6" s="31"/>
      <c r="I6" s="31"/>
      <c r="J6" s="31"/>
      <c r="K6" s="31"/>
      <c r="L6" s="31"/>
      <c r="M6" s="48"/>
      <c r="N6" s="58"/>
    </row>
    <row r="7" spans="1:21" x14ac:dyDescent="0.2">
      <c r="A7" s="381"/>
      <c r="B7" s="379"/>
      <c r="C7" s="380"/>
      <c r="D7" s="380"/>
      <c r="E7" s="380"/>
      <c r="F7" s="380"/>
      <c r="G7" s="383"/>
      <c r="H7" s="379"/>
      <c r="I7" s="380"/>
      <c r="J7" s="380"/>
      <c r="K7" s="380"/>
      <c r="L7" s="380"/>
      <c r="M7" s="380"/>
      <c r="N7" s="40"/>
    </row>
    <row r="8" spans="1:21" x14ac:dyDescent="0.2">
      <c r="A8" s="382"/>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84"/>
      <c r="C18" s="384"/>
      <c r="D18" s="384"/>
      <c r="E18" s="384"/>
      <c r="F18" s="384"/>
      <c r="G18" s="385"/>
      <c r="H18" s="7"/>
      <c r="I18" s="7"/>
      <c r="J18" s="7"/>
      <c r="K18" s="7"/>
      <c r="L18" s="7"/>
      <c r="M18" s="7"/>
      <c r="N18" s="101"/>
      <c r="O18" s="98"/>
      <c r="P18" s="59"/>
      <c r="Q18" s="38"/>
      <c r="R18" s="8"/>
      <c r="S18" s="8"/>
      <c r="T18" s="8"/>
    </row>
    <row r="19" spans="1:20" x14ac:dyDescent="0.2">
      <c r="A19" s="36"/>
      <c r="B19" s="386"/>
      <c r="C19" s="387"/>
      <c r="D19" s="387"/>
      <c r="E19" s="387"/>
      <c r="F19" s="387"/>
      <c r="G19" s="387"/>
      <c r="H19" s="101"/>
      <c r="I19" s="102"/>
      <c r="J19" s="103"/>
      <c r="K19" s="50"/>
      <c r="L19" s="103"/>
      <c r="M19" s="104"/>
      <c r="N19" s="101"/>
      <c r="O19" s="98"/>
      <c r="P19" s="59"/>
      <c r="Q19" s="38"/>
      <c r="R19" s="8"/>
      <c r="S19" s="8"/>
      <c r="T19" s="8"/>
    </row>
    <row r="20" spans="1:20" x14ac:dyDescent="0.2">
      <c r="A20" s="37"/>
      <c r="B20" s="388"/>
      <c r="C20" s="389"/>
      <c r="D20" s="388"/>
      <c r="E20" s="389"/>
      <c r="F20" s="388"/>
      <c r="G20" s="389"/>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77"/>
      <c r="B22" s="379"/>
      <c r="C22" s="380"/>
      <c r="D22" s="380"/>
      <c r="E22" s="380"/>
      <c r="F22" s="380"/>
      <c r="G22" s="380"/>
      <c r="H22" s="101"/>
      <c r="I22" s="102"/>
      <c r="J22" s="103"/>
      <c r="K22" s="50"/>
      <c r="L22" s="103"/>
      <c r="M22" s="104"/>
      <c r="N22" s="101"/>
      <c r="O22" s="98"/>
      <c r="P22" s="59"/>
      <c r="Q22" s="38"/>
      <c r="R22" s="8"/>
      <c r="S22" s="8"/>
      <c r="T22" s="8"/>
    </row>
    <row r="23" spans="1:20" x14ac:dyDescent="0.2">
      <c r="A23" s="378"/>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5"/>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51</v>
      </c>
      <c r="M1" s="90" t="e">
        <f>Obsah!#REF!</f>
        <v>#REF!</v>
      </c>
    </row>
    <row r="2" spans="1:24" ht="7.5" customHeight="1" x14ac:dyDescent="0.2"/>
    <row r="3" spans="1:24" x14ac:dyDescent="0.2">
      <c r="A3" s="27"/>
      <c r="B3" s="384"/>
      <c r="C3" s="384"/>
      <c r="D3" s="384"/>
      <c r="E3" s="384"/>
      <c r="F3" s="384"/>
      <c r="G3" s="385"/>
      <c r="H3" s="391"/>
      <c r="I3" s="384"/>
      <c r="J3" s="384"/>
      <c r="K3" s="384"/>
      <c r="L3" s="384"/>
      <c r="M3" s="384"/>
      <c r="N3" s="9"/>
    </row>
    <row r="4" spans="1:24" x14ac:dyDescent="0.2">
      <c r="A4" s="27"/>
      <c r="B4" s="392"/>
      <c r="C4" s="393"/>
      <c r="D4" s="393"/>
      <c r="E4" s="393"/>
      <c r="F4" s="393"/>
      <c r="G4" s="394"/>
      <c r="H4" s="392"/>
      <c r="I4" s="393"/>
      <c r="J4" s="393"/>
      <c r="K4" s="393"/>
      <c r="L4" s="393"/>
      <c r="M4" s="393"/>
      <c r="N4" s="39"/>
    </row>
    <row r="5" spans="1:24" x14ac:dyDescent="0.2">
      <c r="A5" s="15"/>
      <c r="B5" s="390"/>
      <c r="C5" s="389"/>
      <c r="D5" s="390"/>
      <c r="E5" s="389"/>
      <c r="F5" s="390"/>
      <c r="G5" s="389"/>
      <c r="H5" s="390"/>
      <c r="I5" s="389"/>
      <c r="J5" s="390"/>
      <c r="K5" s="389"/>
      <c r="L5" s="390"/>
      <c r="M5" s="388"/>
      <c r="N5" s="58"/>
    </row>
    <row r="6" spans="1:24" x14ac:dyDescent="0.2">
      <c r="A6" s="13"/>
      <c r="B6" s="63"/>
      <c r="C6" s="31"/>
      <c r="D6" s="31"/>
      <c r="E6" s="31"/>
      <c r="F6" s="31"/>
      <c r="G6" s="31"/>
      <c r="H6" s="31"/>
      <c r="I6" s="31"/>
      <c r="J6" s="31"/>
      <c r="K6" s="31"/>
      <c r="L6" s="31"/>
      <c r="M6" s="32"/>
      <c r="N6" s="58"/>
    </row>
    <row r="7" spans="1:24" x14ac:dyDescent="0.2">
      <c r="A7" s="381"/>
      <c r="B7" s="379"/>
      <c r="C7" s="380"/>
      <c r="D7" s="380"/>
      <c r="E7" s="380"/>
      <c r="F7" s="380"/>
      <c r="G7" s="383"/>
      <c r="H7" s="379"/>
      <c r="I7" s="380"/>
      <c r="J7" s="380"/>
      <c r="K7" s="380"/>
      <c r="L7" s="380"/>
      <c r="M7" s="380"/>
      <c r="N7" s="40"/>
    </row>
    <row r="8" spans="1:24" x14ac:dyDescent="0.2">
      <c r="A8" s="382"/>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84"/>
      <c r="C18" s="384"/>
      <c r="D18" s="384"/>
      <c r="E18" s="384"/>
      <c r="F18" s="384"/>
      <c r="G18" s="385"/>
      <c r="H18" s="98"/>
      <c r="I18" s="98"/>
      <c r="J18" s="98"/>
      <c r="K18" s="98"/>
      <c r="L18" s="98"/>
      <c r="M18" s="98"/>
      <c r="N18" s="101"/>
      <c r="O18" s="98"/>
    </row>
    <row r="19" spans="1:15" x14ac:dyDescent="0.2">
      <c r="A19" s="36"/>
      <c r="B19" s="386"/>
      <c r="C19" s="387"/>
      <c r="D19" s="387"/>
      <c r="E19" s="387"/>
      <c r="F19" s="387"/>
      <c r="G19" s="387"/>
      <c r="H19" s="101"/>
      <c r="I19" s="102"/>
      <c r="J19" s="103"/>
      <c r="K19" s="50"/>
      <c r="L19" s="103"/>
      <c r="M19" s="104"/>
      <c r="N19" s="101"/>
      <c r="O19" s="98"/>
    </row>
    <row r="20" spans="1:15" x14ac:dyDescent="0.2">
      <c r="A20" s="37"/>
      <c r="B20" s="388"/>
      <c r="C20" s="389"/>
      <c r="D20" s="388"/>
      <c r="E20" s="389"/>
      <c r="F20" s="388"/>
      <c r="G20" s="389"/>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77"/>
      <c r="B22" s="379"/>
      <c r="C22" s="380"/>
      <c r="D22" s="380"/>
      <c r="E22" s="380"/>
      <c r="F22" s="380"/>
      <c r="G22" s="380"/>
      <c r="H22" s="101"/>
      <c r="I22" s="102"/>
      <c r="J22" s="103"/>
      <c r="K22" s="50"/>
      <c r="L22" s="103"/>
      <c r="M22" s="104"/>
      <c r="N22" s="101"/>
      <c r="O22" s="98"/>
    </row>
    <row r="23" spans="1:15" x14ac:dyDescent="0.2">
      <c r="A23" s="378"/>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6"/>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52</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84"/>
      <c r="C3" s="384"/>
      <c r="D3" s="384"/>
      <c r="E3" s="384"/>
      <c r="F3" s="384"/>
      <c r="G3" s="385"/>
      <c r="H3" s="391"/>
      <c r="I3" s="384"/>
      <c r="J3" s="384"/>
      <c r="K3" s="384"/>
      <c r="L3" s="384"/>
      <c r="M3" s="384"/>
      <c r="N3" s="9"/>
    </row>
    <row r="4" spans="1:21" ht="13.5" customHeight="1" x14ac:dyDescent="0.2">
      <c r="A4" s="27"/>
      <c r="B4" s="392"/>
      <c r="C4" s="393"/>
      <c r="D4" s="393"/>
      <c r="E4" s="393"/>
      <c r="F4" s="393"/>
      <c r="G4" s="394"/>
      <c r="H4" s="392"/>
      <c r="I4" s="393"/>
      <c r="J4" s="393"/>
      <c r="K4" s="393"/>
      <c r="L4" s="393"/>
      <c r="M4" s="393"/>
      <c r="N4" s="39"/>
    </row>
    <row r="5" spans="1:21" x14ac:dyDescent="0.2">
      <c r="A5" s="15"/>
      <c r="B5" s="390"/>
      <c r="C5" s="389"/>
      <c r="D5" s="390"/>
      <c r="E5" s="389"/>
      <c r="F5" s="390"/>
      <c r="G5" s="389"/>
      <c r="H5" s="390"/>
      <c r="I5" s="389"/>
      <c r="J5" s="390"/>
      <c r="K5" s="389"/>
      <c r="L5" s="390"/>
      <c r="M5" s="388"/>
      <c r="N5" s="58"/>
    </row>
    <row r="6" spans="1:21" x14ac:dyDescent="0.2">
      <c r="A6" s="13"/>
      <c r="B6" s="63"/>
      <c r="C6" s="31"/>
      <c r="D6" s="31"/>
      <c r="E6" s="31"/>
      <c r="F6" s="31"/>
      <c r="G6" s="31"/>
      <c r="H6" s="31"/>
      <c r="I6" s="31"/>
      <c r="J6" s="31"/>
      <c r="K6" s="31"/>
      <c r="L6" s="31"/>
      <c r="M6" s="48"/>
      <c r="N6" s="58"/>
    </row>
    <row r="7" spans="1:21" x14ac:dyDescent="0.2">
      <c r="A7" s="381"/>
      <c r="B7" s="379"/>
      <c r="C7" s="380"/>
      <c r="D7" s="380"/>
      <c r="E7" s="380"/>
      <c r="F7" s="380"/>
      <c r="G7" s="383"/>
      <c r="H7" s="379"/>
      <c r="I7" s="380"/>
      <c r="J7" s="380"/>
      <c r="K7" s="380"/>
      <c r="L7" s="380"/>
      <c r="M7" s="380"/>
      <c r="N7" s="40"/>
    </row>
    <row r="8" spans="1:21" x14ac:dyDescent="0.2">
      <c r="A8" s="382"/>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84"/>
      <c r="C18" s="384"/>
      <c r="D18" s="384"/>
      <c r="E18" s="384"/>
      <c r="F18" s="384"/>
      <c r="G18" s="385"/>
      <c r="H18" s="7"/>
      <c r="I18" s="7"/>
      <c r="J18" s="7"/>
      <c r="K18" s="7"/>
      <c r="L18" s="7"/>
      <c r="M18" s="7"/>
      <c r="N18" s="101"/>
      <c r="O18" s="98"/>
      <c r="P18" s="59"/>
      <c r="Q18" s="38"/>
      <c r="R18" s="8"/>
      <c r="S18" s="8"/>
      <c r="T18" s="8"/>
    </row>
    <row r="19" spans="1:20" x14ac:dyDescent="0.2">
      <c r="A19" s="36"/>
      <c r="B19" s="386"/>
      <c r="C19" s="387"/>
      <c r="D19" s="387"/>
      <c r="E19" s="387"/>
      <c r="F19" s="387"/>
      <c r="G19" s="387"/>
      <c r="H19" s="101"/>
      <c r="I19" s="102"/>
      <c r="J19" s="103"/>
      <c r="K19" s="50"/>
      <c r="L19" s="103"/>
      <c r="M19" s="104"/>
      <c r="N19" s="101"/>
      <c r="O19" s="98"/>
      <c r="P19" s="59"/>
      <c r="Q19" s="38"/>
      <c r="R19" s="8"/>
      <c r="S19" s="8"/>
      <c r="T19" s="8"/>
    </row>
    <row r="20" spans="1:20" x14ac:dyDescent="0.2">
      <c r="A20" s="37"/>
      <c r="B20" s="388"/>
      <c r="C20" s="389"/>
      <c r="D20" s="388"/>
      <c r="E20" s="389"/>
      <c r="F20" s="388"/>
      <c r="G20" s="389"/>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77"/>
      <c r="B22" s="379"/>
      <c r="C22" s="380"/>
      <c r="D22" s="380"/>
      <c r="E22" s="380"/>
      <c r="F22" s="380"/>
      <c r="G22" s="380"/>
      <c r="H22" s="101"/>
      <c r="I22" s="102"/>
      <c r="J22" s="103"/>
      <c r="K22" s="50"/>
      <c r="L22" s="103"/>
      <c r="M22" s="104"/>
      <c r="N22" s="101"/>
      <c r="O22" s="98"/>
      <c r="P22" s="59"/>
      <c r="Q22" s="38"/>
      <c r="R22" s="8"/>
      <c r="S22" s="8"/>
      <c r="T22" s="8"/>
    </row>
    <row r="23" spans="1:20" x14ac:dyDescent="0.2">
      <c r="A23" s="378"/>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7"/>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53</v>
      </c>
      <c r="M1" s="90" t="e">
        <f>Obsah!#REF!</f>
        <v>#REF!</v>
      </c>
    </row>
    <row r="2" spans="1:24" ht="7.5" customHeight="1" x14ac:dyDescent="0.2"/>
    <row r="3" spans="1:24" x14ac:dyDescent="0.2">
      <c r="A3" s="27"/>
      <c r="B3" s="384"/>
      <c r="C3" s="384"/>
      <c r="D3" s="384"/>
      <c r="E3" s="384"/>
      <c r="F3" s="384"/>
      <c r="G3" s="385"/>
      <c r="H3" s="391"/>
      <c r="I3" s="384"/>
      <c r="J3" s="384"/>
      <c r="K3" s="384"/>
      <c r="L3" s="384"/>
      <c r="M3" s="384"/>
      <c r="N3" s="9"/>
    </row>
    <row r="4" spans="1:24" x14ac:dyDescent="0.2">
      <c r="A4" s="27"/>
      <c r="B4" s="392"/>
      <c r="C4" s="393"/>
      <c r="D4" s="393"/>
      <c r="E4" s="393"/>
      <c r="F4" s="393"/>
      <c r="G4" s="394"/>
      <c r="H4" s="392"/>
      <c r="I4" s="393"/>
      <c r="J4" s="393"/>
      <c r="K4" s="393"/>
      <c r="L4" s="393"/>
      <c r="M4" s="393"/>
      <c r="N4" s="39"/>
    </row>
    <row r="5" spans="1:24" x14ac:dyDescent="0.2">
      <c r="A5" s="15"/>
      <c r="B5" s="390"/>
      <c r="C5" s="389"/>
      <c r="D5" s="390"/>
      <c r="E5" s="389"/>
      <c r="F5" s="390"/>
      <c r="G5" s="389"/>
      <c r="H5" s="390"/>
      <c r="I5" s="389"/>
      <c r="J5" s="390"/>
      <c r="K5" s="389"/>
      <c r="L5" s="390"/>
      <c r="M5" s="388"/>
      <c r="N5" s="58"/>
    </row>
    <row r="6" spans="1:24" x14ac:dyDescent="0.2">
      <c r="A6" s="47"/>
      <c r="B6" s="63"/>
      <c r="C6" s="31"/>
      <c r="D6" s="31"/>
      <c r="E6" s="31"/>
      <c r="F6" s="31"/>
      <c r="G6" s="31"/>
      <c r="H6" s="31"/>
      <c r="I6" s="31"/>
      <c r="J6" s="31"/>
      <c r="K6" s="31"/>
      <c r="L6" s="31"/>
      <c r="M6" s="32"/>
      <c r="N6" s="58"/>
    </row>
    <row r="7" spans="1:24" x14ac:dyDescent="0.2">
      <c r="A7" s="381"/>
      <c r="B7" s="379"/>
      <c r="C7" s="380"/>
      <c r="D7" s="380"/>
      <c r="E7" s="380"/>
      <c r="F7" s="380"/>
      <c r="G7" s="383"/>
      <c r="H7" s="379"/>
      <c r="I7" s="380"/>
      <c r="J7" s="380"/>
      <c r="K7" s="380"/>
      <c r="L7" s="380"/>
      <c r="M7" s="380"/>
      <c r="N7" s="40"/>
    </row>
    <row r="8" spans="1:24" x14ac:dyDescent="0.2">
      <c r="A8" s="382"/>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84"/>
      <c r="C18" s="384"/>
      <c r="D18" s="384"/>
      <c r="E18" s="384"/>
      <c r="F18" s="384"/>
      <c r="G18" s="385"/>
      <c r="H18" s="98"/>
      <c r="I18" s="98"/>
      <c r="J18" s="98"/>
      <c r="K18" s="98"/>
      <c r="L18" s="98"/>
      <c r="M18" s="98"/>
      <c r="N18" s="101"/>
      <c r="O18" s="98"/>
    </row>
    <row r="19" spans="1:15" x14ac:dyDescent="0.2">
      <c r="A19" s="36"/>
      <c r="B19" s="386"/>
      <c r="C19" s="387"/>
      <c r="D19" s="387"/>
      <c r="E19" s="387"/>
      <c r="F19" s="387"/>
      <c r="G19" s="387"/>
      <c r="H19" s="101"/>
      <c r="I19" s="102"/>
      <c r="J19" s="103"/>
      <c r="K19" s="50"/>
      <c r="L19" s="103"/>
      <c r="M19" s="104"/>
      <c r="N19" s="101"/>
      <c r="O19" s="98"/>
    </row>
    <row r="20" spans="1:15" x14ac:dyDescent="0.2">
      <c r="A20" s="37"/>
      <c r="B20" s="388"/>
      <c r="C20" s="389"/>
      <c r="D20" s="388"/>
      <c r="E20" s="389"/>
      <c r="F20" s="388"/>
      <c r="G20" s="389"/>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77"/>
      <c r="B22" s="379"/>
      <c r="C22" s="380"/>
      <c r="D22" s="380"/>
      <c r="E22" s="380"/>
      <c r="F22" s="380"/>
      <c r="G22" s="380"/>
      <c r="H22" s="101"/>
      <c r="I22" s="102"/>
      <c r="J22" s="103"/>
      <c r="K22" s="50"/>
      <c r="L22" s="103"/>
      <c r="M22" s="104"/>
      <c r="N22" s="101"/>
      <c r="O22" s="98"/>
    </row>
    <row r="23" spans="1:15" x14ac:dyDescent="0.2">
      <c r="A23" s="378"/>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8"/>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54</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84"/>
      <c r="C3" s="384"/>
      <c r="D3" s="384"/>
      <c r="E3" s="384"/>
      <c r="F3" s="384"/>
      <c r="G3" s="385"/>
      <c r="H3" s="391"/>
      <c r="I3" s="384"/>
      <c r="J3" s="384"/>
      <c r="K3" s="384"/>
      <c r="L3" s="384"/>
      <c r="M3" s="384"/>
      <c r="N3" s="9"/>
    </row>
    <row r="4" spans="1:21" ht="13.5" customHeight="1" x14ac:dyDescent="0.2">
      <c r="A4" s="27"/>
      <c r="B4" s="392"/>
      <c r="C4" s="393"/>
      <c r="D4" s="393"/>
      <c r="E4" s="393"/>
      <c r="F4" s="393"/>
      <c r="G4" s="394"/>
      <c r="H4" s="392"/>
      <c r="I4" s="393"/>
      <c r="J4" s="393"/>
      <c r="K4" s="393"/>
      <c r="L4" s="393"/>
      <c r="M4" s="393"/>
      <c r="N4" s="39"/>
    </row>
    <row r="5" spans="1:21" x14ac:dyDescent="0.2">
      <c r="A5" s="15"/>
      <c r="B5" s="390"/>
      <c r="C5" s="389"/>
      <c r="D5" s="390"/>
      <c r="E5" s="389"/>
      <c r="F5" s="390"/>
      <c r="G5" s="389"/>
      <c r="H5" s="390"/>
      <c r="I5" s="389"/>
      <c r="J5" s="390"/>
      <c r="K5" s="389"/>
      <c r="L5" s="390"/>
      <c r="M5" s="388"/>
      <c r="N5" s="58"/>
    </row>
    <row r="6" spans="1:21" x14ac:dyDescent="0.2">
      <c r="A6" s="13"/>
      <c r="B6" s="63"/>
      <c r="C6" s="31"/>
      <c r="D6" s="31"/>
      <c r="E6" s="31"/>
      <c r="F6" s="31"/>
      <c r="G6" s="31"/>
      <c r="H6" s="31"/>
      <c r="I6" s="31"/>
      <c r="J6" s="31"/>
      <c r="K6" s="31"/>
      <c r="L6" s="31"/>
      <c r="M6" s="48"/>
      <c r="N6" s="58"/>
    </row>
    <row r="7" spans="1:21" x14ac:dyDescent="0.2">
      <c r="A7" s="381"/>
      <c r="B7" s="379"/>
      <c r="C7" s="380"/>
      <c r="D7" s="380"/>
      <c r="E7" s="380"/>
      <c r="F7" s="380"/>
      <c r="G7" s="383"/>
      <c r="H7" s="379"/>
      <c r="I7" s="380"/>
      <c r="J7" s="380"/>
      <c r="K7" s="380"/>
      <c r="L7" s="380"/>
      <c r="M7" s="380"/>
      <c r="N7" s="40"/>
    </row>
    <row r="8" spans="1:21" x14ac:dyDescent="0.2">
      <c r="A8" s="382"/>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84"/>
      <c r="C18" s="384"/>
      <c r="D18" s="384"/>
      <c r="E18" s="384"/>
      <c r="F18" s="384"/>
      <c r="G18" s="385"/>
      <c r="H18" s="7"/>
      <c r="I18" s="7"/>
      <c r="J18" s="7"/>
      <c r="K18" s="7"/>
      <c r="L18" s="7"/>
      <c r="M18" s="7"/>
      <c r="N18" s="101"/>
      <c r="O18" s="98"/>
      <c r="P18" s="59"/>
      <c r="Q18" s="38"/>
      <c r="R18" s="8"/>
      <c r="S18" s="8"/>
      <c r="T18" s="8"/>
    </row>
    <row r="19" spans="1:20" x14ac:dyDescent="0.2">
      <c r="A19" s="36"/>
      <c r="B19" s="386"/>
      <c r="C19" s="387"/>
      <c r="D19" s="387"/>
      <c r="E19" s="387"/>
      <c r="F19" s="387"/>
      <c r="G19" s="387"/>
      <c r="H19" s="101"/>
      <c r="I19" s="102"/>
      <c r="J19" s="103"/>
      <c r="K19" s="50"/>
      <c r="L19" s="103"/>
      <c r="M19" s="104"/>
      <c r="N19" s="101"/>
      <c r="O19" s="98"/>
      <c r="P19" s="59"/>
      <c r="Q19" s="38"/>
      <c r="R19" s="8"/>
      <c r="S19" s="8"/>
      <c r="T19" s="8"/>
    </row>
    <row r="20" spans="1:20" x14ac:dyDescent="0.2">
      <c r="A20" s="37"/>
      <c r="B20" s="388"/>
      <c r="C20" s="389"/>
      <c r="D20" s="388"/>
      <c r="E20" s="389"/>
      <c r="F20" s="388"/>
      <c r="G20" s="389"/>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77"/>
      <c r="B22" s="379"/>
      <c r="C22" s="380"/>
      <c r="D22" s="380"/>
      <c r="E22" s="380"/>
      <c r="F22" s="380"/>
      <c r="G22" s="380"/>
      <c r="H22" s="101"/>
      <c r="I22" s="102"/>
      <c r="J22" s="103"/>
      <c r="K22" s="50"/>
      <c r="L22" s="103"/>
      <c r="M22" s="104"/>
      <c r="N22" s="101"/>
      <c r="O22" s="98"/>
      <c r="P22" s="59"/>
      <c r="Q22" s="38"/>
      <c r="R22" s="8"/>
      <c r="S22" s="8"/>
      <c r="T22" s="8"/>
    </row>
    <row r="23" spans="1:20" x14ac:dyDescent="0.2">
      <c r="A23" s="378"/>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9"/>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55</v>
      </c>
      <c r="M1" s="90" t="e">
        <f>Obsah!#REF!</f>
        <v>#REF!</v>
      </c>
    </row>
    <row r="2" spans="1:24" ht="7.5" customHeight="1" x14ac:dyDescent="0.2"/>
    <row r="3" spans="1:24" x14ac:dyDescent="0.2">
      <c r="A3" s="27"/>
      <c r="B3" s="384"/>
      <c r="C3" s="384"/>
      <c r="D3" s="384"/>
      <c r="E3" s="384"/>
      <c r="F3" s="384"/>
      <c r="G3" s="385"/>
      <c r="H3" s="391"/>
      <c r="I3" s="384"/>
      <c r="J3" s="384"/>
      <c r="K3" s="384"/>
      <c r="L3" s="384"/>
      <c r="M3" s="384"/>
      <c r="N3" s="9"/>
    </row>
    <row r="4" spans="1:24" x14ac:dyDescent="0.2">
      <c r="A4" s="27"/>
      <c r="B4" s="392"/>
      <c r="C4" s="393"/>
      <c r="D4" s="393"/>
      <c r="E4" s="393"/>
      <c r="F4" s="393"/>
      <c r="G4" s="394"/>
      <c r="H4" s="392"/>
      <c r="I4" s="393"/>
      <c r="J4" s="393"/>
      <c r="K4" s="393"/>
      <c r="L4" s="393"/>
      <c r="M4" s="393"/>
      <c r="N4" s="39"/>
    </row>
    <row r="5" spans="1:24" x14ac:dyDescent="0.2">
      <c r="A5" s="15"/>
      <c r="B5" s="390"/>
      <c r="C5" s="389"/>
      <c r="D5" s="390"/>
      <c r="E5" s="389"/>
      <c r="F5" s="390"/>
      <c r="G5" s="389"/>
      <c r="H5" s="390"/>
      <c r="I5" s="389"/>
      <c r="J5" s="390"/>
      <c r="K5" s="389"/>
      <c r="L5" s="390"/>
      <c r="M5" s="388"/>
      <c r="N5" s="58"/>
    </row>
    <row r="6" spans="1:24" x14ac:dyDescent="0.2">
      <c r="A6" s="13"/>
      <c r="B6" s="63"/>
      <c r="C6" s="31"/>
      <c r="D6" s="31"/>
      <c r="E6" s="31"/>
      <c r="F6" s="31"/>
      <c r="G6" s="31"/>
      <c r="H6" s="31"/>
      <c r="I6" s="31"/>
      <c r="J6" s="31"/>
      <c r="K6" s="31"/>
      <c r="L6" s="31"/>
      <c r="M6" s="32"/>
      <c r="N6" s="58"/>
    </row>
    <row r="7" spans="1:24" x14ac:dyDescent="0.2">
      <c r="A7" s="381"/>
      <c r="B7" s="379"/>
      <c r="C7" s="380"/>
      <c r="D7" s="380"/>
      <c r="E7" s="380"/>
      <c r="F7" s="380"/>
      <c r="G7" s="383"/>
      <c r="H7" s="379"/>
      <c r="I7" s="380"/>
      <c r="J7" s="380"/>
      <c r="K7" s="380"/>
      <c r="L7" s="380"/>
      <c r="M7" s="380"/>
      <c r="N7" s="40"/>
    </row>
    <row r="8" spans="1:24" x14ac:dyDescent="0.2">
      <c r="A8" s="382"/>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84"/>
      <c r="C18" s="384"/>
      <c r="D18" s="384"/>
      <c r="E18" s="384"/>
      <c r="F18" s="384"/>
      <c r="G18" s="385"/>
      <c r="H18" s="98"/>
      <c r="I18" s="98"/>
      <c r="J18" s="98"/>
      <c r="K18" s="98"/>
      <c r="L18" s="98"/>
      <c r="M18" s="98"/>
      <c r="N18" s="101"/>
      <c r="O18" s="98"/>
    </row>
    <row r="19" spans="1:15" x14ac:dyDescent="0.2">
      <c r="A19" s="36"/>
      <c r="B19" s="386"/>
      <c r="C19" s="387"/>
      <c r="D19" s="387"/>
      <c r="E19" s="387"/>
      <c r="F19" s="387"/>
      <c r="G19" s="387"/>
      <c r="H19" s="101"/>
      <c r="I19" s="102"/>
      <c r="J19" s="103"/>
      <c r="K19" s="50"/>
      <c r="L19" s="103"/>
      <c r="M19" s="104"/>
      <c r="N19" s="101"/>
      <c r="O19" s="98"/>
    </row>
    <row r="20" spans="1:15" x14ac:dyDescent="0.2">
      <c r="A20" s="37"/>
      <c r="B20" s="388"/>
      <c r="C20" s="389"/>
      <c r="D20" s="388"/>
      <c r="E20" s="389"/>
      <c r="F20" s="388"/>
      <c r="G20" s="389"/>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77"/>
      <c r="B22" s="379"/>
      <c r="C22" s="380"/>
      <c r="D22" s="380"/>
      <c r="E22" s="380"/>
      <c r="F22" s="380"/>
      <c r="G22" s="380"/>
      <c r="H22" s="101"/>
      <c r="I22" s="102"/>
      <c r="J22" s="103"/>
      <c r="K22" s="50"/>
      <c r="L22" s="103"/>
      <c r="M22" s="104"/>
      <c r="N22" s="101"/>
      <c r="O22" s="98"/>
    </row>
    <row r="23" spans="1:15" x14ac:dyDescent="0.2">
      <c r="A23" s="378"/>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30"/>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56</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84"/>
      <c r="C3" s="384"/>
      <c r="D3" s="384"/>
      <c r="E3" s="384"/>
      <c r="F3" s="384"/>
      <c r="G3" s="385"/>
      <c r="H3" s="391"/>
      <c r="I3" s="384"/>
      <c r="J3" s="384"/>
      <c r="K3" s="384"/>
      <c r="L3" s="384"/>
      <c r="M3" s="384"/>
      <c r="N3" s="9"/>
    </row>
    <row r="4" spans="1:21" ht="13.5" customHeight="1" x14ac:dyDescent="0.2">
      <c r="A4" s="27"/>
      <c r="B4" s="392"/>
      <c r="C4" s="393"/>
      <c r="D4" s="393"/>
      <c r="E4" s="393"/>
      <c r="F4" s="393"/>
      <c r="G4" s="394"/>
      <c r="H4" s="392"/>
      <c r="I4" s="393"/>
      <c r="J4" s="393"/>
      <c r="K4" s="393"/>
      <c r="L4" s="393"/>
      <c r="M4" s="393"/>
      <c r="N4" s="39"/>
    </row>
    <row r="5" spans="1:21" x14ac:dyDescent="0.2">
      <c r="A5" s="15"/>
      <c r="B5" s="390"/>
      <c r="C5" s="389"/>
      <c r="D5" s="390"/>
      <c r="E5" s="389"/>
      <c r="F5" s="390"/>
      <c r="G5" s="389"/>
      <c r="H5" s="390"/>
      <c r="I5" s="389"/>
      <c r="J5" s="390"/>
      <c r="K5" s="389"/>
      <c r="L5" s="390"/>
      <c r="M5" s="388"/>
      <c r="N5" s="58"/>
    </row>
    <row r="6" spans="1:21" x14ac:dyDescent="0.2">
      <c r="A6" s="13"/>
      <c r="B6" s="63"/>
      <c r="C6" s="31"/>
      <c r="D6" s="31"/>
      <c r="E6" s="31"/>
      <c r="F6" s="31"/>
      <c r="G6" s="31"/>
      <c r="H6" s="31"/>
      <c r="I6" s="31"/>
      <c r="J6" s="31"/>
      <c r="K6" s="31"/>
      <c r="L6" s="31"/>
      <c r="M6" s="48"/>
      <c r="N6" s="58"/>
    </row>
    <row r="7" spans="1:21" x14ac:dyDescent="0.2">
      <c r="A7" s="381"/>
      <c r="B7" s="379"/>
      <c r="C7" s="380"/>
      <c r="D7" s="380"/>
      <c r="E7" s="380"/>
      <c r="F7" s="380"/>
      <c r="G7" s="383"/>
      <c r="H7" s="379"/>
      <c r="I7" s="380"/>
      <c r="J7" s="380"/>
      <c r="K7" s="380"/>
      <c r="L7" s="380"/>
      <c r="M7" s="380"/>
      <c r="N7" s="40"/>
    </row>
    <row r="8" spans="1:21" x14ac:dyDescent="0.2">
      <c r="A8" s="382"/>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84"/>
      <c r="C18" s="384"/>
      <c r="D18" s="384"/>
      <c r="E18" s="384"/>
      <c r="F18" s="384"/>
      <c r="G18" s="385"/>
      <c r="H18" s="7"/>
      <c r="I18" s="7"/>
      <c r="J18" s="7"/>
      <c r="K18" s="7"/>
      <c r="L18" s="7"/>
      <c r="M18" s="7"/>
      <c r="N18" s="101"/>
      <c r="O18" s="98"/>
      <c r="P18" s="59"/>
      <c r="Q18" s="38"/>
      <c r="R18" s="8"/>
      <c r="S18" s="8"/>
      <c r="T18" s="8"/>
    </row>
    <row r="19" spans="1:20" x14ac:dyDescent="0.2">
      <c r="A19" s="36"/>
      <c r="B19" s="386"/>
      <c r="C19" s="387"/>
      <c r="D19" s="387"/>
      <c r="E19" s="387"/>
      <c r="F19" s="387"/>
      <c r="G19" s="387"/>
      <c r="H19" s="101"/>
      <c r="I19" s="102"/>
      <c r="J19" s="103"/>
      <c r="K19" s="50"/>
      <c r="L19" s="103"/>
      <c r="M19" s="104"/>
      <c r="N19" s="101"/>
      <c r="O19" s="98"/>
      <c r="P19" s="59"/>
      <c r="Q19" s="38"/>
      <c r="R19" s="8"/>
      <c r="S19" s="8"/>
      <c r="T19" s="8"/>
    </row>
    <row r="20" spans="1:20" x14ac:dyDescent="0.2">
      <c r="A20" s="37"/>
      <c r="B20" s="388"/>
      <c r="C20" s="389"/>
      <c r="D20" s="388"/>
      <c r="E20" s="389"/>
      <c r="F20" s="388"/>
      <c r="G20" s="389"/>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77"/>
      <c r="B22" s="379"/>
      <c r="C22" s="380"/>
      <c r="D22" s="380"/>
      <c r="E22" s="380"/>
      <c r="F22" s="380"/>
      <c r="G22" s="380"/>
      <c r="H22" s="101"/>
      <c r="I22" s="102"/>
      <c r="J22" s="103"/>
      <c r="K22" s="50"/>
      <c r="L22" s="103"/>
      <c r="M22" s="104"/>
      <c r="N22" s="101"/>
      <c r="O22" s="98"/>
      <c r="P22" s="59"/>
      <c r="Q22" s="38"/>
      <c r="R22" s="8"/>
      <c r="S22" s="8"/>
      <c r="T22" s="8"/>
    </row>
    <row r="23" spans="1:20" x14ac:dyDescent="0.2">
      <c r="A23" s="378"/>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8"/>
  <dimension ref="A1:I63"/>
  <sheetViews>
    <sheetView showGridLines="0" view="pageBreakPreview" zoomScaleNormal="70" zoomScaleSheetLayoutView="100" zoomScalePageLayoutView="70" workbookViewId="0">
      <selection activeCell="A64" sqref="A64"/>
    </sheetView>
  </sheetViews>
  <sheetFormatPr defaultColWidth="9.140625" defaultRowHeight="12.75" x14ac:dyDescent="0.2"/>
  <cols>
    <col min="1" max="8" width="11" style="149" customWidth="1"/>
    <col min="9" max="9" width="11.42578125" style="149" customWidth="1"/>
    <col min="10" max="16384" width="9.140625" style="149"/>
  </cols>
  <sheetData>
    <row r="1" spans="1:9" ht="20.25" x14ac:dyDescent="0.2">
      <c r="A1" s="175" t="s">
        <v>203</v>
      </c>
      <c r="I1" s="150"/>
    </row>
    <row r="2" spans="1:9" s="152" customFormat="1" ht="6" customHeight="1" x14ac:dyDescent="0.2">
      <c r="A2" s="151"/>
    </row>
    <row r="3" spans="1:9" ht="12.75" customHeight="1" x14ac:dyDescent="0.2">
      <c r="A3" s="354" t="s">
        <v>316</v>
      </c>
      <c r="B3" s="354"/>
      <c r="C3" s="354"/>
      <c r="D3" s="354"/>
      <c r="E3" s="354"/>
      <c r="F3" s="354"/>
      <c r="G3" s="354"/>
      <c r="H3" s="354"/>
      <c r="I3" s="354"/>
    </row>
    <row r="4" spans="1:9" ht="12.75" customHeight="1" x14ac:dyDescent="0.2">
      <c r="A4" s="354"/>
      <c r="B4" s="354"/>
      <c r="C4" s="354"/>
      <c r="D4" s="354"/>
      <c r="E4" s="354"/>
      <c r="F4" s="354"/>
      <c r="G4" s="354"/>
      <c r="H4" s="354"/>
      <c r="I4" s="354"/>
    </row>
    <row r="5" spans="1:9" ht="12.75" customHeight="1" x14ac:dyDescent="0.2">
      <c r="A5" s="354"/>
      <c r="B5" s="354"/>
      <c r="C5" s="354"/>
      <c r="D5" s="354"/>
      <c r="E5" s="354"/>
      <c r="F5" s="354"/>
      <c r="G5" s="354"/>
      <c r="H5" s="354"/>
      <c r="I5" s="354"/>
    </row>
    <row r="6" spans="1:9" ht="12.75" customHeight="1" x14ac:dyDescent="0.2">
      <c r="A6" s="354"/>
      <c r="B6" s="354"/>
      <c r="C6" s="354"/>
      <c r="D6" s="354"/>
      <c r="E6" s="354"/>
      <c r="F6" s="354"/>
      <c r="G6" s="354"/>
      <c r="H6" s="354"/>
      <c r="I6" s="354"/>
    </row>
    <row r="7" spans="1:9" ht="12.75" customHeight="1" x14ac:dyDescent="0.2">
      <c r="A7" s="354"/>
      <c r="B7" s="354"/>
      <c r="C7" s="354"/>
      <c r="D7" s="354"/>
      <c r="E7" s="354"/>
      <c r="F7" s="354"/>
      <c r="G7" s="354"/>
      <c r="H7" s="354"/>
      <c r="I7" s="354"/>
    </row>
    <row r="8" spans="1:9" ht="12.75" customHeight="1" x14ac:dyDescent="0.2">
      <c r="A8" s="354"/>
      <c r="B8" s="354"/>
      <c r="C8" s="354"/>
      <c r="D8" s="354"/>
      <c r="E8" s="354"/>
      <c r="F8" s="354"/>
      <c r="G8" s="354"/>
      <c r="H8" s="354"/>
      <c r="I8" s="354"/>
    </row>
    <row r="9" spans="1:9" ht="12.75" customHeight="1" x14ac:dyDescent="0.2">
      <c r="A9" s="354"/>
      <c r="B9" s="354"/>
      <c r="C9" s="354"/>
      <c r="D9" s="354"/>
      <c r="E9" s="354"/>
      <c r="F9" s="354"/>
      <c r="G9" s="354"/>
      <c r="H9" s="354"/>
      <c r="I9" s="354"/>
    </row>
    <row r="10" spans="1:9" ht="12.75" customHeight="1" x14ac:dyDescent="0.2">
      <c r="A10" s="354"/>
      <c r="B10" s="354"/>
      <c r="C10" s="354"/>
      <c r="D10" s="354"/>
      <c r="E10" s="354"/>
      <c r="F10" s="354"/>
      <c r="G10" s="354"/>
      <c r="H10" s="354"/>
      <c r="I10" s="354"/>
    </row>
    <row r="11" spans="1:9" ht="12.75" customHeight="1" x14ac:dyDescent="0.2">
      <c r="A11" s="354"/>
      <c r="B11" s="354"/>
      <c r="C11" s="354"/>
      <c r="D11" s="354"/>
      <c r="E11" s="354"/>
      <c r="F11" s="354"/>
      <c r="G11" s="354"/>
      <c r="H11" s="354"/>
      <c r="I11" s="354"/>
    </row>
    <row r="12" spans="1:9" ht="12.75" customHeight="1" x14ac:dyDescent="0.2">
      <c r="A12" s="354"/>
      <c r="B12" s="354"/>
      <c r="C12" s="354"/>
      <c r="D12" s="354"/>
      <c r="E12" s="354"/>
      <c r="F12" s="354"/>
      <c r="G12" s="354"/>
      <c r="H12" s="354"/>
      <c r="I12" s="354"/>
    </row>
    <row r="13" spans="1:9" ht="12.75" customHeight="1" x14ac:dyDescent="0.2">
      <c r="A13" s="354"/>
      <c r="B13" s="354"/>
      <c r="C13" s="354"/>
      <c r="D13" s="354"/>
      <c r="E13" s="354"/>
      <c r="F13" s="354"/>
      <c r="G13" s="354"/>
      <c r="H13" s="354"/>
      <c r="I13" s="354"/>
    </row>
    <row r="14" spans="1:9" ht="12.75" customHeight="1" x14ac:dyDescent="0.2">
      <c r="A14" s="354"/>
      <c r="B14" s="354"/>
      <c r="C14" s="354"/>
      <c r="D14" s="354"/>
      <c r="E14" s="354"/>
      <c r="F14" s="354"/>
      <c r="G14" s="354"/>
      <c r="H14" s="354"/>
      <c r="I14" s="354"/>
    </row>
    <row r="15" spans="1:9" ht="12.75" customHeight="1" x14ac:dyDescent="0.2">
      <c r="A15" s="354"/>
      <c r="B15" s="354"/>
      <c r="C15" s="354"/>
      <c r="D15" s="354"/>
      <c r="E15" s="354"/>
      <c r="F15" s="354"/>
      <c r="G15" s="354"/>
      <c r="H15" s="354"/>
      <c r="I15" s="354"/>
    </row>
    <row r="16" spans="1:9" ht="12.75" customHeight="1" x14ac:dyDescent="0.2">
      <c r="A16" s="354"/>
      <c r="B16" s="354"/>
      <c r="C16" s="354"/>
      <c r="D16" s="354"/>
      <c r="E16" s="354"/>
      <c r="F16" s="354"/>
      <c r="G16" s="354"/>
      <c r="H16" s="354"/>
      <c r="I16" s="354"/>
    </row>
    <row r="17" spans="1:9" ht="12.75" customHeight="1" x14ac:dyDescent="0.2">
      <c r="A17" s="354"/>
      <c r="B17" s="354"/>
      <c r="C17" s="354"/>
      <c r="D17" s="354"/>
      <c r="E17" s="354"/>
      <c r="F17" s="354"/>
      <c r="G17" s="354"/>
      <c r="H17" s="354"/>
      <c r="I17" s="354"/>
    </row>
    <row r="18" spans="1:9" ht="12.75" customHeight="1" x14ac:dyDescent="0.2">
      <c r="A18" s="354"/>
      <c r="B18" s="354"/>
      <c r="C18" s="354"/>
      <c r="D18" s="354"/>
      <c r="E18" s="354"/>
      <c r="F18" s="354"/>
      <c r="G18" s="354"/>
      <c r="H18" s="354"/>
      <c r="I18" s="354"/>
    </row>
    <row r="19" spans="1:9" ht="12.75" customHeight="1" x14ac:dyDescent="0.2">
      <c r="A19" s="354"/>
      <c r="B19" s="354"/>
      <c r="C19" s="354"/>
      <c r="D19" s="354"/>
      <c r="E19" s="354"/>
      <c r="F19" s="354"/>
      <c r="G19" s="354"/>
      <c r="H19" s="354"/>
      <c r="I19" s="354"/>
    </row>
    <row r="20" spans="1:9" ht="12.75" customHeight="1" x14ac:dyDescent="0.2">
      <c r="A20" s="354"/>
      <c r="B20" s="354"/>
      <c r="C20" s="354"/>
      <c r="D20" s="354"/>
      <c r="E20" s="354"/>
      <c r="F20" s="354"/>
      <c r="G20" s="354"/>
      <c r="H20" s="354"/>
      <c r="I20" s="354"/>
    </row>
    <row r="21" spans="1:9" ht="12.75" customHeight="1" x14ac:dyDescent="0.2">
      <c r="A21" s="354"/>
      <c r="B21" s="354"/>
      <c r="C21" s="354"/>
      <c r="D21" s="354"/>
      <c r="E21" s="354"/>
      <c r="F21" s="354"/>
      <c r="G21" s="354"/>
      <c r="H21" s="354"/>
      <c r="I21" s="354"/>
    </row>
    <row r="22" spans="1:9" ht="12.75" customHeight="1" x14ac:dyDescent="0.2">
      <c r="A22" s="354"/>
      <c r="B22" s="354"/>
      <c r="C22" s="354"/>
      <c r="D22" s="354"/>
      <c r="E22" s="354"/>
      <c r="F22" s="354"/>
      <c r="G22" s="354"/>
      <c r="H22" s="354"/>
      <c r="I22" s="354"/>
    </row>
    <row r="23" spans="1:9" ht="12.75" customHeight="1" x14ac:dyDescent="0.2">
      <c r="A23" s="354"/>
      <c r="B23" s="354"/>
      <c r="C23" s="354"/>
      <c r="D23" s="354"/>
      <c r="E23" s="354"/>
      <c r="F23" s="354"/>
      <c r="G23" s="354"/>
      <c r="H23" s="354"/>
      <c r="I23" s="354"/>
    </row>
    <row r="24" spans="1:9" ht="12.75" customHeight="1" x14ac:dyDescent="0.2">
      <c r="A24" s="354"/>
      <c r="B24" s="354"/>
      <c r="C24" s="354"/>
      <c r="D24" s="354"/>
      <c r="E24" s="354"/>
      <c r="F24" s="354"/>
      <c r="G24" s="354"/>
      <c r="H24" s="354"/>
      <c r="I24" s="354"/>
    </row>
    <row r="25" spans="1:9" ht="12.75" customHeight="1" x14ac:dyDescent="0.2">
      <c r="A25" s="354"/>
      <c r="B25" s="354"/>
      <c r="C25" s="354"/>
      <c r="D25" s="354"/>
      <c r="E25" s="354"/>
      <c r="F25" s="354"/>
      <c r="G25" s="354"/>
      <c r="H25" s="354"/>
      <c r="I25" s="354"/>
    </row>
    <row r="26" spans="1:9" ht="12.75" customHeight="1" x14ac:dyDescent="0.2">
      <c r="A26" s="354"/>
      <c r="B26" s="354"/>
      <c r="C26" s="354"/>
      <c r="D26" s="354"/>
      <c r="E26" s="354"/>
      <c r="F26" s="354"/>
      <c r="G26" s="354"/>
      <c r="H26" s="354"/>
      <c r="I26" s="354"/>
    </row>
    <row r="27" spans="1:9" ht="12.75" customHeight="1" x14ac:dyDescent="0.2">
      <c r="A27" s="354"/>
      <c r="B27" s="354"/>
      <c r="C27" s="354"/>
      <c r="D27" s="354"/>
      <c r="E27" s="354"/>
      <c r="F27" s="354"/>
      <c r="G27" s="354"/>
      <c r="H27" s="354"/>
      <c r="I27" s="354"/>
    </row>
    <row r="28" spans="1:9" ht="12.75" customHeight="1" x14ac:dyDescent="0.2">
      <c r="A28" s="354"/>
      <c r="B28" s="354"/>
      <c r="C28" s="354"/>
      <c r="D28" s="354"/>
      <c r="E28" s="354"/>
      <c r="F28" s="354"/>
      <c r="G28" s="354"/>
      <c r="H28" s="354"/>
      <c r="I28" s="354"/>
    </row>
    <row r="29" spans="1:9" ht="12.75" customHeight="1" x14ac:dyDescent="0.2">
      <c r="A29" s="354"/>
      <c r="B29" s="354"/>
      <c r="C29" s="354"/>
      <c r="D29" s="354"/>
      <c r="E29" s="354"/>
      <c r="F29" s="354"/>
      <c r="G29" s="354"/>
      <c r="H29" s="354"/>
      <c r="I29" s="354"/>
    </row>
    <row r="30" spans="1:9" ht="12.75" customHeight="1" x14ac:dyDescent="0.2">
      <c r="A30" s="354"/>
      <c r="B30" s="354"/>
      <c r="C30" s="354"/>
      <c r="D30" s="354"/>
      <c r="E30" s="354"/>
      <c r="F30" s="354"/>
      <c r="G30" s="354"/>
      <c r="H30" s="354"/>
      <c r="I30" s="354"/>
    </row>
    <row r="31" spans="1:9" ht="12.75" customHeight="1" x14ac:dyDescent="0.2">
      <c r="A31" s="354"/>
      <c r="B31" s="354"/>
      <c r="C31" s="354"/>
      <c r="D31" s="354"/>
      <c r="E31" s="354"/>
      <c r="F31" s="354"/>
      <c r="G31" s="354"/>
      <c r="H31" s="354"/>
      <c r="I31" s="354"/>
    </row>
    <row r="32" spans="1:9" ht="12.75" customHeight="1" x14ac:dyDescent="0.2">
      <c r="A32" s="354"/>
      <c r="B32" s="354"/>
      <c r="C32" s="354"/>
      <c r="D32" s="354"/>
      <c r="E32" s="354"/>
      <c r="F32" s="354"/>
      <c r="G32" s="354"/>
      <c r="H32" s="354"/>
      <c r="I32" s="354"/>
    </row>
    <row r="33" spans="1:9" ht="12.75" customHeight="1" x14ac:dyDescent="0.2">
      <c r="A33" s="354"/>
      <c r="B33" s="354"/>
      <c r="C33" s="354"/>
      <c r="D33" s="354"/>
      <c r="E33" s="354"/>
      <c r="F33" s="354"/>
      <c r="G33" s="354"/>
      <c r="H33" s="354"/>
      <c r="I33" s="354"/>
    </row>
    <row r="34" spans="1:9" ht="12.75" customHeight="1" x14ac:dyDescent="0.2">
      <c r="A34" s="354"/>
      <c r="B34" s="354"/>
      <c r="C34" s="354"/>
      <c r="D34" s="354"/>
      <c r="E34" s="354"/>
      <c r="F34" s="354"/>
      <c r="G34" s="354"/>
      <c r="H34" s="354"/>
      <c r="I34" s="354"/>
    </row>
    <row r="35" spans="1:9" ht="12.75" customHeight="1" x14ac:dyDescent="0.2">
      <c r="A35" s="354"/>
      <c r="B35" s="354"/>
      <c r="C35" s="354"/>
      <c r="D35" s="354"/>
      <c r="E35" s="354"/>
      <c r="F35" s="354"/>
      <c r="G35" s="354"/>
      <c r="H35" s="354"/>
      <c r="I35" s="354"/>
    </row>
    <row r="36" spans="1:9" ht="12.75" customHeight="1" x14ac:dyDescent="0.2">
      <c r="A36" s="354"/>
      <c r="B36" s="354"/>
      <c r="C36" s="354"/>
      <c r="D36" s="354"/>
      <c r="E36" s="354"/>
      <c r="F36" s="354"/>
      <c r="G36" s="354"/>
      <c r="H36" s="354"/>
      <c r="I36" s="354"/>
    </row>
    <row r="37" spans="1:9" ht="12.75" customHeight="1" x14ac:dyDescent="0.2">
      <c r="A37" s="354"/>
      <c r="B37" s="354"/>
      <c r="C37" s="354"/>
      <c r="D37" s="354"/>
      <c r="E37" s="354"/>
      <c r="F37" s="354"/>
      <c r="G37" s="354"/>
      <c r="H37" s="354"/>
      <c r="I37" s="354"/>
    </row>
    <row r="38" spans="1:9" ht="12.75" customHeight="1" x14ac:dyDescent="0.2">
      <c r="A38" s="354"/>
      <c r="B38" s="354"/>
      <c r="C38" s="354"/>
      <c r="D38" s="354"/>
      <c r="E38" s="354"/>
      <c r="F38" s="354"/>
      <c r="G38" s="354"/>
      <c r="H38" s="354"/>
      <c r="I38" s="354"/>
    </row>
    <row r="39" spans="1:9" ht="12.75" customHeight="1" x14ac:dyDescent="0.2">
      <c r="A39" s="354"/>
      <c r="B39" s="354"/>
      <c r="C39" s="354"/>
      <c r="D39" s="354"/>
      <c r="E39" s="354"/>
      <c r="F39" s="354"/>
      <c r="G39" s="354"/>
      <c r="H39" s="354"/>
      <c r="I39" s="354"/>
    </row>
    <row r="40" spans="1:9" ht="12.75" customHeight="1" x14ac:dyDescent="0.2">
      <c r="A40" s="354"/>
      <c r="B40" s="354"/>
      <c r="C40" s="354"/>
      <c r="D40" s="354"/>
      <c r="E40" s="354"/>
      <c r="F40" s="354"/>
      <c r="G40" s="354"/>
      <c r="H40" s="354"/>
      <c r="I40" s="354"/>
    </row>
    <row r="41" spans="1:9" ht="12.75" customHeight="1" x14ac:dyDescent="0.2">
      <c r="A41" s="354"/>
      <c r="B41" s="354"/>
      <c r="C41" s="354"/>
      <c r="D41" s="354"/>
      <c r="E41" s="354"/>
      <c r="F41" s="354"/>
      <c r="G41" s="354"/>
      <c r="H41" s="354"/>
      <c r="I41" s="354"/>
    </row>
    <row r="42" spans="1:9" ht="12.75" customHeight="1" x14ac:dyDescent="0.2">
      <c r="A42" s="354"/>
      <c r="B42" s="354"/>
      <c r="C42" s="354"/>
      <c r="D42" s="354"/>
      <c r="E42" s="354"/>
      <c r="F42" s="354"/>
      <c r="G42" s="354"/>
      <c r="H42" s="354"/>
      <c r="I42" s="354"/>
    </row>
    <row r="43" spans="1:9" ht="12.75" customHeight="1" x14ac:dyDescent="0.2">
      <c r="A43" s="354"/>
      <c r="B43" s="354"/>
      <c r="C43" s="354"/>
      <c r="D43" s="354"/>
      <c r="E43" s="354"/>
      <c r="F43" s="354"/>
      <c r="G43" s="354"/>
      <c r="H43" s="354"/>
      <c r="I43" s="354"/>
    </row>
    <row r="44" spans="1:9" ht="12.75" customHeight="1" x14ac:dyDescent="0.2">
      <c r="A44" s="354"/>
      <c r="B44" s="354"/>
      <c r="C44" s="354"/>
      <c r="D44" s="354"/>
      <c r="E44" s="354"/>
      <c r="F44" s="354"/>
      <c r="G44" s="354"/>
      <c r="H44" s="354"/>
      <c r="I44" s="354"/>
    </row>
    <row r="45" spans="1:9" ht="12.75" customHeight="1" x14ac:dyDescent="0.2">
      <c r="A45" s="354"/>
      <c r="B45" s="354"/>
      <c r="C45" s="354"/>
      <c r="D45" s="354"/>
      <c r="E45" s="354"/>
      <c r="F45" s="354"/>
      <c r="G45" s="354"/>
      <c r="H45" s="354"/>
      <c r="I45" s="354"/>
    </row>
    <row r="46" spans="1:9" ht="12.75" customHeight="1" x14ac:dyDescent="0.2">
      <c r="A46" s="354"/>
      <c r="B46" s="354"/>
      <c r="C46" s="354"/>
      <c r="D46" s="354"/>
      <c r="E46" s="354"/>
      <c r="F46" s="354"/>
      <c r="G46" s="354"/>
      <c r="H46" s="354"/>
      <c r="I46" s="354"/>
    </row>
    <row r="47" spans="1:9" ht="12.75" customHeight="1" x14ac:dyDescent="0.2">
      <c r="A47" s="354"/>
      <c r="B47" s="354"/>
      <c r="C47" s="354"/>
      <c r="D47" s="354"/>
      <c r="E47" s="354"/>
      <c r="F47" s="354"/>
      <c r="G47" s="354"/>
      <c r="H47" s="354"/>
      <c r="I47" s="354"/>
    </row>
    <row r="48" spans="1:9" ht="12.75" customHeight="1" x14ac:dyDescent="0.2">
      <c r="A48" s="354"/>
      <c r="B48" s="354"/>
      <c r="C48" s="354"/>
      <c r="D48" s="354"/>
      <c r="E48" s="354"/>
      <c r="F48" s="354"/>
      <c r="G48" s="354"/>
      <c r="H48" s="354"/>
      <c r="I48" s="354"/>
    </row>
    <row r="49" spans="1:9" ht="12.75" customHeight="1" x14ac:dyDescent="0.2">
      <c r="A49" s="354"/>
      <c r="B49" s="354"/>
      <c r="C49" s="354"/>
      <c r="D49" s="354"/>
      <c r="E49" s="354"/>
      <c r="F49" s="354"/>
      <c r="G49" s="354"/>
      <c r="H49" s="354"/>
      <c r="I49" s="354"/>
    </row>
    <row r="50" spans="1:9" ht="12.75" customHeight="1" x14ac:dyDescent="0.2">
      <c r="A50" s="354"/>
      <c r="B50" s="354"/>
      <c r="C50" s="354"/>
      <c r="D50" s="354"/>
      <c r="E50" s="354"/>
      <c r="F50" s="354"/>
      <c r="G50" s="354"/>
      <c r="H50" s="354"/>
      <c r="I50" s="354"/>
    </row>
    <row r="51" spans="1:9" ht="12.75" customHeight="1" x14ac:dyDescent="0.2">
      <c r="A51" s="354"/>
      <c r="B51" s="354"/>
      <c r="C51" s="354"/>
      <c r="D51" s="354"/>
      <c r="E51" s="354"/>
      <c r="F51" s="354"/>
      <c r="G51" s="354"/>
      <c r="H51" s="354"/>
      <c r="I51" s="354"/>
    </row>
    <row r="52" spans="1:9" ht="12.75" customHeight="1" x14ac:dyDescent="0.2">
      <c r="A52" s="354"/>
      <c r="B52" s="354"/>
      <c r="C52" s="354"/>
      <c r="D52" s="354"/>
      <c r="E52" s="354"/>
      <c r="F52" s="354"/>
      <c r="G52" s="354"/>
      <c r="H52" s="354"/>
      <c r="I52" s="354"/>
    </row>
    <row r="53" spans="1:9" ht="12.75" customHeight="1" x14ac:dyDescent="0.2">
      <c r="A53" s="354"/>
      <c r="B53" s="354"/>
      <c r="C53" s="354"/>
      <c r="D53" s="354"/>
      <c r="E53" s="354"/>
      <c r="F53" s="354"/>
      <c r="G53" s="354"/>
      <c r="H53" s="354"/>
      <c r="I53" s="354"/>
    </row>
    <row r="54" spans="1:9" ht="12.75" customHeight="1" x14ac:dyDescent="0.2">
      <c r="A54" s="354"/>
      <c r="B54" s="354"/>
      <c r="C54" s="354"/>
      <c r="D54" s="354"/>
      <c r="E54" s="354"/>
      <c r="F54" s="354"/>
      <c r="G54" s="354"/>
      <c r="H54" s="354"/>
      <c r="I54" s="354"/>
    </row>
    <row r="55" spans="1:9" ht="12.75" customHeight="1" x14ac:dyDescent="0.2">
      <c r="A55" s="354"/>
      <c r="B55" s="354"/>
      <c r="C55" s="354"/>
      <c r="D55" s="354"/>
      <c r="E55" s="354"/>
      <c r="F55" s="354"/>
      <c r="G55" s="354"/>
      <c r="H55" s="354"/>
      <c r="I55" s="354"/>
    </row>
    <row r="56" spans="1:9" ht="12.75" customHeight="1" x14ac:dyDescent="0.2">
      <c r="A56" s="354"/>
      <c r="B56" s="354"/>
      <c r="C56" s="354"/>
      <c r="D56" s="354"/>
      <c r="E56" s="354"/>
      <c r="F56" s="354"/>
      <c r="G56" s="354"/>
      <c r="H56" s="354"/>
      <c r="I56" s="354"/>
    </row>
    <row r="57" spans="1:9" ht="12.75" customHeight="1" x14ac:dyDescent="0.2">
      <c r="A57" s="354"/>
      <c r="B57" s="354"/>
      <c r="C57" s="354"/>
      <c r="D57" s="354"/>
      <c r="E57" s="354"/>
      <c r="F57" s="354"/>
      <c r="G57" s="354"/>
      <c r="H57" s="354"/>
      <c r="I57" s="354"/>
    </row>
    <row r="58" spans="1:9" ht="12.75" customHeight="1" x14ac:dyDescent="0.2">
      <c r="A58" s="354"/>
      <c r="B58" s="354"/>
      <c r="C58" s="354"/>
      <c r="D58" s="354"/>
      <c r="E58" s="354"/>
      <c r="F58" s="354"/>
      <c r="G58" s="354"/>
      <c r="H58" s="354"/>
      <c r="I58" s="354"/>
    </row>
    <row r="59" spans="1:9" ht="12.75" customHeight="1" x14ac:dyDescent="0.2">
      <c r="A59" s="354"/>
      <c r="B59" s="354"/>
      <c r="C59" s="354"/>
      <c r="D59" s="354"/>
      <c r="E59" s="354"/>
      <c r="F59" s="354"/>
      <c r="G59" s="354"/>
      <c r="H59" s="354"/>
      <c r="I59" s="354"/>
    </row>
    <row r="60" spans="1:9" ht="12.75" customHeight="1" x14ac:dyDescent="0.2">
      <c r="A60" s="354"/>
      <c r="B60" s="354"/>
      <c r="C60" s="354"/>
      <c r="D60" s="354"/>
      <c r="E60" s="354"/>
      <c r="F60" s="354"/>
      <c r="G60" s="354"/>
      <c r="H60" s="354"/>
      <c r="I60" s="354"/>
    </row>
    <row r="61" spans="1:9" ht="12.75" customHeight="1" x14ac:dyDescent="0.2">
      <c r="A61" s="354"/>
      <c r="B61" s="354"/>
      <c r="C61" s="354"/>
      <c r="D61" s="354"/>
      <c r="E61" s="354"/>
      <c r="F61" s="354"/>
      <c r="G61" s="354"/>
      <c r="H61" s="354"/>
      <c r="I61" s="354"/>
    </row>
    <row r="62" spans="1:9" ht="12.75" customHeight="1" x14ac:dyDescent="0.2">
      <c r="A62" s="354"/>
      <c r="B62" s="354"/>
      <c r="C62" s="354"/>
      <c r="D62" s="354"/>
      <c r="E62" s="354"/>
      <c r="F62" s="354"/>
      <c r="G62" s="354"/>
      <c r="H62" s="354"/>
      <c r="I62" s="354"/>
    </row>
    <row r="63" spans="1:9" ht="12.75" customHeight="1" x14ac:dyDescent="0.2">
      <c r="A63" s="354"/>
      <c r="B63" s="354"/>
      <c r="C63" s="354"/>
      <c r="D63" s="354"/>
      <c r="E63" s="354"/>
      <c r="F63" s="354"/>
      <c r="G63" s="354"/>
      <c r="H63" s="354"/>
      <c r="I63" s="354"/>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1"/>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customWidth="1"/>
    <col min="8" max="8" width="14.42578125" style="74" customWidth="1"/>
    <col min="9" max="9" width="8" style="74" bestFit="1" customWidth="1"/>
    <col min="10" max="10" width="14.42578125" style="74" customWidth="1"/>
    <col min="11" max="11" width="8" style="74" customWidth="1"/>
    <col min="12" max="12" width="14.42578125" style="74" customWidth="1"/>
    <col min="13" max="13" width="8" style="74" customWidth="1"/>
    <col min="14" max="26" width="9.140625" style="74" customWidth="1"/>
    <col min="27" max="16384" width="9.140625" style="74"/>
  </cols>
  <sheetData>
    <row r="1" spans="1:24" ht="18" x14ac:dyDescent="0.25">
      <c r="A1" s="89" t="s">
        <v>57</v>
      </c>
      <c r="M1" s="90" t="e">
        <f>Obsah!#REF!</f>
        <v>#REF!</v>
      </c>
    </row>
    <row r="2" spans="1:24" ht="7.5" customHeight="1" x14ac:dyDescent="0.2"/>
    <row r="3" spans="1:24" x14ac:dyDescent="0.2">
      <c r="A3" s="27"/>
      <c r="B3" s="384"/>
      <c r="C3" s="384"/>
      <c r="D3" s="384"/>
      <c r="E3" s="384"/>
      <c r="F3" s="384"/>
      <c r="G3" s="385"/>
      <c r="H3" s="391"/>
      <c r="I3" s="384"/>
      <c r="J3" s="384"/>
      <c r="K3" s="384"/>
      <c r="L3" s="384"/>
      <c r="M3" s="384"/>
      <c r="N3" s="9"/>
    </row>
    <row r="4" spans="1:24" x14ac:dyDescent="0.2">
      <c r="A4" s="27"/>
      <c r="B4" s="392"/>
      <c r="C4" s="393"/>
      <c r="D4" s="393"/>
      <c r="E4" s="393"/>
      <c r="F4" s="393"/>
      <c r="G4" s="394"/>
      <c r="H4" s="392"/>
      <c r="I4" s="393"/>
      <c r="J4" s="393"/>
      <c r="K4" s="393"/>
      <c r="L4" s="393"/>
      <c r="M4" s="393"/>
      <c r="N4" s="39"/>
    </row>
    <row r="5" spans="1:24" x14ac:dyDescent="0.2">
      <c r="A5" s="15"/>
      <c r="B5" s="390"/>
      <c r="C5" s="389"/>
      <c r="D5" s="390"/>
      <c r="E5" s="389"/>
      <c r="F5" s="390"/>
      <c r="G5" s="389"/>
      <c r="H5" s="390"/>
      <c r="I5" s="389"/>
      <c r="J5" s="390"/>
      <c r="K5" s="389"/>
      <c r="L5" s="390"/>
      <c r="M5" s="388"/>
      <c r="N5" s="58"/>
    </row>
    <row r="6" spans="1:24" x14ac:dyDescent="0.2">
      <c r="A6" s="13"/>
      <c r="B6" s="63"/>
      <c r="C6" s="31"/>
      <c r="D6" s="31"/>
      <c r="E6" s="31"/>
      <c r="F6" s="31"/>
      <c r="G6" s="31"/>
      <c r="H6" s="31"/>
      <c r="I6" s="31"/>
      <c r="J6" s="31"/>
      <c r="K6" s="31"/>
      <c r="L6" s="31"/>
      <c r="M6" s="32"/>
      <c r="N6" s="58"/>
    </row>
    <row r="7" spans="1:24" x14ac:dyDescent="0.2">
      <c r="A7" s="381"/>
      <c r="B7" s="379"/>
      <c r="C7" s="380"/>
      <c r="D7" s="380"/>
      <c r="E7" s="380"/>
      <c r="F7" s="380"/>
      <c r="G7" s="383"/>
      <c r="H7" s="379"/>
      <c r="I7" s="380"/>
      <c r="J7" s="380"/>
      <c r="K7" s="380"/>
      <c r="L7" s="380"/>
      <c r="M7" s="380"/>
      <c r="N7" s="40"/>
    </row>
    <row r="8" spans="1:24" x14ac:dyDescent="0.2">
      <c r="A8" s="382"/>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84"/>
      <c r="C18" s="384"/>
      <c r="D18" s="384"/>
      <c r="E18" s="384"/>
      <c r="F18" s="384"/>
      <c r="G18" s="385"/>
      <c r="H18" s="98"/>
      <c r="I18" s="98"/>
      <c r="J18" s="98"/>
      <c r="K18" s="98"/>
      <c r="L18" s="98"/>
      <c r="M18" s="98"/>
      <c r="N18" s="101"/>
      <c r="O18" s="98"/>
    </row>
    <row r="19" spans="1:15" x14ac:dyDescent="0.2">
      <c r="A19" s="36"/>
      <c r="B19" s="386"/>
      <c r="C19" s="387"/>
      <c r="D19" s="387"/>
      <c r="E19" s="387"/>
      <c r="F19" s="387"/>
      <c r="G19" s="387"/>
      <c r="H19" s="101"/>
      <c r="I19" s="102"/>
      <c r="J19" s="103"/>
      <c r="K19" s="50"/>
      <c r="L19" s="103"/>
      <c r="M19" s="104"/>
      <c r="N19" s="101"/>
      <c r="O19" s="98"/>
    </row>
    <row r="20" spans="1:15" x14ac:dyDescent="0.2">
      <c r="A20" s="37"/>
      <c r="B20" s="388"/>
      <c r="C20" s="389"/>
      <c r="D20" s="388"/>
      <c r="E20" s="389"/>
      <c r="F20" s="388"/>
      <c r="G20" s="389"/>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77"/>
      <c r="B22" s="379"/>
      <c r="C22" s="380"/>
      <c r="D22" s="380"/>
      <c r="E22" s="380"/>
      <c r="F22" s="380"/>
      <c r="G22" s="380"/>
      <c r="H22" s="101"/>
      <c r="I22" s="102"/>
      <c r="J22" s="103"/>
      <c r="K22" s="50"/>
      <c r="L22" s="103"/>
      <c r="M22" s="104"/>
      <c r="N22" s="101"/>
      <c r="O22" s="98"/>
    </row>
    <row r="23" spans="1:15" x14ac:dyDescent="0.2">
      <c r="A23" s="378"/>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2"/>
  <dimension ref="A1:U45"/>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58</v>
      </c>
      <c r="B1" s="98"/>
      <c r="C1" s="98"/>
      <c r="D1" s="98"/>
      <c r="E1" s="98"/>
      <c r="F1" s="98"/>
      <c r="G1" s="98"/>
      <c r="H1" s="98"/>
      <c r="I1" s="98"/>
      <c r="J1" s="98"/>
      <c r="K1" s="98"/>
      <c r="L1" s="98"/>
      <c r="M1" s="90" t="e">
        <f>Obsah!#REF!</f>
        <v>#REF!</v>
      </c>
      <c r="N1" s="20"/>
      <c r="O1" s="20"/>
      <c r="P1" s="106"/>
    </row>
    <row r="2" spans="1:21" ht="7.5" customHeight="1" x14ac:dyDescent="0.25">
      <c r="A2" s="89"/>
      <c r="B2" s="98"/>
      <c r="C2" s="98"/>
      <c r="D2" s="98"/>
      <c r="E2" s="98"/>
      <c r="F2" s="98"/>
      <c r="G2" s="98"/>
      <c r="H2" s="98"/>
      <c r="I2" s="98"/>
      <c r="J2" s="98"/>
      <c r="K2" s="98"/>
      <c r="L2" s="98"/>
      <c r="M2" s="98"/>
      <c r="N2" s="20"/>
      <c r="O2" s="20"/>
      <c r="P2" s="106"/>
    </row>
    <row r="3" spans="1:21" x14ac:dyDescent="0.2">
      <c r="A3" s="27"/>
      <c r="B3" s="384"/>
      <c r="C3" s="384"/>
      <c r="D3" s="384"/>
      <c r="E3" s="384"/>
      <c r="F3" s="384"/>
      <c r="G3" s="385"/>
      <c r="H3" s="391"/>
      <c r="I3" s="384"/>
      <c r="J3" s="384"/>
      <c r="K3" s="384"/>
      <c r="L3" s="384"/>
      <c r="M3" s="384"/>
      <c r="N3" s="20"/>
      <c r="O3" s="106"/>
      <c r="P3" s="106"/>
    </row>
    <row r="4" spans="1:21" ht="13.5" customHeight="1" x14ac:dyDescent="0.2">
      <c r="A4" s="27"/>
      <c r="B4" s="392"/>
      <c r="C4" s="393"/>
      <c r="D4" s="393"/>
      <c r="E4" s="393"/>
      <c r="F4" s="393"/>
      <c r="G4" s="394"/>
      <c r="H4" s="392"/>
      <c r="I4" s="393"/>
      <c r="J4" s="393"/>
      <c r="K4" s="393"/>
      <c r="L4" s="393"/>
      <c r="M4" s="393"/>
      <c r="N4" s="20"/>
      <c r="O4" s="106"/>
      <c r="P4" s="106"/>
    </row>
    <row r="5" spans="1:21" x14ac:dyDescent="0.2">
      <c r="A5" s="15"/>
      <c r="B5" s="390"/>
      <c r="C5" s="389"/>
      <c r="D5" s="390"/>
      <c r="E5" s="389"/>
      <c r="F5" s="390"/>
      <c r="G5" s="389"/>
      <c r="H5" s="390"/>
      <c r="I5" s="389"/>
      <c r="J5" s="390"/>
      <c r="K5" s="389"/>
      <c r="L5" s="390"/>
      <c r="M5" s="388"/>
      <c r="N5" s="20"/>
      <c r="O5" s="106"/>
      <c r="P5" s="106"/>
    </row>
    <row r="6" spans="1:21" x14ac:dyDescent="0.2">
      <c r="A6" s="13"/>
      <c r="B6" s="63"/>
      <c r="C6" s="31"/>
      <c r="D6" s="31"/>
      <c r="E6" s="31"/>
      <c r="F6" s="31"/>
      <c r="G6" s="31"/>
      <c r="H6" s="31"/>
      <c r="I6" s="31"/>
      <c r="J6" s="31"/>
      <c r="K6" s="31"/>
      <c r="L6" s="31"/>
      <c r="M6" s="48"/>
      <c r="N6" s="20"/>
      <c r="O6" s="106"/>
      <c r="P6" s="106"/>
    </row>
    <row r="7" spans="1:21" x14ac:dyDescent="0.2">
      <c r="A7" s="381"/>
      <c r="B7" s="379"/>
      <c r="C7" s="380"/>
      <c r="D7" s="380"/>
      <c r="E7" s="380"/>
      <c r="F7" s="380"/>
      <c r="G7" s="383"/>
      <c r="H7" s="379"/>
      <c r="I7" s="380"/>
      <c r="J7" s="380"/>
      <c r="K7" s="380"/>
      <c r="L7" s="380"/>
      <c r="M7" s="380"/>
      <c r="N7" s="20"/>
      <c r="O7" s="106"/>
      <c r="P7" s="106"/>
    </row>
    <row r="8" spans="1:21" x14ac:dyDescent="0.2">
      <c r="A8" s="382"/>
      <c r="B8" s="33"/>
      <c r="C8" s="45"/>
      <c r="D8" s="34"/>
      <c r="E8" s="45"/>
      <c r="F8" s="34"/>
      <c r="G8" s="45"/>
      <c r="H8" s="33"/>
      <c r="I8" s="45"/>
      <c r="J8" s="34"/>
      <c r="K8" s="45"/>
      <c r="L8" s="34"/>
      <c r="M8" s="45"/>
      <c r="N8" s="20"/>
      <c r="O8" s="106"/>
      <c r="P8" s="106"/>
    </row>
    <row r="9" spans="1:21" x14ac:dyDescent="0.2">
      <c r="A9" s="35"/>
      <c r="B9" s="91"/>
      <c r="C9" s="92"/>
      <c r="D9" s="18"/>
      <c r="E9" s="92"/>
      <c r="F9" s="18"/>
      <c r="G9" s="92"/>
      <c r="H9" s="91"/>
      <c r="I9" s="92"/>
      <c r="J9" s="18"/>
      <c r="K9" s="92"/>
      <c r="L9" s="18"/>
      <c r="M9" s="92"/>
      <c r="N9" s="60"/>
      <c r="O9" s="107"/>
      <c r="P9" s="106"/>
    </row>
    <row r="10" spans="1:21" x14ac:dyDescent="0.2">
      <c r="A10" s="35"/>
      <c r="B10" s="91"/>
      <c r="C10" s="92"/>
      <c r="D10" s="18"/>
      <c r="E10" s="92"/>
      <c r="F10" s="18"/>
      <c r="G10" s="92"/>
      <c r="H10" s="91"/>
      <c r="I10" s="92"/>
      <c r="J10" s="18"/>
      <c r="K10" s="92"/>
      <c r="L10" s="18"/>
      <c r="M10" s="92"/>
      <c r="N10" s="60"/>
      <c r="O10" s="107"/>
      <c r="P10" s="106"/>
    </row>
    <row r="11" spans="1:21" x14ac:dyDescent="0.2">
      <c r="A11" s="26"/>
      <c r="B11" s="24"/>
      <c r="C11" s="92"/>
      <c r="D11" s="12"/>
      <c r="E11" s="92"/>
      <c r="F11" s="12"/>
      <c r="G11" s="92"/>
      <c r="H11" s="24"/>
      <c r="I11" s="92"/>
      <c r="J11" s="12"/>
      <c r="K11" s="92"/>
      <c r="L11" s="12"/>
      <c r="M11" s="92"/>
      <c r="N11" s="60"/>
      <c r="O11" s="107"/>
      <c r="P11" s="106"/>
    </row>
    <row r="12" spans="1:21" x14ac:dyDescent="0.2">
      <c r="A12" s="26"/>
      <c r="B12" s="91"/>
      <c r="C12" s="92"/>
      <c r="D12" s="18"/>
      <c r="E12" s="92"/>
      <c r="F12" s="18"/>
      <c r="G12" s="92"/>
      <c r="H12" s="91"/>
      <c r="I12" s="92"/>
      <c r="J12" s="18"/>
      <c r="K12" s="92"/>
      <c r="L12" s="18"/>
      <c r="M12" s="92"/>
      <c r="N12" s="60"/>
      <c r="O12" s="107"/>
      <c r="P12" s="106"/>
    </row>
    <row r="13" spans="1:21" x14ac:dyDescent="0.2">
      <c r="A13" s="26"/>
      <c r="B13" s="24"/>
      <c r="C13" s="92"/>
      <c r="D13" s="12"/>
      <c r="E13" s="92"/>
      <c r="F13" s="12"/>
      <c r="G13" s="92"/>
      <c r="H13" s="24"/>
      <c r="I13" s="92"/>
      <c r="J13" s="12"/>
      <c r="K13" s="92"/>
      <c r="L13" s="12"/>
      <c r="M13" s="92"/>
      <c r="N13" s="60"/>
      <c r="O13" s="107"/>
      <c r="P13" s="106"/>
    </row>
    <row r="14" spans="1:21" x14ac:dyDescent="0.2">
      <c r="A14" s="26"/>
      <c r="B14" s="91"/>
      <c r="C14" s="92"/>
      <c r="D14" s="18"/>
      <c r="E14" s="92"/>
      <c r="F14" s="18"/>
      <c r="G14" s="92"/>
      <c r="H14" s="91"/>
      <c r="I14" s="92"/>
      <c r="J14" s="18"/>
      <c r="K14" s="92"/>
      <c r="L14" s="18"/>
      <c r="M14" s="92"/>
      <c r="N14" s="60"/>
      <c r="O14" s="107"/>
      <c r="P14" s="20"/>
      <c r="Q14" s="38"/>
      <c r="R14" s="8"/>
      <c r="S14" s="8"/>
      <c r="T14" s="8"/>
      <c r="U14" s="8"/>
    </row>
    <row r="15" spans="1:21" x14ac:dyDescent="0.2">
      <c r="A15" s="26"/>
      <c r="B15" s="91"/>
      <c r="C15" s="92"/>
      <c r="D15" s="18"/>
      <c r="E15" s="94"/>
      <c r="F15" s="18"/>
      <c r="G15" s="94"/>
      <c r="H15" s="91"/>
      <c r="I15" s="94"/>
      <c r="J15" s="18"/>
      <c r="K15" s="94"/>
      <c r="L15" s="18"/>
      <c r="M15" s="94"/>
      <c r="N15" s="60"/>
      <c r="O15" s="107"/>
      <c r="P15" s="20"/>
      <c r="Q15" s="38"/>
      <c r="R15" s="8"/>
      <c r="S15" s="8"/>
      <c r="T15" s="8"/>
      <c r="U15" s="8"/>
    </row>
    <row r="16" spans="1:21" ht="12.75" thickBot="1" x14ac:dyDescent="0.25">
      <c r="A16" s="14"/>
      <c r="B16" s="22"/>
      <c r="C16" s="95"/>
      <c r="D16" s="5"/>
      <c r="E16" s="96"/>
      <c r="F16" s="5"/>
      <c r="G16" s="96"/>
      <c r="H16" s="22"/>
      <c r="I16" s="97"/>
      <c r="J16" s="5"/>
      <c r="K16" s="97"/>
      <c r="L16" s="5"/>
      <c r="M16" s="97"/>
      <c r="N16" s="60"/>
      <c r="O16" s="107"/>
      <c r="P16" s="20"/>
      <c r="Q16" s="38"/>
      <c r="R16" s="8"/>
      <c r="S16" s="8"/>
      <c r="T16" s="8"/>
      <c r="U16" s="8"/>
    </row>
    <row r="17" spans="1:20" x14ac:dyDescent="0.2">
      <c r="A17" s="16"/>
      <c r="B17" s="98"/>
      <c r="C17" s="98"/>
      <c r="D17" s="98"/>
      <c r="E17" s="98"/>
      <c r="F17" s="98"/>
      <c r="G17" s="98"/>
      <c r="H17" s="98"/>
      <c r="I17" s="98"/>
      <c r="J17" s="98"/>
      <c r="K17" s="98"/>
      <c r="L17" s="99"/>
      <c r="M17" s="99"/>
      <c r="N17" s="108"/>
      <c r="O17" s="106"/>
      <c r="P17" s="106"/>
    </row>
    <row r="18" spans="1:20" x14ac:dyDescent="0.2">
      <c r="A18" s="49"/>
      <c r="B18" s="384"/>
      <c r="C18" s="384"/>
      <c r="D18" s="384"/>
      <c r="E18" s="384"/>
      <c r="F18" s="384"/>
      <c r="G18" s="385"/>
      <c r="H18" s="7"/>
      <c r="I18" s="7"/>
      <c r="J18" s="7"/>
      <c r="K18" s="7"/>
      <c r="L18" s="7"/>
      <c r="M18" s="7"/>
      <c r="N18" s="109"/>
      <c r="O18" s="20"/>
      <c r="P18" s="61"/>
      <c r="Q18" s="38"/>
      <c r="R18" s="8"/>
      <c r="S18" s="8"/>
      <c r="T18" s="8"/>
    </row>
    <row r="19" spans="1:20" x14ac:dyDescent="0.2">
      <c r="A19" s="36"/>
      <c r="B19" s="386"/>
      <c r="C19" s="387"/>
      <c r="D19" s="387"/>
      <c r="E19" s="387"/>
      <c r="F19" s="387"/>
      <c r="G19" s="387"/>
      <c r="H19" s="101"/>
      <c r="I19" s="102"/>
      <c r="J19" s="103"/>
      <c r="K19" s="50"/>
      <c r="L19" s="103"/>
      <c r="M19" s="104"/>
      <c r="N19" s="109"/>
      <c r="O19" s="20"/>
      <c r="P19" s="61"/>
      <c r="Q19" s="38"/>
      <c r="R19" s="8"/>
      <c r="S19" s="8"/>
      <c r="T19" s="8"/>
    </row>
    <row r="20" spans="1:20" x14ac:dyDescent="0.2">
      <c r="A20" s="37"/>
      <c r="B20" s="388"/>
      <c r="C20" s="389"/>
      <c r="D20" s="388"/>
      <c r="E20" s="389"/>
      <c r="F20" s="388"/>
      <c r="G20" s="389"/>
      <c r="H20" s="101"/>
      <c r="I20" s="102"/>
      <c r="J20" s="103"/>
      <c r="K20" s="50"/>
      <c r="L20" s="103"/>
      <c r="M20" s="104"/>
      <c r="N20" s="109"/>
      <c r="O20" s="20"/>
      <c r="P20" s="61"/>
      <c r="Q20" s="38"/>
      <c r="R20" s="44"/>
      <c r="S20" s="44"/>
      <c r="T20" s="44"/>
    </row>
    <row r="21" spans="1:20" x14ac:dyDescent="0.2">
      <c r="A21" s="62"/>
      <c r="B21" s="63"/>
      <c r="C21" s="31"/>
      <c r="D21" s="31"/>
      <c r="E21" s="31"/>
      <c r="F21" s="31"/>
      <c r="G21" s="48"/>
      <c r="H21" s="101"/>
      <c r="I21" s="102"/>
      <c r="J21" s="103"/>
      <c r="K21" s="50"/>
      <c r="L21" s="103"/>
      <c r="M21" s="104"/>
      <c r="N21" s="109"/>
      <c r="O21" s="20"/>
      <c r="P21" s="61"/>
      <c r="Q21" s="38"/>
      <c r="R21" s="8"/>
      <c r="S21" s="8"/>
      <c r="T21" s="8"/>
    </row>
    <row r="22" spans="1:20" x14ac:dyDescent="0.2">
      <c r="A22" s="377"/>
      <c r="B22" s="379"/>
      <c r="C22" s="380"/>
      <c r="D22" s="380"/>
      <c r="E22" s="380"/>
      <c r="F22" s="380"/>
      <c r="G22" s="380"/>
      <c r="H22" s="101"/>
      <c r="I22" s="102"/>
      <c r="J22" s="103"/>
      <c r="K22" s="50"/>
      <c r="L22" s="103"/>
      <c r="M22" s="104"/>
      <c r="N22" s="109"/>
      <c r="O22" s="20"/>
      <c r="P22" s="61"/>
      <c r="Q22" s="38"/>
      <c r="R22" s="8"/>
      <c r="S22" s="8"/>
      <c r="T22" s="8"/>
    </row>
    <row r="23" spans="1:20" x14ac:dyDescent="0.2">
      <c r="A23" s="378"/>
      <c r="B23" s="33"/>
      <c r="C23" s="46"/>
      <c r="D23" s="34"/>
      <c r="E23" s="46"/>
      <c r="F23" s="34"/>
      <c r="G23" s="46"/>
      <c r="H23" s="98"/>
      <c r="I23" s="98"/>
      <c r="J23" s="103"/>
      <c r="K23" s="50"/>
      <c r="L23" s="103"/>
      <c r="M23" s="104"/>
      <c r="N23" s="109"/>
      <c r="O23" s="20"/>
      <c r="P23" s="61"/>
      <c r="Q23" s="38"/>
      <c r="R23" s="41"/>
      <c r="S23" s="44"/>
      <c r="T23" s="44"/>
    </row>
    <row r="24" spans="1:20" x14ac:dyDescent="0.2">
      <c r="A24" s="29"/>
      <c r="B24" s="56"/>
      <c r="C24" s="42"/>
      <c r="D24" s="19"/>
      <c r="E24" s="42"/>
      <c r="F24" s="19"/>
      <c r="G24" s="42"/>
      <c r="H24" s="98"/>
      <c r="I24" s="98"/>
      <c r="J24" s="103"/>
      <c r="K24" s="50"/>
      <c r="L24" s="103"/>
      <c r="M24" s="104"/>
      <c r="N24" s="109"/>
      <c r="O24" s="60"/>
      <c r="P24" s="106"/>
      <c r="T24" s="99"/>
    </row>
    <row r="25" spans="1:20" x14ac:dyDescent="0.2">
      <c r="A25" s="29"/>
      <c r="B25" s="56"/>
      <c r="C25" s="42"/>
      <c r="D25" s="19"/>
      <c r="E25" s="42"/>
      <c r="F25" s="19"/>
      <c r="G25" s="42"/>
      <c r="H25" s="98"/>
      <c r="I25" s="98"/>
      <c r="J25" s="103"/>
      <c r="K25" s="50"/>
      <c r="L25" s="103"/>
      <c r="M25" s="104"/>
      <c r="N25" s="109"/>
      <c r="O25" s="60"/>
      <c r="P25" s="106"/>
    </row>
    <row r="26" spans="1:20" x14ac:dyDescent="0.2">
      <c r="A26" s="29"/>
      <c r="B26" s="56"/>
      <c r="C26" s="42"/>
      <c r="D26" s="19"/>
      <c r="E26" s="42"/>
      <c r="F26" s="19"/>
      <c r="G26" s="42"/>
      <c r="H26" s="98"/>
      <c r="I26" s="98"/>
      <c r="J26" s="103"/>
      <c r="K26" s="50"/>
      <c r="L26" s="103"/>
      <c r="M26" s="104"/>
      <c r="N26" s="109"/>
      <c r="O26" s="60"/>
      <c r="P26" s="106"/>
    </row>
    <row r="27" spans="1:20" ht="12.75" thickBot="1" x14ac:dyDescent="0.25">
      <c r="A27" s="30"/>
      <c r="B27" s="57"/>
      <c r="C27" s="43"/>
      <c r="D27" s="21"/>
      <c r="E27" s="43"/>
      <c r="F27" s="21"/>
      <c r="G27" s="43"/>
      <c r="H27" s="98"/>
      <c r="I27" s="98"/>
      <c r="J27" s="98"/>
      <c r="K27" s="98"/>
      <c r="L27" s="98"/>
      <c r="M27" s="98"/>
      <c r="N27" s="109"/>
      <c r="O27" s="60"/>
      <c r="P27" s="106"/>
    </row>
    <row r="28" spans="1:20" x14ac:dyDescent="0.2">
      <c r="A28" s="17"/>
      <c r="B28" s="17"/>
      <c r="C28" s="38"/>
      <c r="D28" s="8"/>
      <c r="E28" s="8"/>
      <c r="F28" s="8"/>
      <c r="G28" s="99"/>
      <c r="H28" s="98"/>
      <c r="I28" s="98"/>
      <c r="J28" s="98"/>
      <c r="K28" s="98"/>
      <c r="L28" s="98"/>
      <c r="M28" s="98"/>
      <c r="N28" s="106"/>
      <c r="O28" s="106"/>
      <c r="P28" s="106"/>
    </row>
    <row r="29" spans="1:20" x14ac:dyDescent="0.2">
      <c r="H29" s="98"/>
      <c r="I29" s="98"/>
      <c r="J29" s="98"/>
      <c r="K29" s="98"/>
      <c r="L29" s="98"/>
      <c r="M29" s="98"/>
      <c r="N29" s="106"/>
      <c r="O29" s="106"/>
      <c r="P29" s="106"/>
    </row>
    <row r="30" spans="1:20" x14ac:dyDescent="0.2">
      <c r="J30" s="103"/>
      <c r="K30" s="103"/>
      <c r="L30" s="103"/>
      <c r="M30" s="103"/>
      <c r="N30" s="106"/>
      <c r="O30" s="106"/>
      <c r="P30" s="106"/>
    </row>
    <row r="31" spans="1:20" x14ac:dyDescent="0.2">
      <c r="H31" s="103"/>
      <c r="I31" s="105"/>
      <c r="J31" s="103"/>
      <c r="K31" s="93"/>
      <c r="L31" s="93"/>
      <c r="M31" s="93"/>
      <c r="N31" s="106"/>
      <c r="O31" s="106"/>
      <c r="P31" s="106"/>
    </row>
    <row r="32" spans="1:20" ht="12.75" customHeight="1" x14ac:dyDescent="0.2">
      <c r="H32" s="103"/>
      <c r="I32" s="105"/>
      <c r="J32" s="103"/>
      <c r="K32" s="93"/>
      <c r="L32" s="93"/>
      <c r="M32" s="93"/>
      <c r="N32" s="106"/>
      <c r="O32" s="106"/>
      <c r="P32" s="106"/>
    </row>
    <row r="33" spans="8:16" x14ac:dyDescent="0.2">
      <c r="H33" s="103"/>
      <c r="I33" s="105"/>
      <c r="J33" s="103"/>
      <c r="K33" s="93"/>
      <c r="L33" s="93"/>
      <c r="M33" s="93"/>
      <c r="N33" s="106"/>
      <c r="O33" s="106"/>
      <c r="P33" s="106"/>
    </row>
    <row r="34" spans="8:16" ht="13.5" customHeight="1" x14ac:dyDescent="0.2">
      <c r="H34" s="103"/>
      <c r="I34" s="105"/>
      <c r="J34" s="103"/>
      <c r="K34" s="93"/>
      <c r="L34" s="93"/>
      <c r="M34" s="93"/>
      <c r="N34" s="106"/>
      <c r="O34" s="106"/>
      <c r="P34" s="106"/>
    </row>
    <row r="35" spans="8:16" ht="12.75" customHeight="1" x14ac:dyDescent="0.2">
      <c r="H35" s="103"/>
      <c r="I35" s="105"/>
      <c r="J35" s="103"/>
      <c r="K35" s="93"/>
      <c r="L35" s="93"/>
      <c r="M35" s="93"/>
      <c r="N35" s="106"/>
      <c r="O35" s="106"/>
      <c r="P35" s="106"/>
    </row>
    <row r="36" spans="8:16" ht="12.75" customHeight="1" x14ac:dyDescent="0.2">
      <c r="H36" s="103"/>
      <c r="I36" s="105"/>
      <c r="J36" s="103"/>
      <c r="K36" s="93"/>
      <c r="L36" s="93"/>
      <c r="M36" s="93"/>
      <c r="N36" s="106"/>
      <c r="O36" s="106"/>
      <c r="P36" s="106"/>
    </row>
    <row r="37" spans="8:16" ht="12.75" customHeight="1" x14ac:dyDescent="0.2">
      <c r="H37" s="103"/>
      <c r="I37" s="105"/>
      <c r="J37" s="103"/>
      <c r="K37" s="93"/>
      <c r="L37" s="93"/>
      <c r="M37" s="93"/>
      <c r="N37" s="106"/>
      <c r="O37" s="106"/>
      <c r="P37" s="106"/>
    </row>
    <row r="38" spans="8:16" ht="12.75" customHeight="1" x14ac:dyDescent="0.2">
      <c r="H38" s="103"/>
      <c r="I38" s="105"/>
      <c r="J38" s="103"/>
      <c r="K38" s="93"/>
      <c r="L38" s="93"/>
      <c r="M38" s="93"/>
      <c r="N38" s="106"/>
      <c r="O38" s="106"/>
      <c r="P38" s="106"/>
    </row>
    <row r="39" spans="8:16" x14ac:dyDescent="0.2">
      <c r="N39" s="106"/>
      <c r="O39" s="106"/>
      <c r="P39" s="106"/>
    </row>
    <row r="40" spans="8:16" x14ac:dyDescent="0.2">
      <c r="N40" s="106"/>
      <c r="O40" s="106"/>
      <c r="P40" s="106"/>
    </row>
    <row r="41" spans="8:16" x14ac:dyDescent="0.2">
      <c r="N41" s="106"/>
      <c r="O41" s="106"/>
      <c r="P41" s="106"/>
    </row>
    <row r="42" spans="8:16" x14ac:dyDescent="0.2">
      <c r="N42" s="106"/>
      <c r="O42" s="106"/>
      <c r="P42" s="106"/>
    </row>
    <row r="43" spans="8:16" x14ac:dyDescent="0.2">
      <c r="N43" s="106"/>
      <c r="O43" s="106"/>
      <c r="P43" s="106"/>
    </row>
    <row r="44" spans="8:16" x14ac:dyDescent="0.2">
      <c r="N44" s="106"/>
      <c r="O44" s="106"/>
      <c r="P44" s="106"/>
    </row>
    <row r="45" spans="8:16" x14ac:dyDescent="0.2">
      <c r="N45" s="106"/>
      <c r="O45" s="106"/>
      <c r="P45" s="106"/>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23"/>
  <dimension ref="A1:O41"/>
  <sheetViews>
    <sheetView showGridLines="0" view="pageBreakPreview" zoomScaleNormal="70" zoomScaleSheetLayoutView="100" workbookViewId="0">
      <selection activeCell="K35" sqref="K35"/>
    </sheetView>
  </sheetViews>
  <sheetFormatPr defaultColWidth="9.140625" defaultRowHeight="12" x14ac:dyDescent="0.2"/>
  <cols>
    <col min="1" max="1" width="31.140625" style="74" customWidth="1"/>
    <col min="2" max="9" width="13.28515625" style="74" customWidth="1"/>
    <col min="10" max="15" width="9.140625" style="74" customWidth="1"/>
    <col min="16" max="16384" width="9.140625" style="74"/>
  </cols>
  <sheetData>
    <row r="1" spans="1:15" ht="18" x14ac:dyDescent="0.25">
      <c r="A1" s="239" t="s">
        <v>269</v>
      </c>
      <c r="I1" s="242" t="str">
        <f>'3'!N1</f>
        <v>IV.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75">
        <v>2022</v>
      </c>
      <c r="B5" s="364" t="s">
        <v>17</v>
      </c>
      <c r="C5" s="366"/>
      <c r="D5" s="364" t="s">
        <v>18</v>
      </c>
      <c r="E5" s="366"/>
      <c r="F5" s="364" t="s">
        <v>19</v>
      </c>
      <c r="G5" s="366"/>
      <c r="H5" s="364" t="s">
        <v>7</v>
      </c>
      <c r="I5" s="365"/>
    </row>
    <row r="6" spans="1:15" x14ac:dyDescent="0.2">
      <c r="A6" s="376"/>
      <c r="B6" s="279" t="s">
        <v>288</v>
      </c>
      <c r="C6" s="280" t="s">
        <v>289</v>
      </c>
      <c r="D6" s="279" t="s">
        <v>288</v>
      </c>
      <c r="E6" s="280" t="s">
        <v>289</v>
      </c>
      <c r="F6" s="279" t="s">
        <v>288</v>
      </c>
      <c r="G6" s="280" t="s">
        <v>289</v>
      </c>
      <c r="H6" s="279" t="s">
        <v>288</v>
      </c>
      <c r="I6" s="298" t="s">
        <v>289</v>
      </c>
      <c r="J6" s="109"/>
      <c r="O6" s="109"/>
    </row>
    <row r="7" spans="1:15" ht="13.5" x14ac:dyDescent="0.2">
      <c r="A7" s="170" t="s">
        <v>196</v>
      </c>
      <c r="B7" s="285">
        <v>1740.8449999999987</v>
      </c>
      <c r="C7" s="329">
        <v>4.5925498974902744E-2</v>
      </c>
      <c r="D7" s="285">
        <v>1740.8449999999987</v>
      </c>
      <c r="E7" s="329">
        <v>4.595367914545561E-2</v>
      </c>
      <c r="F7" s="285">
        <v>1727.8329999999987</v>
      </c>
      <c r="G7" s="329">
        <v>4.5634802868611331E-2</v>
      </c>
      <c r="H7" s="198">
        <v>1727.8329999999987</v>
      </c>
      <c r="I7" s="204">
        <v>4.5634802868611331E-2</v>
      </c>
      <c r="J7" s="111"/>
      <c r="O7" s="60"/>
    </row>
    <row r="8" spans="1:15" x14ac:dyDescent="0.2">
      <c r="A8" s="170" t="s">
        <v>328</v>
      </c>
      <c r="B8" s="285">
        <v>574663.65300000005</v>
      </c>
      <c r="C8" s="329">
        <v>5.1969748133681264E-2</v>
      </c>
      <c r="D8" s="285">
        <v>772407.79399999976</v>
      </c>
      <c r="E8" s="329">
        <v>5.2101236290254316E-2</v>
      </c>
      <c r="F8" s="285">
        <v>967224.20799999987</v>
      </c>
      <c r="G8" s="329">
        <v>5.344987980288475E-2</v>
      </c>
      <c r="H8" s="198">
        <v>2314295.6549999993</v>
      </c>
      <c r="I8" s="204">
        <v>5.2623102106640889E-2</v>
      </c>
      <c r="J8" s="111"/>
      <c r="O8" s="60"/>
    </row>
    <row r="9" spans="1:15" x14ac:dyDescent="0.2">
      <c r="A9" s="170" t="s">
        <v>329</v>
      </c>
      <c r="B9" s="285">
        <v>327653.95900000003</v>
      </c>
      <c r="C9" s="329">
        <v>5.8047075382837529E-2</v>
      </c>
      <c r="D9" s="285">
        <v>534525.27099999983</v>
      </c>
      <c r="E9" s="329">
        <v>6.2987634814272109E-2</v>
      </c>
      <c r="F9" s="285">
        <v>752368.18300000008</v>
      </c>
      <c r="G9" s="329">
        <v>6.6714394675262786E-2</v>
      </c>
      <c r="H9" s="198">
        <v>1614547.4129999999</v>
      </c>
      <c r="I9" s="205">
        <v>6.354417571792266E-2</v>
      </c>
      <c r="J9" s="101"/>
      <c r="O9" s="104"/>
    </row>
    <row r="10" spans="1:15" x14ac:dyDescent="0.2">
      <c r="A10" s="173" t="s">
        <v>40</v>
      </c>
      <c r="B10" s="287">
        <v>32725.85</v>
      </c>
      <c r="C10" s="330">
        <v>5.9028461314716292E-2</v>
      </c>
      <c r="D10" s="287">
        <v>41359.47</v>
      </c>
      <c r="E10" s="330">
        <v>5.7324525151942113E-2</v>
      </c>
      <c r="F10" s="287">
        <v>43396.61</v>
      </c>
      <c r="G10" s="330">
        <v>4.8246651220172979E-2</v>
      </c>
      <c r="H10" s="199">
        <v>117481.93000000001</v>
      </c>
      <c r="I10" s="206">
        <v>5.400527080485517E-2</v>
      </c>
      <c r="J10" s="101"/>
      <c r="O10" s="127"/>
    </row>
    <row r="11" spans="1:15" x14ac:dyDescent="0.2">
      <c r="A11" s="173" t="s">
        <v>39</v>
      </c>
      <c r="B11" s="287">
        <v>8946.2199999999993</v>
      </c>
      <c r="C11" s="330">
        <v>0.18908696196930347</v>
      </c>
      <c r="D11" s="287">
        <v>8773.598</v>
      </c>
      <c r="E11" s="330">
        <v>0.15650898962717424</v>
      </c>
      <c r="F11" s="287">
        <v>10353.728000000001</v>
      </c>
      <c r="G11" s="330">
        <v>0.16259938449632097</v>
      </c>
      <c r="H11" s="199">
        <v>28073.546000000002</v>
      </c>
      <c r="I11" s="206">
        <v>0.16805762531393689</v>
      </c>
      <c r="J11" s="101"/>
      <c r="O11" s="127"/>
    </row>
    <row r="12" spans="1:15" x14ac:dyDescent="0.2">
      <c r="A12" s="173" t="s">
        <v>38</v>
      </c>
      <c r="B12" s="287">
        <v>0</v>
      </c>
      <c r="C12" s="330">
        <v>0</v>
      </c>
      <c r="D12" s="287">
        <v>73.510000000000005</v>
      </c>
      <c r="E12" s="330">
        <v>8.6688005343915178E-5</v>
      </c>
      <c r="F12" s="287">
        <v>291.04000000000002</v>
      </c>
      <c r="G12" s="330">
        <v>2.3402418303015274E-4</v>
      </c>
      <c r="H12" s="199">
        <v>364.55</v>
      </c>
      <c r="I12" s="206">
        <v>1.4079179494940706E-4</v>
      </c>
      <c r="J12" s="101"/>
      <c r="O12" s="127"/>
    </row>
    <row r="13" spans="1:15" x14ac:dyDescent="0.2">
      <c r="A13" s="173" t="s">
        <v>60</v>
      </c>
      <c r="B13" s="287">
        <v>369</v>
      </c>
      <c r="C13" s="330">
        <v>4.6522083427837875E-2</v>
      </c>
      <c r="D13" s="287">
        <v>336</v>
      </c>
      <c r="E13" s="330">
        <v>3.6835804401878634E-2</v>
      </c>
      <c r="F13" s="287">
        <v>459</v>
      </c>
      <c r="G13" s="330">
        <v>7.657800746360291E-2</v>
      </c>
      <c r="H13" s="199">
        <v>1164</v>
      </c>
      <c r="I13" s="206">
        <v>5.050512720328075E-2</v>
      </c>
      <c r="J13" s="101"/>
      <c r="O13" s="127"/>
    </row>
    <row r="14" spans="1:15" x14ac:dyDescent="0.2">
      <c r="A14" s="173" t="s">
        <v>61</v>
      </c>
      <c r="B14" s="287">
        <v>50</v>
      </c>
      <c r="C14" s="330">
        <v>2.9385749674552823E-2</v>
      </c>
      <c r="D14" s="287">
        <v>37</v>
      </c>
      <c r="E14" s="330">
        <v>4.0204237526635309E-2</v>
      </c>
      <c r="F14" s="287">
        <v>98</v>
      </c>
      <c r="G14" s="330">
        <v>9.005937485928224E-2</v>
      </c>
      <c r="H14" s="199">
        <v>185</v>
      </c>
      <c r="I14" s="206">
        <v>4.9865538249967589E-2</v>
      </c>
      <c r="J14" s="101"/>
      <c r="O14" s="127"/>
    </row>
    <row r="15" spans="1:15" x14ac:dyDescent="0.2">
      <c r="A15" s="173" t="s">
        <v>62</v>
      </c>
      <c r="B15" s="287">
        <v>17</v>
      </c>
      <c r="C15" s="330">
        <v>0.44041450777202068</v>
      </c>
      <c r="D15" s="287">
        <v>8</v>
      </c>
      <c r="E15" s="330">
        <v>0.50409577819785745</v>
      </c>
      <c r="F15" s="287">
        <v>1</v>
      </c>
      <c r="G15" s="330">
        <v>0.18050541516245489</v>
      </c>
      <c r="H15" s="199">
        <v>26</v>
      </c>
      <c r="I15" s="206">
        <v>0.43326112314614229</v>
      </c>
      <c r="J15" s="101"/>
      <c r="O15" s="127"/>
    </row>
    <row r="16" spans="1:15" x14ac:dyDescent="0.2">
      <c r="A16" s="173" t="s">
        <v>37</v>
      </c>
      <c r="B16" s="287">
        <v>194</v>
      </c>
      <c r="C16" s="330">
        <v>7.5902839202862251E-5</v>
      </c>
      <c r="D16" s="287">
        <v>6900.66</v>
      </c>
      <c r="E16" s="330">
        <v>1.724080849256703E-3</v>
      </c>
      <c r="F16" s="287">
        <v>25704.560000000001</v>
      </c>
      <c r="G16" s="330">
        <v>4.8782274057130254E-3</v>
      </c>
      <c r="H16" s="199">
        <v>32799.22</v>
      </c>
      <c r="I16" s="206">
        <v>2.7730954647684114E-3</v>
      </c>
      <c r="J16" s="101"/>
      <c r="O16" s="127"/>
    </row>
    <row r="17" spans="1:15" x14ac:dyDescent="0.2">
      <c r="A17" s="173" t="s">
        <v>72</v>
      </c>
      <c r="B17" s="287">
        <v>0</v>
      </c>
      <c r="C17" s="330">
        <v>0</v>
      </c>
      <c r="D17" s="287">
        <v>0</v>
      </c>
      <c r="E17" s="330">
        <v>0</v>
      </c>
      <c r="F17" s="287">
        <v>0</v>
      </c>
      <c r="G17" s="330">
        <v>0</v>
      </c>
      <c r="H17" s="199">
        <v>0</v>
      </c>
      <c r="I17" s="206">
        <v>0</v>
      </c>
      <c r="J17" s="101"/>
      <c r="O17" s="127"/>
    </row>
    <row r="18" spans="1:15" x14ac:dyDescent="0.2">
      <c r="A18" s="173" t="s">
        <v>36</v>
      </c>
      <c r="B18" s="287">
        <v>0</v>
      </c>
      <c r="C18" s="330">
        <v>0</v>
      </c>
      <c r="D18" s="287">
        <v>0</v>
      </c>
      <c r="E18" s="330">
        <v>0</v>
      </c>
      <c r="F18" s="287">
        <v>0</v>
      </c>
      <c r="G18" s="330">
        <v>0</v>
      </c>
      <c r="H18" s="199">
        <v>0</v>
      </c>
      <c r="I18" s="206">
        <v>0</v>
      </c>
      <c r="J18" s="101"/>
      <c r="O18" s="127"/>
    </row>
    <row r="19" spans="1:15" x14ac:dyDescent="0.2">
      <c r="A19" s="173" t="s">
        <v>35</v>
      </c>
      <c r="B19" s="287">
        <v>5270.19</v>
      </c>
      <c r="C19" s="330">
        <v>9.989718732265096E-2</v>
      </c>
      <c r="D19" s="287">
        <v>8217.08</v>
      </c>
      <c r="E19" s="330">
        <v>0.11163494020870708</v>
      </c>
      <c r="F19" s="287">
        <v>10063.24</v>
      </c>
      <c r="G19" s="330">
        <v>0.15534943031821835</v>
      </c>
      <c r="H19" s="199">
        <v>23550.510000000002</v>
      </c>
      <c r="I19" s="206">
        <v>0.12321018326278174</v>
      </c>
      <c r="J19" s="101"/>
      <c r="O19" s="127"/>
    </row>
    <row r="20" spans="1:15" x14ac:dyDescent="0.2">
      <c r="A20" s="173" t="s">
        <v>34</v>
      </c>
      <c r="B20" s="287">
        <v>0</v>
      </c>
      <c r="C20" s="330">
        <v>0</v>
      </c>
      <c r="D20" s="287">
        <v>0</v>
      </c>
      <c r="E20" s="330">
        <v>0</v>
      </c>
      <c r="F20" s="287">
        <v>0</v>
      </c>
      <c r="G20" s="330">
        <v>0</v>
      </c>
      <c r="H20" s="199">
        <v>0</v>
      </c>
      <c r="I20" s="206">
        <v>0</v>
      </c>
      <c r="J20" s="101"/>
      <c r="O20" s="127"/>
    </row>
    <row r="21" spans="1:15" x14ac:dyDescent="0.2">
      <c r="A21" s="173" t="s">
        <v>33</v>
      </c>
      <c r="B21" s="287">
        <v>48589</v>
      </c>
      <c r="C21" s="330">
        <v>0.22937937166743336</v>
      </c>
      <c r="D21" s="287">
        <v>90124.87</v>
      </c>
      <c r="E21" s="330">
        <v>0.33995137771580353</v>
      </c>
      <c r="F21" s="287">
        <v>90616</v>
      </c>
      <c r="G21" s="330">
        <v>0.32180605014669744</v>
      </c>
      <c r="H21" s="199">
        <v>229329.87</v>
      </c>
      <c r="I21" s="206">
        <v>0.30233662800999123</v>
      </c>
      <c r="J21" s="101"/>
      <c r="O21" s="127"/>
    </row>
    <row r="22" spans="1:15" x14ac:dyDescent="0.2">
      <c r="A22" s="173" t="s">
        <v>32</v>
      </c>
      <c r="B22" s="287">
        <v>0</v>
      </c>
      <c r="C22" s="330">
        <v>0</v>
      </c>
      <c r="D22" s="287">
        <v>0</v>
      </c>
      <c r="E22" s="330">
        <v>0</v>
      </c>
      <c r="F22" s="287">
        <v>0</v>
      </c>
      <c r="G22" s="330">
        <v>0</v>
      </c>
      <c r="H22" s="199">
        <v>0</v>
      </c>
      <c r="I22" s="206">
        <v>0</v>
      </c>
      <c r="J22" s="101"/>
      <c r="O22" s="127"/>
    </row>
    <row r="23" spans="1:15" x14ac:dyDescent="0.2">
      <c r="A23" s="173" t="s">
        <v>3</v>
      </c>
      <c r="B23" s="287">
        <v>0</v>
      </c>
      <c r="C23" s="330">
        <v>0</v>
      </c>
      <c r="D23" s="287">
        <v>0</v>
      </c>
      <c r="E23" s="330">
        <v>0</v>
      </c>
      <c r="F23" s="287">
        <v>0</v>
      </c>
      <c r="G23" s="330">
        <v>0</v>
      </c>
      <c r="H23" s="199">
        <v>0</v>
      </c>
      <c r="I23" s="206">
        <v>0</v>
      </c>
      <c r="J23" s="101"/>
      <c r="O23" s="127"/>
    </row>
    <row r="24" spans="1:15" x14ac:dyDescent="0.2">
      <c r="A24" s="173" t="s">
        <v>31</v>
      </c>
      <c r="B24" s="287">
        <v>198.185</v>
      </c>
      <c r="C24" s="330">
        <v>6.5997374224609521E-3</v>
      </c>
      <c r="D24" s="287">
        <v>9.98</v>
      </c>
      <c r="E24" s="330">
        <v>4.1217781416983898E-4</v>
      </c>
      <c r="F24" s="287">
        <v>18.646000000000001</v>
      </c>
      <c r="G24" s="330">
        <v>1.8714941728038915E-4</v>
      </c>
      <c r="H24" s="199">
        <v>226.81099999999998</v>
      </c>
      <c r="I24" s="206">
        <v>1.4740075981016583E-3</v>
      </c>
      <c r="J24" s="101"/>
      <c r="O24" s="127"/>
    </row>
    <row r="25" spans="1:15" x14ac:dyDescent="0.2">
      <c r="A25" s="173" t="s">
        <v>30</v>
      </c>
      <c r="B25" s="287">
        <v>231294.514</v>
      </c>
      <c r="C25" s="330">
        <v>0.16347657828509882</v>
      </c>
      <c r="D25" s="287">
        <v>378685.10299999983</v>
      </c>
      <c r="E25" s="330">
        <v>0.17608783523921825</v>
      </c>
      <c r="F25" s="287">
        <v>571366.35900000005</v>
      </c>
      <c r="G25" s="330">
        <v>0.19068851981851614</v>
      </c>
      <c r="H25" s="199">
        <v>1181345.9759999998</v>
      </c>
      <c r="I25" s="206">
        <v>0.1800358052511965</v>
      </c>
      <c r="J25" s="101"/>
      <c r="O25" s="98"/>
    </row>
    <row r="26" spans="1:15" ht="13.5" customHeight="1" x14ac:dyDescent="0.2">
      <c r="A26" s="171" t="s">
        <v>331</v>
      </c>
      <c r="B26" s="285">
        <v>290009.58199999999</v>
      </c>
      <c r="C26" s="329">
        <v>5.7846694444287396E-2</v>
      </c>
      <c r="D26" s="285">
        <v>481543.15499999997</v>
      </c>
      <c r="E26" s="329">
        <v>6.2679918165414253E-2</v>
      </c>
      <c r="F26" s="285">
        <v>690868.86399999994</v>
      </c>
      <c r="G26" s="329">
        <v>6.6674279670365294E-2</v>
      </c>
      <c r="H26" s="198">
        <v>1462421.6009999998</v>
      </c>
      <c r="I26" s="205">
        <v>6.3424047206020878E-2</v>
      </c>
      <c r="J26" s="10"/>
      <c r="O26" s="78"/>
    </row>
    <row r="27" spans="1:15" ht="12.75" customHeight="1" x14ac:dyDescent="0.2">
      <c r="A27" s="173" t="s">
        <v>26</v>
      </c>
      <c r="B27" s="287">
        <v>23136.951000000001</v>
      </c>
      <c r="C27" s="330">
        <v>1.6598444490522085E-2</v>
      </c>
      <c r="D27" s="287">
        <v>40856.887999999992</v>
      </c>
      <c r="E27" s="330">
        <v>2.284471041340971E-2</v>
      </c>
      <c r="F27" s="287">
        <v>57982.168999999994</v>
      </c>
      <c r="G27" s="330">
        <v>2.6840680805093324E-2</v>
      </c>
      <c r="H27" s="199">
        <v>121976.00799999999</v>
      </c>
      <c r="I27" s="206">
        <v>2.2830751148862963E-2</v>
      </c>
      <c r="J27" s="101"/>
      <c r="O27" s="78"/>
    </row>
    <row r="28" spans="1:15" ht="12.75" customHeight="1" x14ac:dyDescent="0.2">
      <c r="A28" s="173" t="s">
        <v>0</v>
      </c>
      <c r="B28" s="287">
        <v>384.37</v>
      </c>
      <c r="C28" s="330">
        <v>3.7892386371935274E-3</v>
      </c>
      <c r="D28" s="287">
        <v>598.33000000000004</v>
      </c>
      <c r="E28" s="330">
        <v>4.1323246703118622E-3</v>
      </c>
      <c r="F28" s="287">
        <v>849.13</v>
      </c>
      <c r="G28" s="330">
        <v>4.066173785537113E-3</v>
      </c>
      <c r="H28" s="199">
        <v>1831.83</v>
      </c>
      <c r="I28" s="206">
        <v>4.0254901783043405E-3</v>
      </c>
      <c r="J28" s="101"/>
      <c r="O28" s="78"/>
    </row>
    <row r="29" spans="1:15" ht="12.75" customHeight="1" x14ac:dyDescent="0.2">
      <c r="A29" s="173" t="s">
        <v>1</v>
      </c>
      <c r="B29" s="287">
        <v>37</v>
      </c>
      <c r="C29" s="330">
        <v>9.9718862879394615E-4</v>
      </c>
      <c r="D29" s="287">
        <v>72</v>
      </c>
      <c r="E29" s="330">
        <v>1.3506059071338012E-3</v>
      </c>
      <c r="F29" s="287">
        <v>105</v>
      </c>
      <c r="G29" s="330">
        <v>1.1422237634628205E-3</v>
      </c>
      <c r="H29" s="199">
        <v>214</v>
      </c>
      <c r="I29" s="206">
        <v>1.1736338204456633E-3</v>
      </c>
      <c r="J29" s="101"/>
      <c r="O29" s="78"/>
    </row>
    <row r="30" spans="1:15" ht="12.75" customHeight="1" x14ac:dyDescent="0.2">
      <c r="A30" s="173" t="s">
        <v>2</v>
      </c>
      <c r="B30" s="287">
        <v>4</v>
      </c>
      <c r="C30" s="330">
        <v>3.8763821725183885E-4</v>
      </c>
      <c r="D30" s="287">
        <v>41</v>
      </c>
      <c r="E30" s="330">
        <v>1.892897286130077E-3</v>
      </c>
      <c r="F30" s="287">
        <v>70</v>
      </c>
      <c r="G30" s="330">
        <v>2.0750349843487517E-3</v>
      </c>
      <c r="H30" s="199">
        <v>115</v>
      </c>
      <c r="I30" s="206">
        <v>1.7500292064656915E-3</v>
      </c>
      <c r="J30" s="101"/>
    </row>
    <row r="31" spans="1:15" x14ac:dyDescent="0.2">
      <c r="A31" s="173" t="s">
        <v>6</v>
      </c>
      <c r="B31" s="287">
        <v>7803.7960000000003</v>
      </c>
      <c r="C31" s="330">
        <v>0.23452393102195604</v>
      </c>
      <c r="D31" s="287">
        <v>7856.58</v>
      </c>
      <c r="E31" s="330">
        <v>0.17475962427141231</v>
      </c>
      <c r="F31" s="287">
        <v>7953.08</v>
      </c>
      <c r="G31" s="330">
        <v>0.17653008906567028</v>
      </c>
      <c r="H31" s="199">
        <v>23613.455999999998</v>
      </c>
      <c r="I31" s="206">
        <v>0.19153736562438628</v>
      </c>
      <c r="J31" s="101"/>
    </row>
    <row r="32" spans="1:15" x14ac:dyDescent="0.2">
      <c r="A32" s="173" t="s">
        <v>25</v>
      </c>
      <c r="B32" s="287">
        <v>174011.24</v>
      </c>
      <c r="C32" s="330">
        <v>7.6761294586590048E-2</v>
      </c>
      <c r="D32" s="287">
        <v>277584.55999999994</v>
      </c>
      <c r="E32" s="330">
        <v>7.6579203042682578E-2</v>
      </c>
      <c r="F32" s="287">
        <v>416044.35199999996</v>
      </c>
      <c r="G32" s="330">
        <v>8.4032043457463498E-2</v>
      </c>
      <c r="H32" s="199">
        <v>867640.15199999989</v>
      </c>
      <c r="I32" s="206">
        <v>8.0020395793823362E-2</v>
      </c>
      <c r="J32" s="101"/>
    </row>
    <row r="33" spans="1:10" x14ac:dyDescent="0.2">
      <c r="A33" s="173" t="s">
        <v>5</v>
      </c>
      <c r="B33" s="287">
        <v>44592.949000000008</v>
      </c>
      <c r="C33" s="330">
        <v>4.1737666549887566E-2</v>
      </c>
      <c r="D33" s="287">
        <v>80159.194000000003</v>
      </c>
      <c r="E33" s="330">
        <v>4.4073886948167725E-2</v>
      </c>
      <c r="F33" s="287">
        <v>111081.36300000001</v>
      </c>
      <c r="G33" s="330">
        <v>4.2728837671507765E-2</v>
      </c>
      <c r="H33" s="199">
        <v>235833.50600000002</v>
      </c>
      <c r="I33" s="206">
        <v>4.2981683749427881E-2</v>
      </c>
      <c r="J33" s="101"/>
    </row>
    <row r="34" spans="1:10" x14ac:dyDescent="0.2">
      <c r="A34" s="173" t="s">
        <v>3</v>
      </c>
      <c r="B34" s="287">
        <v>40039.275999999998</v>
      </c>
      <c r="C34" s="330">
        <v>0.39241013716422979</v>
      </c>
      <c r="D34" s="287">
        <v>74374.603000000003</v>
      </c>
      <c r="E34" s="330">
        <v>0.4001959014458511</v>
      </c>
      <c r="F34" s="287">
        <v>96783.76999999999</v>
      </c>
      <c r="G34" s="330">
        <v>0.35664476837134129</v>
      </c>
      <c r="H34" s="199">
        <v>211197.64899999998</v>
      </c>
      <c r="I34" s="206">
        <v>0.37764256223531978</v>
      </c>
      <c r="J34" s="101"/>
    </row>
    <row r="35" spans="1:10" ht="12"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4.5634802868611331E-2</v>
      </c>
      <c r="C38" s="93" t="str">
        <f>+B5</f>
        <v>Říjen</v>
      </c>
      <c r="D38" s="103" t="str">
        <f>+D5</f>
        <v>Listopad</v>
      </c>
      <c r="E38" s="103" t="str">
        <f>+F5</f>
        <v>Prosinec</v>
      </c>
    </row>
    <row r="39" spans="1:10" x14ac:dyDescent="0.2">
      <c r="A39" s="103" t="s">
        <v>59</v>
      </c>
      <c r="B39" s="104">
        <f t="shared" ref="B39:B40" si="0">+I8</f>
        <v>5.2623102106640889E-2</v>
      </c>
      <c r="C39" s="93"/>
      <c r="D39" s="103"/>
      <c r="E39" s="103"/>
      <c r="H39" s="116">
        <f>I7</f>
        <v>4.5634802868611331E-2</v>
      </c>
    </row>
    <row r="40" spans="1:10" x14ac:dyDescent="0.2">
      <c r="A40" s="103" t="s">
        <v>116</v>
      </c>
      <c r="B40" s="104">
        <f t="shared" si="0"/>
        <v>6.354417571792266E-2</v>
      </c>
      <c r="C40" s="93"/>
      <c r="D40" s="103"/>
      <c r="E40" s="103"/>
      <c r="H40" s="116">
        <f>I8</f>
        <v>5.2623102106640889E-2</v>
      </c>
    </row>
    <row r="41" spans="1:10" x14ac:dyDescent="0.2">
      <c r="B41" s="78"/>
      <c r="C41" s="78"/>
      <c r="H41" s="116">
        <f>I9</f>
        <v>6.354417571792266E-2</v>
      </c>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{509E85FF-D2E3-4805-AC8F-C52B23CEDDFB}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09E85FF-D2E3-4805-AC8F-C52B23CEDDFB}">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3"/>
  <dimension ref="A1:O41"/>
  <sheetViews>
    <sheetView showGridLines="0" view="pageBreakPreview" zoomScaleNormal="70" zoomScaleSheetLayoutView="100" workbookViewId="0">
      <selection activeCell="K35" sqref="K35"/>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39" t="s">
        <v>270</v>
      </c>
      <c r="I1" s="242" t="str">
        <f>'3'!N1</f>
        <v>IV.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75">
        <v>2022</v>
      </c>
      <c r="B5" s="364" t="s">
        <v>17</v>
      </c>
      <c r="C5" s="366"/>
      <c r="D5" s="364" t="s">
        <v>18</v>
      </c>
      <c r="E5" s="366"/>
      <c r="F5" s="364" t="s">
        <v>19</v>
      </c>
      <c r="G5" s="366"/>
      <c r="H5" s="364" t="s">
        <v>7</v>
      </c>
      <c r="I5" s="365"/>
    </row>
    <row r="6" spans="1:15" x14ac:dyDescent="0.2">
      <c r="A6" s="376"/>
      <c r="B6" s="279" t="s">
        <v>288</v>
      </c>
      <c r="C6" s="280" t="s">
        <v>289</v>
      </c>
      <c r="D6" s="279" t="s">
        <v>288</v>
      </c>
      <c r="E6" s="280" t="s">
        <v>289</v>
      </c>
      <c r="F6" s="279" t="s">
        <v>288</v>
      </c>
      <c r="G6" s="280" t="s">
        <v>289</v>
      </c>
      <c r="H6" s="279" t="s">
        <v>288</v>
      </c>
      <c r="I6" s="298" t="s">
        <v>289</v>
      </c>
      <c r="J6" s="109"/>
      <c r="O6" s="109"/>
    </row>
    <row r="7" spans="1:15" ht="13.5" x14ac:dyDescent="0.2">
      <c r="A7" s="170" t="s">
        <v>196</v>
      </c>
      <c r="B7" s="285">
        <v>2813.6580000000004</v>
      </c>
      <c r="C7" s="329">
        <v>7.422754328772925E-2</v>
      </c>
      <c r="D7" s="285">
        <v>2813.6580000000004</v>
      </c>
      <c r="E7" s="329">
        <v>7.4273089767925612E-2</v>
      </c>
      <c r="F7" s="198">
        <v>2813.6300000000006</v>
      </c>
      <c r="G7" s="329">
        <v>7.4312419310900435E-2</v>
      </c>
      <c r="H7" s="198">
        <v>2813.6300000000006</v>
      </c>
      <c r="I7" s="204">
        <v>7.4312419310900435E-2</v>
      </c>
      <c r="J7" s="111"/>
      <c r="O7" s="60"/>
    </row>
    <row r="8" spans="1:15" x14ac:dyDescent="0.2">
      <c r="A8" s="170" t="s">
        <v>328</v>
      </c>
      <c r="B8" s="285">
        <v>764573.86800000013</v>
      </c>
      <c r="C8" s="329">
        <v>6.9144291869029123E-2</v>
      </c>
      <c r="D8" s="285">
        <v>917981.61199999996</v>
      </c>
      <c r="E8" s="329">
        <v>6.192062955403136E-2</v>
      </c>
      <c r="F8" s="198">
        <v>1099231.1590000002</v>
      </c>
      <c r="G8" s="329">
        <v>6.0744729958346656E-2</v>
      </c>
      <c r="H8" s="198">
        <v>2781786.6390000004</v>
      </c>
      <c r="I8" s="204">
        <v>6.3253042897402162E-2</v>
      </c>
      <c r="J8" s="111"/>
      <c r="O8" s="60"/>
    </row>
    <row r="9" spans="1:15" x14ac:dyDescent="0.2">
      <c r="A9" s="170" t="s">
        <v>329</v>
      </c>
      <c r="B9" s="285">
        <v>255560.484</v>
      </c>
      <c r="C9" s="329">
        <v>4.5275017353361022E-2</v>
      </c>
      <c r="D9" s="285">
        <v>356778.68900000001</v>
      </c>
      <c r="E9" s="329">
        <v>4.2042251304984173E-2</v>
      </c>
      <c r="F9" s="198">
        <v>466103.29200000002</v>
      </c>
      <c r="G9" s="329">
        <v>4.1330560867068523E-2</v>
      </c>
      <c r="H9" s="198">
        <v>1078442.4649999999</v>
      </c>
      <c r="I9" s="205">
        <v>4.2444549442060678E-2</v>
      </c>
      <c r="J9" s="101"/>
      <c r="O9" s="104"/>
    </row>
    <row r="10" spans="1:15" x14ac:dyDescent="0.2">
      <c r="A10" s="173" t="s">
        <v>40</v>
      </c>
      <c r="B10" s="287">
        <v>36451.597999999998</v>
      </c>
      <c r="C10" s="330">
        <v>6.5748689259487209E-2</v>
      </c>
      <c r="D10" s="287">
        <v>31892.616000000002</v>
      </c>
      <c r="E10" s="330">
        <v>4.4203396901682533E-2</v>
      </c>
      <c r="F10" s="199">
        <v>38262.774999999994</v>
      </c>
      <c r="G10" s="330">
        <v>4.2539054551518053E-2</v>
      </c>
      <c r="H10" s="199">
        <v>106606.989</v>
      </c>
      <c r="I10" s="206">
        <v>4.9006168954112486E-2</v>
      </c>
      <c r="J10" s="101"/>
      <c r="O10" s="127"/>
    </row>
    <row r="11" spans="1:15" x14ac:dyDescent="0.2">
      <c r="A11" s="173" t="s">
        <v>39</v>
      </c>
      <c r="B11" s="287">
        <v>439</v>
      </c>
      <c r="C11" s="330">
        <v>9.2786871219938949E-3</v>
      </c>
      <c r="D11" s="287">
        <v>480</v>
      </c>
      <c r="E11" s="330">
        <v>8.5625435563657735E-3</v>
      </c>
      <c r="F11" s="199">
        <v>752</v>
      </c>
      <c r="G11" s="330">
        <v>1.1809730479807211E-2</v>
      </c>
      <c r="H11" s="199">
        <v>1671</v>
      </c>
      <c r="I11" s="206">
        <v>1.0003164256470789E-2</v>
      </c>
      <c r="J11" s="101"/>
      <c r="O11" s="127"/>
    </row>
    <row r="12" spans="1:15" x14ac:dyDescent="0.2">
      <c r="A12" s="173" t="s">
        <v>38</v>
      </c>
      <c r="B12" s="287">
        <v>0</v>
      </c>
      <c r="C12" s="330">
        <v>0</v>
      </c>
      <c r="D12" s="287">
        <v>0</v>
      </c>
      <c r="E12" s="330">
        <v>0</v>
      </c>
      <c r="F12" s="199">
        <v>0</v>
      </c>
      <c r="G12" s="330">
        <v>0</v>
      </c>
      <c r="H12" s="199">
        <v>0</v>
      </c>
      <c r="I12" s="206">
        <v>0</v>
      </c>
      <c r="J12" s="101"/>
      <c r="O12" s="127"/>
    </row>
    <row r="13" spans="1:15" x14ac:dyDescent="0.2">
      <c r="A13" s="173" t="s">
        <v>60</v>
      </c>
      <c r="B13" s="287">
        <v>0</v>
      </c>
      <c r="C13" s="330">
        <v>0</v>
      </c>
      <c r="D13" s="287">
        <v>0</v>
      </c>
      <c r="E13" s="330">
        <v>0</v>
      </c>
      <c r="F13" s="199">
        <v>0</v>
      </c>
      <c r="G13" s="330">
        <v>0</v>
      </c>
      <c r="H13" s="199">
        <v>0</v>
      </c>
      <c r="I13" s="206">
        <v>0</v>
      </c>
      <c r="J13" s="101"/>
      <c r="O13" s="127"/>
    </row>
    <row r="14" spans="1:15" x14ac:dyDescent="0.2">
      <c r="A14" s="173" t="s">
        <v>61</v>
      </c>
      <c r="B14" s="287">
        <v>385.17</v>
      </c>
      <c r="C14" s="330">
        <v>0.22637018404295023</v>
      </c>
      <c r="D14" s="287">
        <v>317.33</v>
      </c>
      <c r="E14" s="330">
        <v>0.34481109984668062</v>
      </c>
      <c r="F14" s="199">
        <v>491.37</v>
      </c>
      <c r="G14" s="330">
        <v>0.45155586759801547</v>
      </c>
      <c r="H14" s="199">
        <v>1193.8699999999999</v>
      </c>
      <c r="I14" s="206">
        <v>0.3217998386512908</v>
      </c>
      <c r="J14" s="101"/>
      <c r="O14" s="127"/>
    </row>
    <row r="15" spans="1:15" x14ac:dyDescent="0.2">
      <c r="A15" s="173" t="s">
        <v>62</v>
      </c>
      <c r="B15" s="287">
        <v>8.6</v>
      </c>
      <c r="C15" s="330">
        <v>0.22279792746113986</v>
      </c>
      <c r="D15" s="287">
        <v>3.17</v>
      </c>
      <c r="E15" s="330">
        <v>0.19974795211090104</v>
      </c>
      <c r="F15" s="199">
        <v>0.84</v>
      </c>
      <c r="G15" s="330">
        <v>0.15162454873646208</v>
      </c>
      <c r="H15" s="199">
        <v>12.61</v>
      </c>
      <c r="I15" s="206">
        <v>0.21013164472587897</v>
      </c>
      <c r="J15" s="101"/>
      <c r="O15" s="127"/>
    </row>
    <row r="16" spans="1:15" x14ac:dyDescent="0.2">
      <c r="A16" s="173" t="s">
        <v>37</v>
      </c>
      <c r="B16" s="287">
        <v>179730.12100000001</v>
      </c>
      <c r="C16" s="330">
        <v>7.0319724093680286E-2</v>
      </c>
      <c r="D16" s="287">
        <v>259284.65100000001</v>
      </c>
      <c r="E16" s="330">
        <v>6.478042698746321E-2</v>
      </c>
      <c r="F16" s="199">
        <v>329412.34100000001</v>
      </c>
      <c r="G16" s="330">
        <v>6.2516079234434849E-2</v>
      </c>
      <c r="H16" s="199">
        <v>768427.11300000001</v>
      </c>
      <c r="I16" s="206">
        <v>6.496867126917602E-2</v>
      </c>
      <c r="J16" s="101"/>
      <c r="O16" s="127"/>
    </row>
    <row r="17" spans="1:15" x14ac:dyDescent="0.2">
      <c r="A17" s="173" t="s">
        <v>72</v>
      </c>
      <c r="B17" s="287">
        <v>0</v>
      </c>
      <c r="C17" s="330">
        <v>0</v>
      </c>
      <c r="D17" s="287">
        <v>0</v>
      </c>
      <c r="E17" s="330">
        <v>0</v>
      </c>
      <c r="F17" s="199">
        <v>0</v>
      </c>
      <c r="G17" s="330">
        <v>0</v>
      </c>
      <c r="H17" s="199">
        <v>0</v>
      </c>
      <c r="I17" s="206">
        <v>0</v>
      </c>
      <c r="J17" s="101"/>
      <c r="O17" s="127"/>
    </row>
    <row r="18" spans="1:15" x14ac:dyDescent="0.2">
      <c r="A18" s="173" t="s">
        <v>36</v>
      </c>
      <c r="B18" s="287">
        <v>0</v>
      </c>
      <c r="C18" s="330">
        <v>0</v>
      </c>
      <c r="D18" s="287">
        <v>0</v>
      </c>
      <c r="E18" s="330">
        <v>0</v>
      </c>
      <c r="F18" s="199">
        <v>0</v>
      </c>
      <c r="G18" s="330">
        <v>0</v>
      </c>
      <c r="H18" s="199">
        <v>0</v>
      </c>
      <c r="I18" s="206">
        <v>0</v>
      </c>
      <c r="J18" s="101"/>
      <c r="O18" s="127"/>
    </row>
    <row r="19" spans="1:15" x14ac:dyDescent="0.2">
      <c r="A19" s="173" t="s">
        <v>35</v>
      </c>
      <c r="B19" s="287">
        <v>23.1</v>
      </c>
      <c r="C19" s="330">
        <v>4.3786372543556067E-4</v>
      </c>
      <c r="D19" s="287">
        <v>0</v>
      </c>
      <c r="E19" s="330">
        <v>0</v>
      </c>
      <c r="F19" s="199">
        <v>0</v>
      </c>
      <c r="G19" s="330">
        <v>0</v>
      </c>
      <c r="H19" s="199">
        <v>23.1</v>
      </c>
      <c r="I19" s="206">
        <v>1.2085323134701788E-4</v>
      </c>
      <c r="J19" s="101"/>
      <c r="O19" s="127"/>
    </row>
    <row r="20" spans="1:15" x14ac:dyDescent="0.2">
      <c r="A20" s="173" t="s">
        <v>34</v>
      </c>
      <c r="B20" s="287">
        <v>0</v>
      </c>
      <c r="C20" s="330">
        <v>0</v>
      </c>
      <c r="D20" s="287">
        <v>0</v>
      </c>
      <c r="E20" s="330">
        <v>0</v>
      </c>
      <c r="F20" s="199">
        <v>0</v>
      </c>
      <c r="G20" s="330">
        <v>0</v>
      </c>
      <c r="H20" s="199">
        <v>0</v>
      </c>
      <c r="I20" s="206">
        <v>0</v>
      </c>
      <c r="J20" s="101"/>
      <c r="O20" s="127"/>
    </row>
    <row r="21" spans="1:15" x14ac:dyDescent="0.2">
      <c r="A21" s="173" t="s">
        <v>33</v>
      </c>
      <c r="B21" s="287">
        <v>0</v>
      </c>
      <c r="C21" s="330">
        <v>0</v>
      </c>
      <c r="D21" s="287">
        <v>0</v>
      </c>
      <c r="E21" s="330">
        <v>0</v>
      </c>
      <c r="F21" s="199">
        <v>0</v>
      </c>
      <c r="G21" s="330">
        <v>0</v>
      </c>
      <c r="H21" s="199">
        <v>0</v>
      </c>
      <c r="I21" s="206">
        <v>0</v>
      </c>
      <c r="J21" s="101"/>
      <c r="O21" s="127"/>
    </row>
    <row r="22" spans="1:15" x14ac:dyDescent="0.2">
      <c r="A22" s="173" t="s">
        <v>32</v>
      </c>
      <c r="B22" s="287">
        <v>0</v>
      </c>
      <c r="C22" s="330">
        <v>0</v>
      </c>
      <c r="D22" s="287">
        <v>0</v>
      </c>
      <c r="E22" s="330">
        <v>0</v>
      </c>
      <c r="F22" s="199">
        <v>0</v>
      </c>
      <c r="G22" s="330">
        <v>0</v>
      </c>
      <c r="H22" s="199">
        <v>0</v>
      </c>
      <c r="I22" s="206">
        <v>0</v>
      </c>
      <c r="J22" s="101"/>
      <c r="O22" s="127"/>
    </row>
    <row r="23" spans="1:15" x14ac:dyDescent="0.2">
      <c r="A23" s="173" t="s">
        <v>3</v>
      </c>
      <c r="B23" s="287">
        <v>0</v>
      </c>
      <c r="C23" s="330">
        <v>0</v>
      </c>
      <c r="D23" s="287">
        <v>0</v>
      </c>
      <c r="E23" s="330">
        <v>0</v>
      </c>
      <c r="F23" s="199">
        <v>0</v>
      </c>
      <c r="G23" s="330">
        <v>0</v>
      </c>
      <c r="H23" s="199">
        <v>0</v>
      </c>
      <c r="I23" s="206">
        <v>0</v>
      </c>
      <c r="J23" s="101"/>
      <c r="O23" s="127"/>
    </row>
    <row r="24" spans="1:15" x14ac:dyDescent="0.2">
      <c r="A24" s="173" t="s">
        <v>31</v>
      </c>
      <c r="B24" s="287">
        <v>4161.2169999999996</v>
      </c>
      <c r="C24" s="330">
        <v>0.13857224087534722</v>
      </c>
      <c r="D24" s="287">
        <v>2779.6669999999999</v>
      </c>
      <c r="E24" s="330">
        <v>0.11480130943687712</v>
      </c>
      <c r="F24" s="199">
        <v>12538.731</v>
      </c>
      <c r="G24" s="330">
        <v>0.12585091709136281</v>
      </c>
      <c r="H24" s="199">
        <v>19479.614999999998</v>
      </c>
      <c r="I24" s="206">
        <v>0.12659483234100213</v>
      </c>
      <c r="J24" s="101"/>
      <c r="O24" s="127"/>
    </row>
    <row r="25" spans="1:15" x14ac:dyDescent="0.2">
      <c r="A25" s="173" t="s">
        <v>30</v>
      </c>
      <c r="B25" s="287">
        <v>34361.678</v>
      </c>
      <c r="C25" s="330">
        <v>2.4286479806323282E-2</v>
      </c>
      <c r="D25" s="287">
        <v>62021.254999999997</v>
      </c>
      <c r="E25" s="330">
        <v>2.8839762761329289E-2</v>
      </c>
      <c r="F25" s="199">
        <v>84645.235000000001</v>
      </c>
      <c r="G25" s="330">
        <v>2.8249606084772057E-2</v>
      </c>
      <c r="H25" s="199">
        <v>181028.16800000001</v>
      </c>
      <c r="I25" s="206">
        <v>2.7588490299330304E-2</v>
      </c>
      <c r="J25" s="101"/>
      <c r="O25" s="98"/>
    </row>
    <row r="26" spans="1:15" ht="13.5" customHeight="1" x14ac:dyDescent="0.2">
      <c r="A26" s="171" t="s">
        <v>331</v>
      </c>
      <c r="B26" s="285">
        <v>197552.59399999998</v>
      </c>
      <c r="C26" s="329">
        <v>3.9404782638507316E-2</v>
      </c>
      <c r="D26" s="285">
        <v>282988.288</v>
      </c>
      <c r="E26" s="329">
        <v>3.6835084352119345E-2</v>
      </c>
      <c r="F26" s="198">
        <v>383692.95600000001</v>
      </c>
      <c r="G26" s="329">
        <v>3.7029388338295652E-2</v>
      </c>
      <c r="H26" s="198">
        <v>864233.83799999999</v>
      </c>
      <c r="I26" s="205">
        <v>3.7481125621278755E-2</v>
      </c>
      <c r="J26" s="10"/>
      <c r="O26" s="78"/>
    </row>
    <row r="27" spans="1:15" ht="12.75" customHeight="1" x14ac:dyDescent="0.2">
      <c r="A27" s="173" t="s">
        <v>26</v>
      </c>
      <c r="B27" s="287">
        <v>13259.976000000001</v>
      </c>
      <c r="C27" s="330">
        <v>9.5127044000592412E-3</v>
      </c>
      <c r="D27" s="287">
        <v>17524.355</v>
      </c>
      <c r="E27" s="330">
        <v>9.7985635899823925E-3</v>
      </c>
      <c r="F27" s="199">
        <v>21209.120999999999</v>
      </c>
      <c r="G27" s="330">
        <v>9.817970882006876E-3</v>
      </c>
      <c r="H27" s="199">
        <v>51993.451999999997</v>
      </c>
      <c r="I27" s="206">
        <v>9.7318282787411045E-3</v>
      </c>
      <c r="J27" s="101"/>
      <c r="O27" s="78"/>
    </row>
    <row r="28" spans="1:15" ht="12.75" customHeight="1" x14ac:dyDescent="0.2">
      <c r="A28" s="173" t="s">
        <v>0</v>
      </c>
      <c r="B28" s="287">
        <v>7986.69</v>
      </c>
      <c r="C28" s="330">
        <v>7.8735266361285139E-2</v>
      </c>
      <c r="D28" s="287">
        <v>9948.02</v>
      </c>
      <c r="E28" s="330">
        <v>6.8705310558982186E-2</v>
      </c>
      <c r="F28" s="199">
        <v>12451.460000000001</v>
      </c>
      <c r="G28" s="330">
        <v>5.9625499327151263E-2</v>
      </c>
      <c r="H28" s="199">
        <v>30386.17</v>
      </c>
      <c r="I28" s="206">
        <v>6.6774334349413433E-2</v>
      </c>
      <c r="J28" s="101"/>
      <c r="O28" s="78"/>
    </row>
    <row r="29" spans="1:15" ht="12.75" customHeight="1" x14ac:dyDescent="0.2">
      <c r="A29" s="173" t="s">
        <v>1</v>
      </c>
      <c r="B29" s="287">
        <v>1064.806</v>
      </c>
      <c r="C29" s="330">
        <v>2.8697633380312611E-2</v>
      </c>
      <c r="D29" s="287">
        <v>1605.086</v>
      </c>
      <c r="E29" s="330">
        <v>3.0108869903580061E-2</v>
      </c>
      <c r="F29" s="199">
        <v>2158.645</v>
      </c>
      <c r="G29" s="330">
        <v>2.3482434436954285E-2</v>
      </c>
      <c r="H29" s="199">
        <v>4828.5370000000003</v>
      </c>
      <c r="I29" s="206">
        <v>2.6481001525575899E-2</v>
      </c>
      <c r="J29" s="101"/>
      <c r="O29" s="78"/>
    </row>
    <row r="30" spans="1:15" ht="12.75" customHeight="1" x14ac:dyDescent="0.2">
      <c r="A30" s="173" t="s">
        <v>2</v>
      </c>
      <c r="B30" s="287">
        <v>1080.19</v>
      </c>
      <c r="C30" s="330">
        <v>0.10468073147331594</v>
      </c>
      <c r="D30" s="287">
        <v>2211.857</v>
      </c>
      <c r="E30" s="330">
        <v>0.102117514941654</v>
      </c>
      <c r="F30" s="199">
        <v>2796.2919999999999</v>
      </c>
      <c r="G30" s="330">
        <v>8.2891481806493431E-2</v>
      </c>
      <c r="H30" s="199">
        <v>6088.3389999999999</v>
      </c>
      <c r="I30" s="206">
        <v>9.2650183207514086E-2</v>
      </c>
      <c r="J30" s="101"/>
    </row>
    <row r="31" spans="1:15" x14ac:dyDescent="0.2">
      <c r="A31" s="173" t="s">
        <v>6</v>
      </c>
      <c r="B31" s="287">
        <v>457.68</v>
      </c>
      <c r="C31" s="330">
        <v>1.375444882850972E-2</v>
      </c>
      <c r="D31" s="287">
        <v>539.15</v>
      </c>
      <c r="E31" s="330">
        <v>1.199270565894218E-2</v>
      </c>
      <c r="F31" s="199">
        <v>861.61</v>
      </c>
      <c r="G31" s="330">
        <v>1.9124677488453801E-2</v>
      </c>
      <c r="H31" s="199">
        <v>1858.44</v>
      </c>
      <c r="I31" s="206">
        <v>1.5074485571742843E-2</v>
      </c>
      <c r="J31" s="101"/>
    </row>
    <row r="32" spans="1:15" x14ac:dyDescent="0.2">
      <c r="A32" s="173" t="s">
        <v>25</v>
      </c>
      <c r="B32" s="287">
        <v>113546.57999999999</v>
      </c>
      <c r="C32" s="330">
        <v>5.0088617704694326E-2</v>
      </c>
      <c r="D32" s="287">
        <v>160569.52899999998</v>
      </c>
      <c r="E32" s="330">
        <v>4.4297444222974464E-2</v>
      </c>
      <c r="F32" s="199">
        <v>219655.32199999999</v>
      </c>
      <c r="G32" s="330">
        <v>4.4365667927555807E-2</v>
      </c>
      <c r="H32" s="199">
        <v>493771.43099999992</v>
      </c>
      <c r="I32" s="206">
        <v>4.5539369344795542E-2</v>
      </c>
      <c r="J32" s="101"/>
    </row>
    <row r="33" spans="1:10" x14ac:dyDescent="0.2">
      <c r="A33" s="173" t="s">
        <v>5</v>
      </c>
      <c r="B33" s="287">
        <v>49526.182000000008</v>
      </c>
      <c r="C33" s="330">
        <v>4.6355025091635978E-2</v>
      </c>
      <c r="D33" s="287">
        <v>74738.878000000012</v>
      </c>
      <c r="E33" s="330">
        <v>4.1093637488481986E-2</v>
      </c>
      <c r="F33" s="199">
        <v>102928.094</v>
      </c>
      <c r="G33" s="330">
        <v>3.9592580623661333E-2</v>
      </c>
      <c r="H33" s="199">
        <v>227193.15400000004</v>
      </c>
      <c r="I33" s="206">
        <v>4.1406941960414508E-2</v>
      </c>
      <c r="J33" s="101"/>
    </row>
    <row r="34" spans="1:10" x14ac:dyDescent="0.2">
      <c r="A34" s="173" t="s">
        <v>3</v>
      </c>
      <c r="B34" s="287">
        <v>10630.49</v>
      </c>
      <c r="C34" s="330">
        <v>0.10418550123191472</v>
      </c>
      <c r="D34" s="287">
        <v>15851.413</v>
      </c>
      <c r="E34" s="330">
        <v>8.5293504218442465E-2</v>
      </c>
      <c r="F34" s="199">
        <v>21632.411999999997</v>
      </c>
      <c r="G34" s="330">
        <v>7.9714672894571306E-2</v>
      </c>
      <c r="H34" s="199">
        <v>48114.314999999995</v>
      </c>
      <c r="I34" s="206">
        <v>8.6033217144369248E-2</v>
      </c>
      <c r="J34" s="101"/>
    </row>
    <row r="35" spans="1:10" ht="11.45"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7.4312419310900435E-2</v>
      </c>
      <c r="C38" s="93" t="str">
        <f>+B5</f>
        <v>Říjen</v>
      </c>
      <c r="D38" s="103" t="str">
        <f>+D5</f>
        <v>Listopad</v>
      </c>
      <c r="E38" s="103" t="str">
        <f>+F5</f>
        <v>Prosinec</v>
      </c>
    </row>
    <row r="39" spans="1:10" x14ac:dyDescent="0.2">
      <c r="A39" s="103" t="s">
        <v>59</v>
      </c>
      <c r="B39" s="104">
        <f t="shared" ref="B39:B40" si="0">+I8</f>
        <v>6.3253042897402162E-2</v>
      </c>
      <c r="C39" s="93"/>
      <c r="D39" s="103"/>
      <c r="E39" s="103"/>
      <c r="H39" s="116"/>
    </row>
    <row r="40" spans="1:10" x14ac:dyDescent="0.2">
      <c r="A40" s="103" t="s">
        <v>116</v>
      </c>
      <c r="B40" s="104">
        <f t="shared" si="0"/>
        <v>4.2444549442060678E-2</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{DDC7855E-897A-4F10-AF75-4E27822A60E4}</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DDC7855E-897A-4F10-AF75-4E27822A60E4}">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4"/>
  <dimension ref="A1:O41"/>
  <sheetViews>
    <sheetView showGridLines="0" view="pageBreakPreview" zoomScaleNormal="70" zoomScaleSheetLayoutView="100" workbookViewId="0">
      <selection activeCell="K35" sqref="K35"/>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39" t="s">
        <v>271</v>
      </c>
      <c r="I1" s="242" t="str">
        <f>'3'!N1</f>
        <v>IV.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75">
        <v>2022</v>
      </c>
      <c r="B5" s="364" t="s">
        <v>17</v>
      </c>
      <c r="C5" s="366"/>
      <c r="D5" s="364" t="s">
        <v>18</v>
      </c>
      <c r="E5" s="366"/>
      <c r="F5" s="364" t="s">
        <v>19</v>
      </c>
      <c r="G5" s="366"/>
      <c r="H5" s="364" t="s">
        <v>7</v>
      </c>
      <c r="I5" s="365"/>
    </row>
    <row r="6" spans="1:15" x14ac:dyDescent="0.2">
      <c r="A6" s="376"/>
      <c r="B6" s="279" t="s">
        <v>288</v>
      </c>
      <c r="C6" s="280" t="s">
        <v>289</v>
      </c>
      <c r="D6" s="279" t="s">
        <v>288</v>
      </c>
      <c r="E6" s="280" t="s">
        <v>289</v>
      </c>
      <c r="F6" s="279" t="s">
        <v>288</v>
      </c>
      <c r="G6" s="280" t="s">
        <v>289</v>
      </c>
      <c r="H6" s="279" t="s">
        <v>288</v>
      </c>
      <c r="I6" s="298" t="s">
        <v>289</v>
      </c>
      <c r="J6" s="109"/>
      <c r="O6" s="109"/>
    </row>
    <row r="7" spans="1:15" ht="13.5" x14ac:dyDescent="0.2">
      <c r="A7" s="170" t="s">
        <v>196</v>
      </c>
      <c r="B7" s="285">
        <v>578.65800000000036</v>
      </c>
      <c r="C7" s="329">
        <v>1.5265665458911797E-2</v>
      </c>
      <c r="D7" s="285">
        <v>578.65800000000036</v>
      </c>
      <c r="E7" s="329">
        <v>1.5275032565766102E-2</v>
      </c>
      <c r="F7" s="198">
        <v>578.65800000000036</v>
      </c>
      <c r="G7" s="329">
        <v>1.5283273185744763E-2</v>
      </c>
      <c r="H7" s="198">
        <v>578.65800000000036</v>
      </c>
      <c r="I7" s="204">
        <v>1.5283273185744763E-2</v>
      </c>
      <c r="J7" s="111"/>
      <c r="O7" s="60"/>
    </row>
    <row r="8" spans="1:15" x14ac:dyDescent="0.2">
      <c r="A8" s="170" t="s">
        <v>328</v>
      </c>
      <c r="B8" s="285">
        <v>272811.34399999992</v>
      </c>
      <c r="C8" s="329">
        <v>2.4671713204195068E-2</v>
      </c>
      <c r="D8" s="285">
        <v>341037.66100000014</v>
      </c>
      <c r="E8" s="329">
        <v>2.3004019246906589E-2</v>
      </c>
      <c r="F8" s="198">
        <v>450714.83800000005</v>
      </c>
      <c r="G8" s="329">
        <v>2.4907000587062102E-2</v>
      </c>
      <c r="H8" s="198">
        <v>1064563.8430000001</v>
      </c>
      <c r="I8" s="204">
        <v>2.4206350510227716E-2</v>
      </c>
      <c r="J8" s="111"/>
      <c r="O8" s="60"/>
    </row>
    <row r="9" spans="1:15" x14ac:dyDescent="0.2">
      <c r="A9" s="170" t="s">
        <v>329</v>
      </c>
      <c r="B9" s="285">
        <v>105965.56899999999</v>
      </c>
      <c r="C9" s="329">
        <v>1.8772827865413552E-2</v>
      </c>
      <c r="D9" s="285">
        <v>165381.31299999999</v>
      </c>
      <c r="E9" s="329">
        <v>1.9488279251719112E-2</v>
      </c>
      <c r="F9" s="198">
        <v>227824.43899999998</v>
      </c>
      <c r="G9" s="329">
        <v>2.0201770733460595E-2</v>
      </c>
      <c r="H9" s="198">
        <v>499171.321</v>
      </c>
      <c r="I9" s="205">
        <v>1.9646019608698592E-2</v>
      </c>
      <c r="J9" s="101"/>
      <c r="O9" s="104"/>
    </row>
    <row r="10" spans="1:15" x14ac:dyDescent="0.2">
      <c r="A10" s="173" t="s">
        <v>40</v>
      </c>
      <c r="B10" s="287">
        <v>36742.14</v>
      </c>
      <c r="C10" s="330">
        <v>6.6272747372792151E-2</v>
      </c>
      <c r="D10" s="287">
        <v>60733.79</v>
      </c>
      <c r="E10" s="330">
        <v>8.4177473077574991E-2</v>
      </c>
      <c r="F10" s="199">
        <v>88915</v>
      </c>
      <c r="G10" s="330">
        <v>9.8852214337518077E-2</v>
      </c>
      <c r="H10" s="199">
        <v>186390.93</v>
      </c>
      <c r="I10" s="206">
        <v>8.5682050424425296E-2</v>
      </c>
      <c r="J10" s="101"/>
      <c r="O10" s="127"/>
    </row>
    <row r="11" spans="1:15" x14ac:dyDescent="0.2">
      <c r="A11" s="173" t="s">
        <v>39</v>
      </c>
      <c r="B11" s="287">
        <v>4081.2280000000001</v>
      </c>
      <c r="C11" s="330">
        <v>8.6260678099136456E-2</v>
      </c>
      <c r="D11" s="287">
        <v>5727.4110000000001</v>
      </c>
      <c r="E11" s="330">
        <v>0.10216917948480927</v>
      </c>
      <c r="F11" s="199">
        <v>6567.59</v>
      </c>
      <c r="G11" s="330">
        <v>0.10314024973653861</v>
      </c>
      <c r="H11" s="199">
        <v>16376.228999999999</v>
      </c>
      <c r="I11" s="206">
        <v>9.8033577850736325E-2</v>
      </c>
      <c r="J11" s="101"/>
      <c r="O11" s="127"/>
    </row>
    <row r="12" spans="1:15" x14ac:dyDescent="0.2">
      <c r="A12" s="173" t="s">
        <v>38</v>
      </c>
      <c r="B12" s="287">
        <v>0</v>
      </c>
      <c r="C12" s="330">
        <v>0</v>
      </c>
      <c r="D12" s="287">
        <v>0</v>
      </c>
      <c r="E12" s="330">
        <v>0</v>
      </c>
      <c r="F12" s="199">
        <v>0</v>
      </c>
      <c r="G12" s="330">
        <v>0</v>
      </c>
      <c r="H12" s="199">
        <v>0</v>
      </c>
      <c r="I12" s="206">
        <v>0</v>
      </c>
      <c r="J12" s="101"/>
      <c r="O12" s="127"/>
    </row>
    <row r="13" spans="1:15" x14ac:dyDescent="0.2">
      <c r="A13" s="173" t="s">
        <v>60</v>
      </c>
      <c r="B13" s="287">
        <v>0</v>
      </c>
      <c r="C13" s="330">
        <v>0</v>
      </c>
      <c r="D13" s="287">
        <v>0</v>
      </c>
      <c r="E13" s="330">
        <v>0</v>
      </c>
      <c r="F13" s="199">
        <v>0</v>
      </c>
      <c r="G13" s="330">
        <v>0</v>
      </c>
      <c r="H13" s="199">
        <v>0</v>
      </c>
      <c r="I13" s="206">
        <v>0</v>
      </c>
      <c r="J13" s="101"/>
      <c r="O13" s="127"/>
    </row>
    <row r="14" spans="1:15" x14ac:dyDescent="0.2">
      <c r="A14" s="173" t="s">
        <v>61</v>
      </c>
      <c r="B14" s="287">
        <v>0</v>
      </c>
      <c r="C14" s="330">
        <v>0</v>
      </c>
      <c r="D14" s="287">
        <v>0</v>
      </c>
      <c r="E14" s="330">
        <v>0</v>
      </c>
      <c r="F14" s="199">
        <v>0</v>
      </c>
      <c r="G14" s="330">
        <v>0</v>
      </c>
      <c r="H14" s="199">
        <v>0</v>
      </c>
      <c r="I14" s="206">
        <v>0</v>
      </c>
      <c r="J14" s="101"/>
      <c r="O14" s="127"/>
    </row>
    <row r="15" spans="1:15" x14ac:dyDescent="0.2">
      <c r="A15" s="173" t="s">
        <v>62</v>
      </c>
      <c r="B15" s="287">
        <v>9</v>
      </c>
      <c r="C15" s="330">
        <v>0.233160621761658</v>
      </c>
      <c r="D15" s="287">
        <v>3.7</v>
      </c>
      <c r="E15" s="330">
        <v>0.23314429741650911</v>
      </c>
      <c r="F15" s="199">
        <v>2.2999999999999998</v>
      </c>
      <c r="G15" s="330">
        <v>0.41516245487364623</v>
      </c>
      <c r="H15" s="199">
        <v>15</v>
      </c>
      <c r="I15" s="206">
        <v>0.24995834027662053</v>
      </c>
      <c r="J15" s="101"/>
      <c r="O15" s="127"/>
    </row>
    <row r="16" spans="1:15" x14ac:dyDescent="0.2">
      <c r="A16" s="173" t="s">
        <v>37</v>
      </c>
      <c r="B16" s="287">
        <v>15719.022000000001</v>
      </c>
      <c r="C16" s="330">
        <v>6.150094841712651E-3</v>
      </c>
      <c r="D16" s="287">
        <v>27855.806</v>
      </c>
      <c r="E16" s="330">
        <v>6.9595751225549384E-3</v>
      </c>
      <c r="F16" s="199">
        <v>40520.928999999996</v>
      </c>
      <c r="G16" s="330">
        <v>7.6900871422328054E-3</v>
      </c>
      <c r="H16" s="199">
        <v>84095.756999999998</v>
      </c>
      <c r="I16" s="206">
        <v>7.1100947627097946E-3</v>
      </c>
      <c r="J16" s="101"/>
      <c r="O16" s="127"/>
    </row>
    <row r="17" spans="1:15" x14ac:dyDescent="0.2">
      <c r="A17" s="173" t="s">
        <v>72</v>
      </c>
      <c r="B17" s="287">
        <v>3387.99</v>
      </c>
      <c r="C17" s="330">
        <v>0.21510555949197352</v>
      </c>
      <c r="D17" s="287">
        <v>4844.42</v>
      </c>
      <c r="E17" s="330">
        <v>0.19349089784933782</v>
      </c>
      <c r="F17" s="199">
        <v>5644.77</v>
      </c>
      <c r="G17" s="330">
        <v>0.16176476066867021</v>
      </c>
      <c r="H17" s="199">
        <v>13877.18</v>
      </c>
      <c r="I17" s="206">
        <v>0.18336114038923007</v>
      </c>
      <c r="J17" s="101"/>
      <c r="O17" s="127"/>
    </row>
    <row r="18" spans="1:15" x14ac:dyDescent="0.2">
      <c r="A18" s="173" t="s">
        <v>36</v>
      </c>
      <c r="B18" s="287">
        <v>0</v>
      </c>
      <c r="C18" s="330">
        <v>0</v>
      </c>
      <c r="D18" s="287">
        <v>0</v>
      </c>
      <c r="E18" s="330">
        <v>0</v>
      </c>
      <c r="F18" s="199">
        <v>0</v>
      </c>
      <c r="G18" s="330">
        <v>0</v>
      </c>
      <c r="H18" s="199">
        <v>0</v>
      </c>
      <c r="I18" s="206">
        <v>0</v>
      </c>
      <c r="J18" s="101"/>
      <c r="O18" s="127"/>
    </row>
    <row r="19" spans="1:15" x14ac:dyDescent="0.2">
      <c r="A19" s="173" t="s">
        <v>35</v>
      </c>
      <c r="B19" s="287">
        <v>1913.7819999999999</v>
      </c>
      <c r="C19" s="330">
        <v>3.6276005029935852E-2</v>
      </c>
      <c r="D19" s="287">
        <v>1829.4780000000001</v>
      </c>
      <c r="E19" s="330">
        <v>2.4854774097750665E-2</v>
      </c>
      <c r="F19" s="199">
        <v>1514.9179999999999</v>
      </c>
      <c r="G19" s="330">
        <v>2.3386270056047029E-2</v>
      </c>
      <c r="H19" s="199">
        <v>5258.1779999999999</v>
      </c>
      <c r="I19" s="206">
        <v>2.7509428670900421E-2</v>
      </c>
      <c r="J19" s="101"/>
      <c r="O19" s="127"/>
    </row>
    <row r="20" spans="1:15" x14ac:dyDescent="0.2">
      <c r="A20" s="173" t="s">
        <v>34</v>
      </c>
      <c r="B20" s="287">
        <v>0</v>
      </c>
      <c r="C20" s="330">
        <v>0</v>
      </c>
      <c r="D20" s="287">
        <v>0</v>
      </c>
      <c r="E20" s="330">
        <v>0</v>
      </c>
      <c r="F20" s="199">
        <v>0</v>
      </c>
      <c r="G20" s="330">
        <v>0</v>
      </c>
      <c r="H20" s="199">
        <v>0</v>
      </c>
      <c r="I20" s="206">
        <v>0</v>
      </c>
      <c r="J20" s="101"/>
      <c r="O20" s="127"/>
    </row>
    <row r="21" spans="1:15" x14ac:dyDescent="0.2">
      <c r="A21" s="173" t="s">
        <v>33</v>
      </c>
      <c r="B21" s="287">
        <v>1173.933</v>
      </c>
      <c r="C21" s="330">
        <v>5.541913065090145E-3</v>
      </c>
      <c r="D21" s="287">
        <v>1015.913</v>
      </c>
      <c r="E21" s="330">
        <v>3.8320279850544599E-3</v>
      </c>
      <c r="F21" s="199">
        <v>879.024</v>
      </c>
      <c r="G21" s="330">
        <v>3.1216919906434911E-3</v>
      </c>
      <c r="H21" s="199">
        <v>3068.87</v>
      </c>
      <c r="I21" s="206">
        <v>4.0458393300489889E-3</v>
      </c>
      <c r="J21" s="101"/>
      <c r="O21" s="127"/>
    </row>
    <row r="22" spans="1:15" x14ac:dyDescent="0.2">
      <c r="A22" s="173" t="s">
        <v>32</v>
      </c>
      <c r="B22" s="287">
        <v>0</v>
      </c>
      <c r="C22" s="330">
        <v>0</v>
      </c>
      <c r="D22" s="287">
        <v>0</v>
      </c>
      <c r="E22" s="330">
        <v>0</v>
      </c>
      <c r="F22" s="199">
        <v>0</v>
      </c>
      <c r="G22" s="330">
        <v>0</v>
      </c>
      <c r="H22" s="199">
        <v>0</v>
      </c>
      <c r="I22" s="206">
        <v>0</v>
      </c>
      <c r="J22" s="101"/>
      <c r="O22" s="127"/>
    </row>
    <row r="23" spans="1:15" x14ac:dyDescent="0.2">
      <c r="A23" s="173" t="s">
        <v>3</v>
      </c>
      <c r="B23" s="287">
        <v>0</v>
      </c>
      <c r="C23" s="330">
        <v>0</v>
      </c>
      <c r="D23" s="287">
        <v>0</v>
      </c>
      <c r="E23" s="330">
        <v>0</v>
      </c>
      <c r="F23" s="199">
        <v>0</v>
      </c>
      <c r="G23" s="330">
        <v>0</v>
      </c>
      <c r="H23" s="199">
        <v>0</v>
      </c>
      <c r="I23" s="206">
        <v>0</v>
      </c>
      <c r="J23" s="101"/>
      <c r="O23" s="127"/>
    </row>
    <row r="24" spans="1:15" x14ac:dyDescent="0.2">
      <c r="A24" s="173" t="s">
        <v>31</v>
      </c>
      <c r="B24" s="287">
        <v>57</v>
      </c>
      <c r="C24" s="330">
        <v>1.8981508846798408E-3</v>
      </c>
      <c r="D24" s="287">
        <v>91</v>
      </c>
      <c r="E24" s="330">
        <v>3.7583347785025392E-3</v>
      </c>
      <c r="F24" s="199">
        <v>122</v>
      </c>
      <c r="G24" s="330">
        <v>1.2245108284998109E-3</v>
      </c>
      <c r="H24" s="199">
        <v>270</v>
      </c>
      <c r="I24" s="206">
        <v>1.7546858463101339E-3</v>
      </c>
      <c r="J24" s="101"/>
      <c r="O24" s="127"/>
    </row>
    <row r="25" spans="1:15" x14ac:dyDescent="0.2">
      <c r="A25" s="173" t="s">
        <v>30</v>
      </c>
      <c r="B25" s="287">
        <v>42881.474000000002</v>
      </c>
      <c r="C25" s="330">
        <v>3.0308183796099158E-2</v>
      </c>
      <c r="D25" s="287">
        <v>63279.794999999998</v>
      </c>
      <c r="E25" s="330">
        <v>2.9424981409769142E-2</v>
      </c>
      <c r="F25" s="199">
        <v>83657.907999999996</v>
      </c>
      <c r="G25" s="330">
        <v>2.792009434289007E-2</v>
      </c>
      <c r="H25" s="199">
        <v>189819.177</v>
      </c>
      <c r="I25" s="206">
        <v>2.8928230237027872E-2</v>
      </c>
      <c r="J25" s="101"/>
      <c r="O25" s="98"/>
    </row>
    <row r="26" spans="1:15" ht="13.5" customHeight="1" x14ac:dyDescent="0.2">
      <c r="A26" s="171" t="s">
        <v>331</v>
      </c>
      <c r="B26" s="285">
        <v>93527.787999999986</v>
      </c>
      <c r="C26" s="329">
        <v>1.8655498681026648E-2</v>
      </c>
      <c r="D26" s="285">
        <v>150178.321</v>
      </c>
      <c r="E26" s="329">
        <v>1.9547915431378758E-2</v>
      </c>
      <c r="F26" s="198">
        <v>210279.16700000004</v>
      </c>
      <c r="G26" s="329">
        <v>2.0293593647041894E-2</v>
      </c>
      <c r="H26" s="198">
        <v>453985.27600000007</v>
      </c>
      <c r="I26" s="205">
        <v>1.968897584402025E-2</v>
      </c>
      <c r="J26" s="10"/>
      <c r="O26" s="78"/>
    </row>
    <row r="27" spans="1:15" ht="12.75" customHeight="1" x14ac:dyDescent="0.2">
      <c r="A27" s="173" t="s">
        <v>26</v>
      </c>
      <c r="B27" s="287">
        <v>9236.2910000000011</v>
      </c>
      <c r="C27" s="330">
        <v>6.6261135039707144E-3</v>
      </c>
      <c r="D27" s="287">
        <v>12869.15</v>
      </c>
      <c r="E27" s="330">
        <v>7.1956533991705783E-3</v>
      </c>
      <c r="F27" s="199">
        <v>16786.844000000001</v>
      </c>
      <c r="G27" s="330">
        <v>7.770842817709977E-3</v>
      </c>
      <c r="H27" s="199">
        <v>38892.285000000003</v>
      </c>
      <c r="I27" s="206">
        <v>7.2796289615057403E-3</v>
      </c>
      <c r="J27" s="101"/>
      <c r="O27" s="78"/>
    </row>
    <row r="28" spans="1:15" ht="12.75" customHeight="1" x14ac:dyDescent="0.2">
      <c r="A28" s="173" t="s">
        <v>0</v>
      </c>
      <c r="B28" s="287">
        <v>3387.99</v>
      </c>
      <c r="C28" s="330">
        <v>3.3399855895166891E-2</v>
      </c>
      <c r="D28" s="287">
        <v>4844.42</v>
      </c>
      <c r="E28" s="330">
        <v>3.3457650927334735E-2</v>
      </c>
      <c r="F28" s="199">
        <v>5644.77</v>
      </c>
      <c r="G28" s="330">
        <v>2.7030744172725416E-2</v>
      </c>
      <c r="H28" s="199">
        <v>13877.18</v>
      </c>
      <c r="I28" s="206">
        <v>3.0495434506783617E-2</v>
      </c>
      <c r="J28" s="101"/>
      <c r="O28" s="78"/>
    </row>
    <row r="29" spans="1:15" ht="12.75" customHeight="1" x14ac:dyDescent="0.2">
      <c r="A29" s="173" t="s">
        <v>1</v>
      </c>
      <c r="B29" s="287">
        <v>201.93</v>
      </c>
      <c r="C29" s="330">
        <v>5.4422243192530145E-3</v>
      </c>
      <c r="D29" s="287">
        <v>418.19</v>
      </c>
      <c r="E29" s="330">
        <v>7.8445817264483925E-3</v>
      </c>
      <c r="F29" s="199">
        <v>593.04999999999995</v>
      </c>
      <c r="G29" s="330">
        <v>6.4513885992535771E-3</v>
      </c>
      <c r="H29" s="199">
        <v>1213.17</v>
      </c>
      <c r="I29" s="206">
        <v>6.6533520651872215E-3</v>
      </c>
      <c r="J29" s="101"/>
      <c r="O29" s="78"/>
    </row>
    <row r="30" spans="1:15" ht="12.75" customHeight="1" x14ac:dyDescent="0.2">
      <c r="A30" s="173" t="s">
        <v>2</v>
      </c>
      <c r="B30" s="287">
        <v>188.09</v>
      </c>
      <c r="C30" s="330">
        <v>1.8227718070724593E-2</v>
      </c>
      <c r="D30" s="287">
        <v>424.45</v>
      </c>
      <c r="E30" s="330">
        <v>1.9596103734095392E-2</v>
      </c>
      <c r="F30" s="199">
        <v>719.81</v>
      </c>
      <c r="G30" s="330">
        <v>2.1337584744058214E-2</v>
      </c>
      <c r="H30" s="199">
        <v>1332.35</v>
      </c>
      <c r="I30" s="206">
        <v>2.0275229680300554E-2</v>
      </c>
      <c r="J30" s="101"/>
    </row>
    <row r="31" spans="1:15" x14ac:dyDescent="0.2">
      <c r="A31" s="173" t="s">
        <v>6</v>
      </c>
      <c r="B31" s="287">
        <v>4150.9940000000006</v>
      </c>
      <c r="C31" s="330">
        <v>0.1247479342782094</v>
      </c>
      <c r="D31" s="287">
        <v>5170.5140000000001</v>
      </c>
      <c r="E31" s="330">
        <v>0.115011504233404</v>
      </c>
      <c r="F31" s="199">
        <v>4777.3090000000002</v>
      </c>
      <c r="G31" s="330">
        <v>0.10603926821611605</v>
      </c>
      <c r="H31" s="199">
        <v>14098.817000000003</v>
      </c>
      <c r="I31" s="206">
        <v>0.11436065379842381</v>
      </c>
      <c r="J31" s="101"/>
    </row>
    <row r="32" spans="1:15" x14ac:dyDescent="0.2">
      <c r="A32" s="173" t="s">
        <v>25</v>
      </c>
      <c r="B32" s="287">
        <v>55876.228999999985</v>
      </c>
      <c r="C32" s="330">
        <v>2.4648589796019874E-2</v>
      </c>
      <c r="D32" s="287">
        <v>89292.981</v>
      </c>
      <c r="E32" s="330">
        <v>2.4633882094470233E-2</v>
      </c>
      <c r="F32" s="199">
        <v>128130.05000000003</v>
      </c>
      <c r="G32" s="330">
        <v>2.5879524329672846E-2</v>
      </c>
      <c r="H32" s="199">
        <v>273299.26</v>
      </c>
      <c r="I32" s="206">
        <v>2.5205743308383731E-2</v>
      </c>
      <c r="J32" s="101"/>
    </row>
    <row r="33" spans="1:10" x14ac:dyDescent="0.2">
      <c r="A33" s="173" t="s">
        <v>5</v>
      </c>
      <c r="B33" s="287">
        <v>20076.093999999997</v>
      </c>
      <c r="C33" s="330">
        <v>1.8790623535487602E-2</v>
      </c>
      <c r="D33" s="287">
        <v>36761.595999999998</v>
      </c>
      <c r="E33" s="330">
        <v>2.0212608751258337E-2</v>
      </c>
      <c r="F33" s="199">
        <v>52963.874000000003</v>
      </c>
      <c r="G33" s="330">
        <v>2.0373217554057112E-2</v>
      </c>
      <c r="H33" s="199">
        <v>109801.564</v>
      </c>
      <c r="I33" s="206">
        <v>2.0011813330038711E-2</v>
      </c>
      <c r="J33" s="101"/>
    </row>
    <row r="34" spans="1:10" x14ac:dyDescent="0.2">
      <c r="A34" s="173" t="s">
        <v>3</v>
      </c>
      <c r="B34" s="287">
        <v>410.17</v>
      </c>
      <c r="C34" s="330">
        <v>4.0199244851643204E-3</v>
      </c>
      <c r="D34" s="287">
        <v>397.02</v>
      </c>
      <c r="E34" s="330">
        <v>2.1362907549507429E-3</v>
      </c>
      <c r="F34" s="199">
        <v>663.46</v>
      </c>
      <c r="G34" s="330">
        <v>2.4448266276840647E-3</v>
      </c>
      <c r="H34" s="199">
        <v>1470.65</v>
      </c>
      <c r="I34" s="206">
        <v>2.6296695857223919E-3</v>
      </c>
      <c r="J34" s="101"/>
    </row>
    <row r="35" spans="1:10" ht="11.45"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1.5283273185744763E-2</v>
      </c>
      <c r="C38" s="93" t="str">
        <f>+B5</f>
        <v>Říjen</v>
      </c>
      <c r="D38" s="103" t="str">
        <f>+D5</f>
        <v>Listopad</v>
      </c>
      <c r="E38" s="103" t="str">
        <f>+F5</f>
        <v>Prosinec</v>
      </c>
    </row>
    <row r="39" spans="1:10" x14ac:dyDescent="0.2">
      <c r="A39" s="103" t="s">
        <v>59</v>
      </c>
      <c r="B39" s="104">
        <f t="shared" ref="B39:B40" si="0">+I8</f>
        <v>2.4206350510227716E-2</v>
      </c>
      <c r="C39" s="93"/>
      <c r="D39" s="103"/>
      <c r="E39" s="103"/>
      <c r="H39" s="116"/>
    </row>
    <row r="40" spans="1:10" x14ac:dyDescent="0.2">
      <c r="A40" s="103" t="s">
        <v>116</v>
      </c>
      <c r="B40" s="104">
        <f t="shared" si="0"/>
        <v>1.9646019608698592E-2</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I10:I25 C10:C25 C27:C34 E10:E25 E27:E34 G10:G25 G27:G34 I10:I25 I27:I34">
    <cfRule type="dataBar" priority="2">
      <dataBar>
        <cfvo type="num" val="0"/>
        <cfvo type="num" val="1"/>
        <color theme="9"/>
      </dataBar>
      <extLst>
        <ext xmlns:x14="http://schemas.microsoft.com/office/spreadsheetml/2009/9/main" uri="{B025F937-C7B1-47D3-B67F-A62EFF666E3E}">
          <x14:id>{5A266521-9702-49CC-8735-2801FAA5A20F}</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A266521-9702-49CC-8735-2801FAA5A20F}">
            <x14:dataBar minLength="0" maxLength="100" gradient="0" direction="rightToLeft">
              <x14:cfvo type="num">
                <xm:f>0</xm:f>
              </x14:cfvo>
              <x14:cfvo type="num">
                <xm:f>1</xm:f>
              </x14:cfvo>
              <x14:negativeFillColor rgb="FFFF0000"/>
              <x14:axisColor rgb="FF000000"/>
            </x14:dataBar>
          </x14:cfRule>
          <xm:sqref>I10:I25 C10:C25 C27:C34 E10:E25 E27:E34 G10:G25 G27:G34 I10:I25 I27:I34</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5"/>
  <dimension ref="A1:O42"/>
  <sheetViews>
    <sheetView showGridLines="0" view="pageBreakPreview" zoomScaleNormal="70" zoomScaleSheetLayoutView="100" workbookViewId="0">
      <selection activeCell="N31" sqref="N31"/>
    </sheetView>
  </sheetViews>
  <sheetFormatPr defaultColWidth="9.140625" defaultRowHeight="12" x14ac:dyDescent="0.2"/>
  <cols>
    <col min="1" max="1" width="33.28515625" style="74" customWidth="1"/>
    <col min="2" max="9" width="13.28515625" style="74" customWidth="1"/>
    <col min="10" max="15" width="9.140625" style="74" customWidth="1"/>
    <col min="16" max="16384" width="9.140625" style="74"/>
  </cols>
  <sheetData>
    <row r="1" spans="1:15" ht="18" x14ac:dyDescent="0.25">
      <c r="A1" s="239" t="s">
        <v>272</v>
      </c>
      <c r="I1" s="242" t="str">
        <f>'3'!N1</f>
        <v>IV.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75">
        <v>2022</v>
      </c>
      <c r="B5" s="364" t="s">
        <v>17</v>
      </c>
      <c r="C5" s="366"/>
      <c r="D5" s="364" t="s">
        <v>18</v>
      </c>
      <c r="E5" s="366"/>
      <c r="F5" s="364" t="s">
        <v>19</v>
      </c>
      <c r="G5" s="366"/>
      <c r="H5" s="364" t="s">
        <v>7</v>
      </c>
      <c r="I5" s="365"/>
    </row>
    <row r="6" spans="1:15" x14ac:dyDescent="0.2">
      <c r="A6" s="376"/>
      <c r="B6" s="279" t="s">
        <v>288</v>
      </c>
      <c r="C6" s="280" t="s">
        <v>289</v>
      </c>
      <c r="D6" s="279" t="s">
        <v>288</v>
      </c>
      <c r="E6" s="280" t="s">
        <v>289</v>
      </c>
      <c r="F6" s="279" t="s">
        <v>288</v>
      </c>
      <c r="G6" s="280" t="s">
        <v>289</v>
      </c>
      <c r="H6" s="279" t="s">
        <v>288</v>
      </c>
      <c r="I6" s="298" t="s">
        <v>289</v>
      </c>
      <c r="J6" s="109"/>
      <c r="O6" s="109"/>
    </row>
    <row r="7" spans="1:15" ht="13.5" x14ac:dyDescent="0.2">
      <c r="A7" s="170" t="s">
        <v>196</v>
      </c>
      <c r="B7" s="285">
        <v>1054.8934999999999</v>
      </c>
      <c r="C7" s="329">
        <v>2.7829307234636971E-2</v>
      </c>
      <c r="D7" s="285">
        <v>1054.8934999999999</v>
      </c>
      <c r="E7" s="329">
        <v>2.784638346988199E-2</v>
      </c>
      <c r="F7" s="198">
        <v>1054.8934999999999</v>
      </c>
      <c r="G7" s="329">
        <v>2.7861406119618896E-2</v>
      </c>
      <c r="H7" s="198">
        <v>1054.8934999999999</v>
      </c>
      <c r="I7" s="204">
        <v>2.7861406119618896E-2</v>
      </c>
      <c r="J7" s="111"/>
      <c r="O7" s="60"/>
    </row>
    <row r="8" spans="1:15" x14ac:dyDescent="0.2">
      <c r="A8" s="170" t="s">
        <v>328</v>
      </c>
      <c r="B8" s="285">
        <v>407271.58999999979</v>
      </c>
      <c r="C8" s="329">
        <v>3.6831635068285573E-2</v>
      </c>
      <c r="D8" s="285">
        <v>500172.53399999993</v>
      </c>
      <c r="E8" s="329">
        <v>3.3738146588185858E-2</v>
      </c>
      <c r="F8" s="198">
        <v>581866.28500000003</v>
      </c>
      <c r="G8" s="329">
        <v>3.2154574645014554E-2</v>
      </c>
      <c r="H8" s="198">
        <v>1489310.4089999998</v>
      </c>
      <c r="I8" s="204">
        <v>3.3864356765294146E-2</v>
      </c>
      <c r="J8" s="111"/>
      <c r="O8" s="60"/>
    </row>
    <row r="9" spans="1:15" x14ac:dyDescent="0.2">
      <c r="A9" s="170" t="s">
        <v>329</v>
      </c>
      <c r="B9" s="285">
        <v>203888.53</v>
      </c>
      <c r="C9" s="329">
        <v>3.6120829751994328E-2</v>
      </c>
      <c r="D9" s="285">
        <v>288010.147</v>
      </c>
      <c r="E9" s="329">
        <v>3.3938672213012791E-2</v>
      </c>
      <c r="F9" s="198">
        <v>354030.84499999997</v>
      </c>
      <c r="G9" s="329">
        <v>3.1392812793290037E-2</v>
      </c>
      <c r="H9" s="198">
        <v>845929.522</v>
      </c>
      <c r="I9" s="205">
        <v>3.329347516098391E-2</v>
      </c>
      <c r="J9" s="101"/>
      <c r="O9" s="104"/>
    </row>
    <row r="10" spans="1:15" x14ac:dyDescent="0.2">
      <c r="A10" s="173" t="s">
        <v>40</v>
      </c>
      <c r="B10" s="287">
        <v>46074.46</v>
      </c>
      <c r="C10" s="330">
        <v>8.310569411356597E-2</v>
      </c>
      <c r="D10" s="287">
        <v>53571.18</v>
      </c>
      <c r="E10" s="330">
        <v>7.425004371016404E-2</v>
      </c>
      <c r="F10" s="199">
        <v>53909.509999999995</v>
      </c>
      <c r="G10" s="330">
        <v>5.9934481666204513E-2</v>
      </c>
      <c r="H10" s="199">
        <v>153555.15</v>
      </c>
      <c r="I10" s="206">
        <v>7.0587770044552023E-2</v>
      </c>
      <c r="J10" s="101"/>
      <c r="O10" s="127"/>
    </row>
    <row r="11" spans="1:15" x14ac:dyDescent="0.2">
      <c r="A11" s="173" t="s">
        <v>39</v>
      </c>
      <c r="B11" s="287">
        <v>3270.7999999999997</v>
      </c>
      <c r="C11" s="330">
        <v>6.9131503049242898E-2</v>
      </c>
      <c r="D11" s="287">
        <v>4438.96</v>
      </c>
      <c r="E11" s="330">
        <v>7.9184975718677941E-2</v>
      </c>
      <c r="F11" s="199">
        <v>5034.6149999999998</v>
      </c>
      <c r="G11" s="330">
        <v>7.9065752951588533E-2</v>
      </c>
      <c r="H11" s="199">
        <v>12744.375</v>
      </c>
      <c r="I11" s="206">
        <v>7.6292086457845562E-2</v>
      </c>
      <c r="J11" s="101"/>
      <c r="O11" s="127"/>
    </row>
    <row r="12" spans="1:15" x14ac:dyDescent="0.2">
      <c r="A12" s="173" t="s">
        <v>38</v>
      </c>
      <c r="B12" s="287">
        <v>1172.3499999999999</v>
      </c>
      <c r="C12" s="330">
        <v>2.3556834589318742E-3</v>
      </c>
      <c r="D12" s="287">
        <v>3721.75</v>
      </c>
      <c r="E12" s="330">
        <v>4.3889414214217971E-3</v>
      </c>
      <c r="F12" s="199">
        <v>3772.34</v>
      </c>
      <c r="G12" s="330">
        <v>3.0333245829163224E-3</v>
      </c>
      <c r="H12" s="199">
        <v>8666.44</v>
      </c>
      <c r="I12" s="206">
        <v>3.347040579951555E-3</v>
      </c>
      <c r="J12" s="101"/>
      <c r="O12" s="127"/>
    </row>
    <row r="13" spans="1:15" x14ac:dyDescent="0.2">
      <c r="A13" s="173" t="s">
        <v>60</v>
      </c>
      <c r="B13" s="287">
        <v>0</v>
      </c>
      <c r="C13" s="330">
        <v>0</v>
      </c>
      <c r="D13" s="287">
        <v>0</v>
      </c>
      <c r="E13" s="330">
        <v>0</v>
      </c>
      <c r="F13" s="199">
        <v>0</v>
      </c>
      <c r="G13" s="330">
        <v>0</v>
      </c>
      <c r="H13" s="199">
        <v>0</v>
      </c>
      <c r="I13" s="206">
        <v>0</v>
      </c>
      <c r="J13" s="101"/>
      <c r="O13" s="127"/>
    </row>
    <row r="14" spans="1:15" x14ac:dyDescent="0.2">
      <c r="A14" s="173" t="s">
        <v>61</v>
      </c>
      <c r="B14" s="287">
        <v>0</v>
      </c>
      <c r="C14" s="330">
        <v>0</v>
      </c>
      <c r="D14" s="287">
        <v>0</v>
      </c>
      <c r="E14" s="330">
        <v>0</v>
      </c>
      <c r="F14" s="199">
        <v>0</v>
      </c>
      <c r="G14" s="330">
        <v>0</v>
      </c>
      <c r="H14" s="199">
        <v>0</v>
      </c>
      <c r="I14" s="206">
        <v>0</v>
      </c>
      <c r="J14" s="101"/>
      <c r="O14" s="127"/>
    </row>
    <row r="15" spans="1:15" x14ac:dyDescent="0.2">
      <c r="A15" s="173" t="s">
        <v>62</v>
      </c>
      <c r="B15" s="287">
        <v>0</v>
      </c>
      <c r="C15" s="330">
        <v>0</v>
      </c>
      <c r="D15" s="287">
        <v>0</v>
      </c>
      <c r="E15" s="330">
        <v>0</v>
      </c>
      <c r="F15" s="199">
        <v>0.4</v>
      </c>
      <c r="G15" s="330">
        <v>7.2202166064981949E-2</v>
      </c>
      <c r="H15" s="199">
        <v>0.4</v>
      </c>
      <c r="I15" s="206">
        <v>6.6655557407098815E-3</v>
      </c>
      <c r="J15" s="101"/>
      <c r="O15" s="127"/>
    </row>
    <row r="16" spans="1:15" x14ac:dyDescent="0.2">
      <c r="A16" s="173" t="s">
        <v>37</v>
      </c>
      <c r="B16" s="287">
        <v>88709.98</v>
      </c>
      <c r="C16" s="330">
        <v>3.4707934781593432E-2</v>
      </c>
      <c r="D16" s="287">
        <v>125794.89</v>
      </c>
      <c r="E16" s="330">
        <v>3.1428959082660725E-2</v>
      </c>
      <c r="F16" s="199">
        <v>168483.37</v>
      </c>
      <c r="G16" s="330">
        <v>3.1974878890783882E-2</v>
      </c>
      <c r="H16" s="199">
        <v>382988.24</v>
      </c>
      <c r="I16" s="206">
        <v>3.2380738060345207E-2</v>
      </c>
      <c r="J16" s="101"/>
      <c r="O16" s="127"/>
    </row>
    <row r="17" spans="1:15" x14ac:dyDescent="0.2">
      <c r="A17" s="173" t="s">
        <v>72</v>
      </c>
      <c r="B17" s="287">
        <v>0</v>
      </c>
      <c r="C17" s="330">
        <v>0</v>
      </c>
      <c r="D17" s="287">
        <v>0</v>
      </c>
      <c r="E17" s="330">
        <v>0</v>
      </c>
      <c r="F17" s="199">
        <v>0</v>
      </c>
      <c r="G17" s="330">
        <v>0</v>
      </c>
      <c r="H17" s="199">
        <v>0</v>
      </c>
      <c r="I17" s="206">
        <v>0</v>
      </c>
      <c r="J17" s="101"/>
      <c r="O17" s="127"/>
    </row>
    <row r="18" spans="1:15" x14ac:dyDescent="0.2">
      <c r="A18" s="173" t="s">
        <v>36</v>
      </c>
      <c r="B18" s="287">
        <v>0</v>
      </c>
      <c r="C18" s="330">
        <v>0</v>
      </c>
      <c r="D18" s="287">
        <v>0</v>
      </c>
      <c r="E18" s="330">
        <v>0</v>
      </c>
      <c r="F18" s="199">
        <v>0</v>
      </c>
      <c r="G18" s="330">
        <v>0</v>
      </c>
      <c r="H18" s="199">
        <v>0</v>
      </c>
      <c r="I18" s="206">
        <v>0</v>
      </c>
      <c r="J18" s="101"/>
      <c r="O18" s="127"/>
    </row>
    <row r="19" spans="1:15" x14ac:dyDescent="0.2">
      <c r="A19" s="173" t="s">
        <v>35</v>
      </c>
      <c r="B19" s="287">
        <v>0</v>
      </c>
      <c r="C19" s="330">
        <v>0</v>
      </c>
      <c r="D19" s="287">
        <v>0</v>
      </c>
      <c r="E19" s="330">
        <v>0</v>
      </c>
      <c r="F19" s="199">
        <v>0</v>
      </c>
      <c r="G19" s="330">
        <v>0</v>
      </c>
      <c r="H19" s="199">
        <v>0</v>
      </c>
      <c r="I19" s="206">
        <v>0</v>
      </c>
      <c r="J19" s="101"/>
      <c r="O19" s="127"/>
    </row>
    <row r="20" spans="1:15" x14ac:dyDescent="0.2">
      <c r="A20" s="173" t="s">
        <v>34</v>
      </c>
      <c r="B20" s="287">
        <v>0</v>
      </c>
      <c r="C20" s="330">
        <v>0</v>
      </c>
      <c r="D20" s="287">
        <v>0</v>
      </c>
      <c r="E20" s="330">
        <v>0</v>
      </c>
      <c r="F20" s="199">
        <v>0</v>
      </c>
      <c r="G20" s="330">
        <v>0</v>
      </c>
      <c r="H20" s="199">
        <v>0</v>
      </c>
      <c r="I20" s="206">
        <v>0</v>
      </c>
      <c r="J20" s="101"/>
      <c r="O20" s="127"/>
    </row>
    <row r="21" spans="1:15" x14ac:dyDescent="0.2">
      <c r="A21" s="173" t="s">
        <v>33</v>
      </c>
      <c r="B21" s="287">
        <v>0</v>
      </c>
      <c r="C21" s="330">
        <v>0</v>
      </c>
      <c r="D21" s="287">
        <v>0</v>
      </c>
      <c r="E21" s="330">
        <v>0</v>
      </c>
      <c r="F21" s="199">
        <v>0</v>
      </c>
      <c r="G21" s="330">
        <v>0</v>
      </c>
      <c r="H21" s="199">
        <v>0</v>
      </c>
      <c r="I21" s="206">
        <v>0</v>
      </c>
      <c r="J21" s="101"/>
      <c r="O21" s="127"/>
    </row>
    <row r="22" spans="1:15" x14ac:dyDescent="0.2">
      <c r="A22" s="173" t="s">
        <v>32</v>
      </c>
      <c r="B22" s="287">
        <v>0</v>
      </c>
      <c r="C22" s="330">
        <v>0</v>
      </c>
      <c r="D22" s="287">
        <v>0</v>
      </c>
      <c r="E22" s="330">
        <v>0</v>
      </c>
      <c r="F22" s="199">
        <v>0</v>
      </c>
      <c r="G22" s="330">
        <v>0</v>
      </c>
      <c r="H22" s="199">
        <v>0</v>
      </c>
      <c r="I22" s="206">
        <v>0</v>
      </c>
      <c r="J22" s="101"/>
      <c r="O22" s="127"/>
    </row>
    <row r="23" spans="1:15" x14ac:dyDescent="0.2">
      <c r="A23" s="173" t="s">
        <v>3</v>
      </c>
      <c r="B23" s="287">
        <v>0</v>
      </c>
      <c r="C23" s="330">
        <v>0</v>
      </c>
      <c r="D23" s="287">
        <v>0</v>
      </c>
      <c r="E23" s="330">
        <v>0</v>
      </c>
      <c r="F23" s="199">
        <v>0</v>
      </c>
      <c r="G23" s="330">
        <v>0</v>
      </c>
      <c r="H23" s="199">
        <v>0</v>
      </c>
      <c r="I23" s="206">
        <v>0</v>
      </c>
      <c r="J23" s="101"/>
      <c r="O23" s="127"/>
    </row>
    <row r="24" spans="1:15" x14ac:dyDescent="0.2">
      <c r="A24" s="173" t="s">
        <v>31</v>
      </c>
      <c r="B24" s="287">
        <v>104</v>
      </c>
      <c r="C24" s="330">
        <v>3.4632928422228676E-3</v>
      </c>
      <c r="D24" s="287">
        <v>0</v>
      </c>
      <c r="E24" s="330">
        <v>0</v>
      </c>
      <c r="F24" s="199">
        <v>0</v>
      </c>
      <c r="G24" s="330">
        <v>0</v>
      </c>
      <c r="H24" s="199">
        <v>104</v>
      </c>
      <c r="I24" s="206">
        <v>6.7587899265279241E-4</v>
      </c>
      <c r="J24" s="101"/>
      <c r="O24" s="127"/>
    </row>
    <row r="25" spans="1:15" x14ac:dyDescent="0.2">
      <c r="A25" s="173" t="s">
        <v>30</v>
      </c>
      <c r="B25" s="287">
        <v>64556.94</v>
      </c>
      <c r="C25" s="330">
        <v>4.5628179731735566E-2</v>
      </c>
      <c r="D25" s="287">
        <v>100483.36700000001</v>
      </c>
      <c r="E25" s="330">
        <v>4.6724569919450759E-2</v>
      </c>
      <c r="F25" s="199">
        <v>122830.60999999999</v>
      </c>
      <c r="G25" s="330">
        <v>4.0993640665682632E-2</v>
      </c>
      <c r="H25" s="199">
        <v>287870.91700000002</v>
      </c>
      <c r="I25" s="206">
        <v>4.3871205729231151E-2</v>
      </c>
      <c r="J25" s="101"/>
      <c r="O25" s="98"/>
    </row>
    <row r="26" spans="1:15" ht="13.5" customHeight="1" x14ac:dyDescent="0.2">
      <c r="A26" s="171" t="s">
        <v>332</v>
      </c>
      <c r="B26" s="285">
        <v>74813.8</v>
      </c>
      <c r="C26" s="329"/>
      <c r="D26" s="285">
        <v>125730.5</v>
      </c>
      <c r="E26" s="329"/>
      <c r="F26" s="198">
        <v>168695.35399999999</v>
      </c>
      <c r="G26" s="329"/>
      <c r="H26" s="198">
        <v>369239.65399999998</v>
      </c>
      <c r="I26" s="205"/>
      <c r="J26" s="10"/>
      <c r="O26" s="78"/>
    </row>
    <row r="27" spans="1:15" ht="13.5" customHeight="1" x14ac:dyDescent="0.2">
      <c r="A27" s="171" t="s">
        <v>331</v>
      </c>
      <c r="B27" s="285">
        <v>223093.65099999998</v>
      </c>
      <c r="C27" s="329">
        <v>4.4499323687372132E-2</v>
      </c>
      <c r="D27" s="285">
        <v>352849.01699999999</v>
      </c>
      <c r="E27" s="329">
        <v>4.5928484873400108E-2</v>
      </c>
      <c r="F27" s="198">
        <v>427410.576</v>
      </c>
      <c r="G27" s="329">
        <v>4.1248482546024708E-2</v>
      </c>
      <c r="H27" s="198">
        <v>1003353.2439999999</v>
      </c>
      <c r="I27" s="205">
        <v>4.3514622232231501E-2</v>
      </c>
      <c r="J27" s="10"/>
      <c r="O27" s="78"/>
    </row>
    <row r="28" spans="1:15" ht="12.75" customHeight="1" x14ac:dyDescent="0.2">
      <c r="A28" s="173" t="s">
        <v>26</v>
      </c>
      <c r="B28" s="287">
        <v>56524.86099999999</v>
      </c>
      <c r="C28" s="330">
        <v>4.055092512591553E-2</v>
      </c>
      <c r="D28" s="287">
        <v>70216.092000000004</v>
      </c>
      <c r="E28" s="330">
        <v>3.9260608593129624E-2</v>
      </c>
      <c r="F28" s="199">
        <v>69052.926999999996</v>
      </c>
      <c r="G28" s="330">
        <v>3.1965474976702074E-2</v>
      </c>
      <c r="H28" s="199">
        <v>195793.88</v>
      </c>
      <c r="I28" s="206">
        <v>3.6647545890748756E-2</v>
      </c>
      <c r="J28" s="101"/>
      <c r="O28" s="78"/>
    </row>
    <row r="29" spans="1:15" ht="12.75" customHeight="1" x14ac:dyDescent="0.2">
      <c r="A29" s="173" t="s">
        <v>0</v>
      </c>
      <c r="B29" s="287">
        <v>422.42</v>
      </c>
      <c r="C29" s="330">
        <v>4.1643473349202327E-3</v>
      </c>
      <c r="D29" s="287">
        <v>738.73</v>
      </c>
      <c r="E29" s="330">
        <v>5.1019875381469789E-3</v>
      </c>
      <c r="F29" s="199">
        <v>772.16</v>
      </c>
      <c r="G29" s="330">
        <v>3.6975925361727143E-3</v>
      </c>
      <c r="H29" s="199">
        <v>1933.31</v>
      </c>
      <c r="I29" s="206">
        <v>4.2484949021566222E-3</v>
      </c>
      <c r="J29" s="101"/>
      <c r="O29" s="78"/>
    </row>
    <row r="30" spans="1:15" ht="12.75" customHeight="1" x14ac:dyDescent="0.2">
      <c r="A30" s="173" t="s">
        <v>1</v>
      </c>
      <c r="B30" s="287">
        <v>843.6</v>
      </c>
      <c r="C30" s="330">
        <v>2.273590073650197E-2</v>
      </c>
      <c r="D30" s="287">
        <v>1712.5</v>
      </c>
      <c r="E30" s="330">
        <v>3.2123786332869927E-2</v>
      </c>
      <c r="F30" s="199">
        <v>4211.7</v>
      </c>
      <c r="G30" s="330">
        <v>4.5816226900727244E-2</v>
      </c>
      <c r="H30" s="199">
        <v>6767.7999999999993</v>
      </c>
      <c r="I30" s="206">
        <v>3.7116443785103551E-2</v>
      </c>
      <c r="J30" s="101"/>
      <c r="O30" s="78"/>
    </row>
    <row r="31" spans="1:15" ht="12.75" customHeight="1" x14ac:dyDescent="0.2">
      <c r="A31" s="173" t="s">
        <v>2</v>
      </c>
      <c r="B31" s="287">
        <v>461</v>
      </c>
      <c r="C31" s="330">
        <v>4.4675304538274424E-2</v>
      </c>
      <c r="D31" s="287">
        <v>859</v>
      </c>
      <c r="E31" s="330">
        <v>3.9658506555749658E-2</v>
      </c>
      <c r="F31" s="199">
        <v>1041</v>
      </c>
      <c r="G31" s="330">
        <v>3.0858734552957869E-2</v>
      </c>
      <c r="H31" s="199">
        <v>2361</v>
      </c>
      <c r="I31" s="206">
        <v>3.592886049100432E-2</v>
      </c>
      <c r="J31" s="101"/>
    </row>
    <row r="32" spans="1:15" x14ac:dyDescent="0.2">
      <c r="A32" s="173" t="s">
        <v>6</v>
      </c>
      <c r="B32" s="287">
        <v>66</v>
      </c>
      <c r="C32" s="330">
        <v>1.9834679747457646E-3</v>
      </c>
      <c r="D32" s="287">
        <v>104</v>
      </c>
      <c r="E32" s="330">
        <v>2.3133476556245697E-3</v>
      </c>
      <c r="F32" s="199">
        <v>335</v>
      </c>
      <c r="G32" s="330">
        <v>7.4358084964566609E-3</v>
      </c>
      <c r="H32" s="199">
        <v>505</v>
      </c>
      <c r="I32" s="206">
        <v>4.0962394340038613E-3</v>
      </c>
      <c r="J32" s="101"/>
    </row>
    <row r="33" spans="1:10" x14ac:dyDescent="0.2">
      <c r="A33" s="173" t="s">
        <v>25</v>
      </c>
      <c r="B33" s="287">
        <v>103310.11</v>
      </c>
      <c r="C33" s="330">
        <v>4.5573020383528236E-2</v>
      </c>
      <c r="D33" s="287">
        <v>173205.63999999996</v>
      </c>
      <c r="E33" s="330">
        <v>4.7783456953433515E-2</v>
      </c>
      <c r="F33" s="199">
        <v>175419.65</v>
      </c>
      <c r="G33" s="330">
        <v>3.5431010134450852E-2</v>
      </c>
      <c r="H33" s="199">
        <v>451935.39999999991</v>
      </c>
      <c r="I33" s="206">
        <v>4.1680931314529442E-2</v>
      </c>
      <c r="J33" s="101"/>
    </row>
    <row r="34" spans="1:10" x14ac:dyDescent="0.2">
      <c r="A34" s="173" t="s">
        <v>5</v>
      </c>
      <c r="B34" s="287">
        <v>57792.525999999998</v>
      </c>
      <c r="C34" s="330">
        <v>5.4092075840593251E-2</v>
      </c>
      <c r="D34" s="287">
        <v>101182.88300000002</v>
      </c>
      <c r="E34" s="330">
        <v>5.5633330674852877E-2</v>
      </c>
      <c r="F34" s="199">
        <v>169846.41799999998</v>
      </c>
      <c r="G34" s="330">
        <v>6.5333552162202504E-2</v>
      </c>
      <c r="H34" s="199">
        <v>328821.82699999999</v>
      </c>
      <c r="I34" s="206">
        <v>5.992921030493048E-2</v>
      </c>
      <c r="J34" s="101"/>
    </row>
    <row r="35" spans="1:10" x14ac:dyDescent="0.2">
      <c r="A35" s="173" t="s">
        <v>3</v>
      </c>
      <c r="B35" s="287">
        <v>3673.134</v>
      </c>
      <c r="C35" s="330">
        <v>3.5999027973497723E-2</v>
      </c>
      <c r="D35" s="287">
        <v>4830.1719999999996</v>
      </c>
      <c r="E35" s="330">
        <v>2.5990256884846959E-2</v>
      </c>
      <c r="F35" s="199">
        <v>6731.7209999999995</v>
      </c>
      <c r="G35" s="330">
        <v>2.480615372583124E-2</v>
      </c>
      <c r="H35" s="199">
        <v>15235.027</v>
      </c>
      <c r="I35" s="206">
        <v>2.7241755101186177E-2</v>
      </c>
      <c r="J35" s="101"/>
    </row>
    <row r="36" spans="1:10" ht="12" customHeight="1" x14ac:dyDescent="0.2">
      <c r="A36" s="193" t="s">
        <v>185</v>
      </c>
      <c r="B36" s="71"/>
      <c r="C36" s="8"/>
      <c r="E36" s="103"/>
      <c r="F36" s="103"/>
      <c r="G36" s="103"/>
      <c r="I36" s="3"/>
    </row>
    <row r="37" spans="1:10" x14ac:dyDescent="0.2">
      <c r="A37" s="193"/>
      <c r="B37" s="71" t="s">
        <v>207</v>
      </c>
    </row>
    <row r="38" spans="1:10" x14ac:dyDescent="0.2">
      <c r="A38" s="103" t="s">
        <v>164</v>
      </c>
      <c r="B38" s="104">
        <f>+I7</f>
        <v>2.7861406119618896E-2</v>
      </c>
      <c r="C38" s="93" t="str">
        <f>+B5</f>
        <v>Říjen</v>
      </c>
      <c r="D38" s="103" t="str">
        <f>+D5</f>
        <v>Listopad</v>
      </c>
      <c r="E38" s="103" t="str">
        <f>+F5</f>
        <v>Prosinec</v>
      </c>
    </row>
    <row r="39" spans="1:10" x14ac:dyDescent="0.2">
      <c r="A39" s="103" t="s">
        <v>59</v>
      </c>
      <c r="B39" s="104">
        <f t="shared" ref="B39:B40" si="0">+I8</f>
        <v>3.3864356765294146E-2</v>
      </c>
      <c r="C39" s="93"/>
      <c r="D39" s="103"/>
      <c r="E39" s="103"/>
    </row>
    <row r="40" spans="1:10" x14ac:dyDescent="0.2">
      <c r="A40" s="103" t="s">
        <v>116</v>
      </c>
      <c r="B40" s="104">
        <f t="shared" si="0"/>
        <v>3.329347516098391E-2</v>
      </c>
      <c r="C40" s="93"/>
      <c r="D40" s="103"/>
      <c r="E40" s="103"/>
      <c r="H40" s="116"/>
    </row>
    <row r="41" spans="1:10" x14ac:dyDescent="0.2">
      <c r="B41" s="120"/>
      <c r="C41" s="120"/>
      <c r="H41" s="116"/>
    </row>
    <row r="42" spans="1:10" x14ac:dyDescent="0.2">
      <c r="B42" s="78"/>
      <c r="C42" s="78"/>
      <c r="H42" s="116"/>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{22CC47AD-DA4E-4964-99B9-A52F197068DC}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22CC47AD-DA4E-4964-99B9-A52F197068DC}">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6"/>
  <dimension ref="A1:O41"/>
  <sheetViews>
    <sheetView showGridLines="0" view="pageBreakPreview" zoomScaleNormal="70" zoomScaleSheetLayoutView="100" workbookViewId="0">
      <selection activeCell="J36" sqref="J36"/>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39" t="s">
        <v>273</v>
      </c>
      <c r="I1" s="242" t="str">
        <f>'3'!N1</f>
        <v>IV.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75">
        <v>2022</v>
      </c>
      <c r="B5" s="364" t="s">
        <v>17</v>
      </c>
      <c r="C5" s="366"/>
      <c r="D5" s="364" t="s">
        <v>18</v>
      </c>
      <c r="E5" s="366"/>
      <c r="F5" s="364" t="s">
        <v>19</v>
      </c>
      <c r="G5" s="366"/>
      <c r="H5" s="364" t="s">
        <v>7</v>
      </c>
      <c r="I5" s="365"/>
    </row>
    <row r="6" spans="1:15" x14ac:dyDescent="0.2">
      <c r="A6" s="376"/>
      <c r="B6" s="279" t="s">
        <v>288</v>
      </c>
      <c r="C6" s="280" t="s">
        <v>289</v>
      </c>
      <c r="D6" s="279" t="s">
        <v>288</v>
      </c>
      <c r="E6" s="280" t="s">
        <v>289</v>
      </c>
      <c r="F6" s="279" t="s">
        <v>288</v>
      </c>
      <c r="G6" s="280" t="s">
        <v>289</v>
      </c>
      <c r="H6" s="279" t="s">
        <v>288</v>
      </c>
      <c r="I6" s="298" t="s">
        <v>289</v>
      </c>
      <c r="J6" s="109"/>
      <c r="O6" s="109"/>
    </row>
    <row r="7" spans="1:15" ht="13.5" x14ac:dyDescent="0.2">
      <c r="A7" s="170" t="s">
        <v>196</v>
      </c>
      <c r="B7" s="285">
        <v>418.4129999999999</v>
      </c>
      <c r="C7" s="329">
        <v>1.1038217533775834E-2</v>
      </c>
      <c r="D7" s="285">
        <v>418.4129999999999</v>
      </c>
      <c r="E7" s="329">
        <v>1.1044990652405887E-2</v>
      </c>
      <c r="F7" s="198">
        <v>418.4129999999999</v>
      </c>
      <c r="G7" s="329">
        <v>1.1050949236797933E-2</v>
      </c>
      <c r="H7" s="198">
        <v>418.4129999999999</v>
      </c>
      <c r="I7" s="204">
        <v>1.1050949236797933E-2</v>
      </c>
      <c r="J7" s="111"/>
      <c r="O7" s="60"/>
    </row>
    <row r="8" spans="1:15" x14ac:dyDescent="0.2">
      <c r="A8" s="170" t="s">
        <v>328</v>
      </c>
      <c r="B8" s="285">
        <v>163020.31699999995</v>
      </c>
      <c r="C8" s="329">
        <v>1.4742753906453998E-2</v>
      </c>
      <c r="D8" s="285">
        <v>223724.041</v>
      </c>
      <c r="E8" s="329">
        <v>1.5090861607685366E-2</v>
      </c>
      <c r="F8" s="198">
        <v>295981.09299999999</v>
      </c>
      <c r="G8" s="329">
        <v>1.635624265183451E-2</v>
      </c>
      <c r="H8" s="198">
        <v>682725.45099999988</v>
      </c>
      <c r="I8" s="204">
        <v>1.5524002320600411E-2</v>
      </c>
      <c r="J8" s="111"/>
      <c r="O8" s="60"/>
    </row>
    <row r="9" spans="1:15" x14ac:dyDescent="0.2">
      <c r="A9" s="170" t="s">
        <v>329</v>
      </c>
      <c r="B9" s="285">
        <v>132521.46873113213</v>
      </c>
      <c r="C9" s="329">
        <v>2.3477462957437887E-2</v>
      </c>
      <c r="D9" s="285">
        <v>195801.13261296818</v>
      </c>
      <c r="E9" s="329">
        <v>2.3072903951152027E-2</v>
      </c>
      <c r="F9" s="198">
        <v>262706.91424904275</v>
      </c>
      <c r="G9" s="329">
        <v>2.3294888270323163E-2</v>
      </c>
      <c r="H9" s="198">
        <v>591029.51559314306</v>
      </c>
      <c r="I9" s="205">
        <v>2.3261307218934792E-2</v>
      </c>
      <c r="J9" s="101"/>
      <c r="O9" s="104"/>
    </row>
    <row r="10" spans="1:15" x14ac:dyDescent="0.2">
      <c r="A10" s="173" t="s">
        <v>40</v>
      </c>
      <c r="B10" s="287">
        <v>59.85</v>
      </c>
      <c r="C10" s="330">
        <v>1.0795299158572718E-4</v>
      </c>
      <c r="D10" s="287">
        <v>95.89</v>
      </c>
      <c r="E10" s="330">
        <v>1.3290423491451242E-4</v>
      </c>
      <c r="F10" s="199">
        <v>134.99</v>
      </c>
      <c r="G10" s="330">
        <v>1.500765946513138E-4</v>
      </c>
      <c r="H10" s="199">
        <v>290.73</v>
      </c>
      <c r="I10" s="206">
        <v>1.3364567964703629E-4</v>
      </c>
      <c r="J10" s="101"/>
      <c r="O10" s="127"/>
    </row>
    <row r="11" spans="1:15" x14ac:dyDescent="0.2">
      <c r="A11" s="173" t="s">
        <v>39</v>
      </c>
      <c r="B11" s="287">
        <v>769.47</v>
      </c>
      <c r="C11" s="330">
        <v>1.6263488336584607E-2</v>
      </c>
      <c r="D11" s="287">
        <v>816.84</v>
      </c>
      <c r="E11" s="330">
        <v>1.4571308497045455E-2</v>
      </c>
      <c r="F11" s="199">
        <v>1063.8600000000001</v>
      </c>
      <c r="G11" s="330">
        <v>1.6707313654584711E-2</v>
      </c>
      <c r="H11" s="199">
        <v>2650.17</v>
      </c>
      <c r="I11" s="206">
        <v>1.5864803002735604E-2</v>
      </c>
      <c r="J11" s="101"/>
      <c r="O11" s="127"/>
    </row>
    <row r="12" spans="1:15" x14ac:dyDescent="0.2">
      <c r="A12" s="173" t="s">
        <v>38</v>
      </c>
      <c r="B12" s="287">
        <v>0</v>
      </c>
      <c r="C12" s="330">
        <v>0</v>
      </c>
      <c r="D12" s="287">
        <v>0</v>
      </c>
      <c r="E12" s="330">
        <v>0</v>
      </c>
      <c r="F12" s="199">
        <v>0</v>
      </c>
      <c r="G12" s="330">
        <v>0</v>
      </c>
      <c r="H12" s="199">
        <v>0</v>
      </c>
      <c r="I12" s="206">
        <v>0</v>
      </c>
      <c r="J12" s="101"/>
      <c r="O12" s="127"/>
    </row>
    <row r="13" spans="1:15" x14ac:dyDescent="0.2">
      <c r="A13" s="173" t="s">
        <v>60</v>
      </c>
      <c r="B13" s="287">
        <v>0</v>
      </c>
      <c r="C13" s="330">
        <v>0</v>
      </c>
      <c r="D13" s="287">
        <v>0</v>
      </c>
      <c r="E13" s="330">
        <v>0</v>
      </c>
      <c r="F13" s="199">
        <v>0</v>
      </c>
      <c r="G13" s="330">
        <v>0</v>
      </c>
      <c r="H13" s="199">
        <v>0</v>
      </c>
      <c r="I13" s="206">
        <v>0</v>
      </c>
      <c r="J13" s="101"/>
      <c r="O13" s="127"/>
    </row>
    <row r="14" spans="1:15" x14ac:dyDescent="0.2">
      <c r="A14" s="173" t="s">
        <v>61</v>
      </c>
      <c r="B14" s="287">
        <v>0</v>
      </c>
      <c r="C14" s="330">
        <v>0</v>
      </c>
      <c r="D14" s="287">
        <v>0</v>
      </c>
      <c r="E14" s="330">
        <v>0</v>
      </c>
      <c r="F14" s="199">
        <v>0</v>
      </c>
      <c r="G14" s="330">
        <v>0</v>
      </c>
      <c r="H14" s="199">
        <v>0</v>
      </c>
      <c r="I14" s="206">
        <v>0</v>
      </c>
      <c r="J14" s="101"/>
      <c r="O14" s="127"/>
    </row>
    <row r="15" spans="1:15" x14ac:dyDescent="0.2">
      <c r="A15" s="173" t="s">
        <v>62</v>
      </c>
      <c r="B15" s="287">
        <v>0</v>
      </c>
      <c r="C15" s="330">
        <v>0</v>
      </c>
      <c r="D15" s="287">
        <v>0</v>
      </c>
      <c r="E15" s="330">
        <v>0</v>
      </c>
      <c r="F15" s="199">
        <v>0</v>
      </c>
      <c r="G15" s="330">
        <v>0</v>
      </c>
      <c r="H15" s="199">
        <v>0</v>
      </c>
      <c r="I15" s="206">
        <v>0</v>
      </c>
      <c r="J15" s="101"/>
      <c r="O15" s="127"/>
    </row>
    <row r="16" spans="1:15" x14ac:dyDescent="0.2">
      <c r="A16" s="173" t="s">
        <v>37</v>
      </c>
      <c r="B16" s="287">
        <v>6717.7049999999999</v>
      </c>
      <c r="C16" s="330">
        <v>2.6283138269446583E-3</v>
      </c>
      <c r="D16" s="287">
        <v>8991.0239999999994</v>
      </c>
      <c r="E16" s="330">
        <v>2.2463434357883737E-3</v>
      </c>
      <c r="F16" s="199">
        <v>11378.512999999999</v>
      </c>
      <c r="G16" s="330">
        <v>2.159421283727943E-3</v>
      </c>
      <c r="H16" s="199">
        <v>27087.241999999998</v>
      </c>
      <c r="I16" s="206">
        <v>2.290161410645876E-3</v>
      </c>
      <c r="J16" s="101"/>
      <c r="O16" s="127"/>
    </row>
    <row r="17" spans="1:15" x14ac:dyDescent="0.2">
      <c r="A17" s="173" t="s">
        <v>72</v>
      </c>
      <c r="B17" s="287">
        <v>0</v>
      </c>
      <c r="C17" s="330">
        <v>0</v>
      </c>
      <c r="D17" s="287">
        <v>0</v>
      </c>
      <c r="E17" s="330">
        <v>0</v>
      </c>
      <c r="F17" s="199">
        <v>0</v>
      </c>
      <c r="G17" s="330">
        <v>0</v>
      </c>
      <c r="H17" s="199">
        <v>0</v>
      </c>
      <c r="I17" s="206">
        <v>0</v>
      </c>
      <c r="J17" s="101"/>
      <c r="O17" s="127"/>
    </row>
    <row r="18" spans="1:15" x14ac:dyDescent="0.2">
      <c r="A18" s="173" t="s">
        <v>36</v>
      </c>
      <c r="B18" s="287">
        <v>0</v>
      </c>
      <c r="C18" s="330">
        <v>0</v>
      </c>
      <c r="D18" s="287">
        <v>0</v>
      </c>
      <c r="E18" s="330">
        <v>0</v>
      </c>
      <c r="F18" s="199">
        <v>0</v>
      </c>
      <c r="G18" s="330">
        <v>0</v>
      </c>
      <c r="H18" s="199">
        <v>0</v>
      </c>
      <c r="I18" s="206">
        <v>0</v>
      </c>
      <c r="J18" s="101"/>
      <c r="O18" s="127"/>
    </row>
    <row r="19" spans="1:15" x14ac:dyDescent="0.2">
      <c r="A19" s="173" t="s">
        <v>35</v>
      </c>
      <c r="B19" s="287">
        <v>237</v>
      </c>
      <c r="C19" s="330">
        <v>4.4923680921310771E-3</v>
      </c>
      <c r="D19" s="287">
        <v>287</v>
      </c>
      <c r="E19" s="330">
        <v>3.8991013644626722E-3</v>
      </c>
      <c r="F19" s="199">
        <v>375.9</v>
      </c>
      <c r="G19" s="330">
        <v>5.8028876243255926E-3</v>
      </c>
      <c r="H19" s="199">
        <v>899.9</v>
      </c>
      <c r="I19" s="206">
        <v>4.7080442809169431E-3</v>
      </c>
      <c r="J19" s="101"/>
      <c r="O19" s="127"/>
    </row>
    <row r="20" spans="1:15" x14ac:dyDescent="0.2">
      <c r="A20" s="173" t="s">
        <v>34</v>
      </c>
      <c r="B20" s="287">
        <v>0</v>
      </c>
      <c r="C20" s="330">
        <v>0</v>
      </c>
      <c r="D20" s="287">
        <v>0</v>
      </c>
      <c r="E20" s="330">
        <v>0</v>
      </c>
      <c r="F20" s="199">
        <v>0</v>
      </c>
      <c r="G20" s="330">
        <v>0</v>
      </c>
      <c r="H20" s="199">
        <v>0</v>
      </c>
      <c r="I20" s="206">
        <v>0</v>
      </c>
      <c r="J20" s="101"/>
      <c r="O20" s="127"/>
    </row>
    <row r="21" spans="1:15" x14ac:dyDescent="0.2">
      <c r="A21" s="173" t="s">
        <v>33</v>
      </c>
      <c r="B21" s="287">
        <v>56558</v>
      </c>
      <c r="C21" s="330">
        <v>0.26699949582758847</v>
      </c>
      <c r="D21" s="287">
        <v>62104</v>
      </c>
      <c r="E21" s="330">
        <v>0.23425654163675649</v>
      </c>
      <c r="F21" s="199">
        <v>60788</v>
      </c>
      <c r="G21" s="330">
        <v>0.21587739666634417</v>
      </c>
      <c r="H21" s="199">
        <v>179450</v>
      </c>
      <c r="I21" s="206">
        <v>0.2365775897243256</v>
      </c>
      <c r="J21" s="101"/>
      <c r="O21" s="127"/>
    </row>
    <row r="22" spans="1:15" x14ac:dyDescent="0.2">
      <c r="A22" s="173" t="s">
        <v>32</v>
      </c>
      <c r="B22" s="287">
        <v>0</v>
      </c>
      <c r="C22" s="330">
        <v>0</v>
      </c>
      <c r="D22" s="287">
        <v>0</v>
      </c>
      <c r="E22" s="330">
        <v>0</v>
      </c>
      <c r="F22" s="199">
        <v>0</v>
      </c>
      <c r="G22" s="330">
        <v>0</v>
      </c>
      <c r="H22" s="199">
        <v>0</v>
      </c>
      <c r="I22" s="206">
        <v>0</v>
      </c>
      <c r="J22" s="101"/>
      <c r="O22" s="127"/>
    </row>
    <row r="23" spans="1:15" x14ac:dyDescent="0.2">
      <c r="A23" s="173" t="s">
        <v>3</v>
      </c>
      <c r="B23" s="287">
        <v>0</v>
      </c>
      <c r="C23" s="330">
        <v>0</v>
      </c>
      <c r="D23" s="287">
        <v>0</v>
      </c>
      <c r="E23" s="330">
        <v>0</v>
      </c>
      <c r="F23" s="199">
        <v>0</v>
      </c>
      <c r="G23" s="330">
        <v>0</v>
      </c>
      <c r="H23" s="199">
        <v>0</v>
      </c>
      <c r="I23" s="206">
        <v>0</v>
      </c>
      <c r="J23" s="101"/>
      <c r="O23" s="127"/>
    </row>
    <row r="24" spans="1:15" x14ac:dyDescent="0.2">
      <c r="A24" s="173" t="s">
        <v>31</v>
      </c>
      <c r="B24" s="287">
        <v>22.9</v>
      </c>
      <c r="C24" s="330">
        <v>7.6259044314330433E-4</v>
      </c>
      <c r="D24" s="287">
        <v>6919.0140000000001</v>
      </c>
      <c r="E24" s="330">
        <v>0.28575792251808757</v>
      </c>
      <c r="F24" s="199">
        <v>36932.425000000003</v>
      </c>
      <c r="G24" s="330">
        <v>0.37068978963325522</v>
      </c>
      <c r="H24" s="199">
        <v>43874.339</v>
      </c>
      <c r="I24" s="206">
        <v>0.28513215429449157</v>
      </c>
      <c r="J24" s="101"/>
      <c r="O24" s="127"/>
    </row>
    <row r="25" spans="1:15" x14ac:dyDescent="0.2">
      <c r="A25" s="173" t="s">
        <v>30</v>
      </c>
      <c r="B25" s="287">
        <v>68156.543731132129</v>
      </c>
      <c r="C25" s="330">
        <v>4.8172342543775948E-2</v>
      </c>
      <c r="D25" s="287">
        <v>116587.36461296819</v>
      </c>
      <c r="E25" s="330">
        <v>5.4212897439863163E-2</v>
      </c>
      <c r="F25" s="199">
        <v>152033.22624904272</v>
      </c>
      <c r="G25" s="330">
        <v>5.0739758160426682E-2</v>
      </c>
      <c r="H25" s="199">
        <v>336777.13459314301</v>
      </c>
      <c r="I25" s="206">
        <v>5.132445858237477E-2</v>
      </c>
      <c r="J25" s="101"/>
      <c r="O25" s="98"/>
    </row>
    <row r="26" spans="1:15" ht="13.5" customHeight="1" x14ac:dyDescent="0.2">
      <c r="A26" s="171" t="s">
        <v>331</v>
      </c>
      <c r="B26" s="285">
        <v>109512.773</v>
      </c>
      <c r="C26" s="329">
        <v>2.1843940030497361E-2</v>
      </c>
      <c r="D26" s="285">
        <v>174481.022</v>
      </c>
      <c r="E26" s="329">
        <v>2.2711269108119381E-2</v>
      </c>
      <c r="F26" s="198">
        <v>238424.12699999995</v>
      </c>
      <c r="G26" s="329">
        <v>2.300980367203332E-2</v>
      </c>
      <c r="H26" s="198">
        <v>522417.9219999999</v>
      </c>
      <c r="I26" s="205">
        <v>2.2656844594980328E-2</v>
      </c>
      <c r="J26" s="10"/>
      <c r="O26" s="78"/>
    </row>
    <row r="27" spans="1:15" ht="12.75" customHeight="1" x14ac:dyDescent="0.2">
      <c r="A27" s="173" t="s">
        <v>26</v>
      </c>
      <c r="B27" s="287">
        <v>8073.8959999999997</v>
      </c>
      <c r="C27" s="330">
        <v>5.7922115398112862E-3</v>
      </c>
      <c r="D27" s="287">
        <v>13035.958000000001</v>
      </c>
      <c r="E27" s="330">
        <v>7.2889223836962742E-3</v>
      </c>
      <c r="F27" s="199">
        <v>16543.050999999999</v>
      </c>
      <c r="G27" s="330">
        <v>7.6579879485601842E-3</v>
      </c>
      <c r="H27" s="199">
        <v>37652.904999999999</v>
      </c>
      <c r="I27" s="206">
        <v>7.0476491088868731E-3</v>
      </c>
      <c r="J27" s="101"/>
      <c r="O27" s="78"/>
    </row>
    <row r="28" spans="1:15" ht="12.75" customHeight="1" x14ac:dyDescent="0.2">
      <c r="A28" s="173" t="s">
        <v>0</v>
      </c>
      <c r="B28" s="287">
        <v>318</v>
      </c>
      <c r="C28" s="330">
        <v>3.1349425986095213E-3</v>
      </c>
      <c r="D28" s="287">
        <v>467</v>
      </c>
      <c r="E28" s="330">
        <v>3.225303128767803E-3</v>
      </c>
      <c r="F28" s="199">
        <v>675</v>
      </c>
      <c r="G28" s="330">
        <v>3.2323287426395857E-3</v>
      </c>
      <c r="H28" s="199">
        <v>1460</v>
      </c>
      <c r="I28" s="206">
        <v>3.2083848721356991E-3</v>
      </c>
      <c r="J28" s="101"/>
      <c r="O28" s="78"/>
    </row>
    <row r="29" spans="1:15" ht="12.75" customHeight="1" x14ac:dyDescent="0.2">
      <c r="A29" s="173" t="s">
        <v>1</v>
      </c>
      <c r="B29" s="287">
        <v>383</v>
      </c>
      <c r="C29" s="330">
        <v>1.0322249860218414E-2</v>
      </c>
      <c r="D29" s="287">
        <v>734</v>
      </c>
      <c r="E29" s="330">
        <v>1.3768676886614028E-2</v>
      </c>
      <c r="F29" s="199">
        <v>1177</v>
      </c>
      <c r="G29" s="330">
        <v>1.2803784472340377E-2</v>
      </c>
      <c r="H29" s="199">
        <v>2294</v>
      </c>
      <c r="I29" s="206">
        <v>1.2580915813562393E-2</v>
      </c>
      <c r="J29" s="101"/>
      <c r="O29" s="78"/>
    </row>
    <row r="30" spans="1:15" ht="12.75" customHeight="1" x14ac:dyDescent="0.2">
      <c r="A30" s="173" t="s">
        <v>2</v>
      </c>
      <c r="B30" s="287">
        <v>26</v>
      </c>
      <c r="C30" s="330">
        <v>2.5196484121369524E-3</v>
      </c>
      <c r="D30" s="287">
        <v>198.4</v>
      </c>
      <c r="E30" s="330">
        <v>9.1597761358099324E-3</v>
      </c>
      <c r="F30" s="199">
        <v>336.4</v>
      </c>
      <c r="G30" s="330">
        <v>9.972025267641715E-3</v>
      </c>
      <c r="H30" s="199">
        <v>560.79999999999995</v>
      </c>
      <c r="I30" s="206">
        <v>8.5340554694431272E-3</v>
      </c>
      <c r="J30" s="101"/>
    </row>
    <row r="31" spans="1:15" x14ac:dyDescent="0.2">
      <c r="A31" s="173" t="s">
        <v>6</v>
      </c>
      <c r="B31" s="287">
        <v>769.47</v>
      </c>
      <c r="C31" s="330">
        <v>2.3124531856479141E-2</v>
      </c>
      <c r="D31" s="287">
        <v>816.84</v>
      </c>
      <c r="E31" s="330">
        <v>1.8169566336734364E-2</v>
      </c>
      <c r="F31" s="199">
        <v>1063.8600000000001</v>
      </c>
      <c r="G31" s="330">
        <v>2.3613908140419058E-2</v>
      </c>
      <c r="H31" s="199">
        <v>2650.17</v>
      </c>
      <c r="I31" s="206">
        <v>2.1496496754087154E-2</v>
      </c>
      <c r="J31" s="101"/>
    </row>
    <row r="32" spans="1:15" x14ac:dyDescent="0.2">
      <c r="A32" s="173" t="s">
        <v>25</v>
      </c>
      <c r="B32" s="287">
        <v>66845.672000000006</v>
      </c>
      <c r="C32" s="330">
        <v>2.948752230160865E-2</v>
      </c>
      <c r="D32" s="287">
        <v>105369.56</v>
      </c>
      <c r="E32" s="330">
        <v>2.9069040906879423E-2</v>
      </c>
      <c r="F32" s="199">
        <v>144667.99699999997</v>
      </c>
      <c r="G32" s="330">
        <v>2.9219835222779801E-2</v>
      </c>
      <c r="H32" s="199">
        <v>316883.22899999999</v>
      </c>
      <c r="I32" s="206">
        <v>2.9225389519553689E-2</v>
      </c>
      <c r="J32" s="101"/>
    </row>
    <row r="33" spans="1:10" x14ac:dyDescent="0.2">
      <c r="A33" s="173" t="s">
        <v>5</v>
      </c>
      <c r="B33" s="287">
        <v>32705.964000000004</v>
      </c>
      <c r="C33" s="330">
        <v>3.0611804113350453E-2</v>
      </c>
      <c r="D33" s="287">
        <v>53172.168999999994</v>
      </c>
      <c r="E33" s="330">
        <v>2.9235625364382636E-2</v>
      </c>
      <c r="F33" s="199">
        <v>72925.784999999989</v>
      </c>
      <c r="G33" s="330">
        <v>2.8051816661020579E-2</v>
      </c>
      <c r="H33" s="199">
        <v>158803.91800000001</v>
      </c>
      <c r="I33" s="206">
        <v>2.8942705798751415E-2</v>
      </c>
      <c r="J33" s="101"/>
    </row>
    <row r="34" spans="1:10" x14ac:dyDescent="0.2">
      <c r="A34" s="173" t="s">
        <v>3</v>
      </c>
      <c r="B34" s="287">
        <v>390.77100000000002</v>
      </c>
      <c r="C34" s="330">
        <v>3.8298020601022671E-3</v>
      </c>
      <c r="D34" s="287">
        <v>687.09500000000003</v>
      </c>
      <c r="E34" s="330">
        <v>3.6971303618781948E-3</v>
      </c>
      <c r="F34" s="199">
        <v>1035.0340000000001</v>
      </c>
      <c r="G34" s="330">
        <v>3.8140636718993581E-3</v>
      </c>
      <c r="H34" s="199">
        <v>2112.9</v>
      </c>
      <c r="I34" s="206">
        <v>3.7780769507855991E-3</v>
      </c>
      <c r="J34" s="101"/>
    </row>
    <row r="35" spans="1:10" ht="12.6"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1.1050949236797933E-2</v>
      </c>
      <c r="C38" s="93" t="str">
        <f>+B5</f>
        <v>Říjen</v>
      </c>
      <c r="D38" s="103" t="str">
        <f>+D5</f>
        <v>Listopad</v>
      </c>
      <c r="E38" s="103" t="str">
        <f>+F5</f>
        <v>Prosinec</v>
      </c>
    </row>
    <row r="39" spans="1:10" x14ac:dyDescent="0.2">
      <c r="A39" s="103" t="s">
        <v>59</v>
      </c>
      <c r="B39" s="104">
        <f t="shared" ref="B39:B40" si="0">+I8</f>
        <v>1.5524002320600411E-2</v>
      </c>
      <c r="C39" s="93"/>
      <c r="D39" s="103"/>
      <c r="E39" s="103"/>
      <c r="H39" s="116">
        <f>I7</f>
        <v>1.1050949236797933E-2</v>
      </c>
    </row>
    <row r="40" spans="1:10" x14ac:dyDescent="0.2">
      <c r="A40" s="103" t="s">
        <v>116</v>
      </c>
      <c r="B40" s="104">
        <f t="shared" si="0"/>
        <v>2.3261307218934792E-2</v>
      </c>
      <c r="C40" s="93"/>
      <c r="D40" s="103"/>
      <c r="E40" s="103"/>
      <c r="H40" s="116">
        <f>I8</f>
        <v>1.5524002320600411E-2</v>
      </c>
    </row>
    <row r="41" spans="1:10" x14ac:dyDescent="0.2">
      <c r="B41" s="78"/>
      <c r="C41" s="78"/>
      <c r="H41" s="116">
        <f>I9</f>
        <v>2.3261307218934792E-2</v>
      </c>
    </row>
  </sheetData>
  <mergeCells count="5">
    <mergeCell ref="B5:C5"/>
    <mergeCell ref="D5:E5"/>
    <mergeCell ref="F5:G5"/>
    <mergeCell ref="H5:I5"/>
    <mergeCell ref="A5:A6"/>
  </mergeCells>
  <conditionalFormatting sqref="I10:I25 C10:C25 C27:C34 E10:E25 E27:E34 G10:G25 G27:G34 I10:I25 I27:I34">
    <cfRule type="dataBar" priority="2">
      <dataBar>
        <cfvo type="num" val="0"/>
        <cfvo type="num" val="1"/>
        <color theme="9"/>
      </dataBar>
      <extLst>
        <ext xmlns:x14="http://schemas.microsoft.com/office/spreadsheetml/2009/9/main" uri="{B025F937-C7B1-47D3-B67F-A62EFF666E3E}">
          <x14:id>{AEE0A819-629A-42C9-B789-AFD16ED22035}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AEE0A819-629A-42C9-B789-AFD16ED22035}">
            <x14:dataBar minLength="0" maxLength="100" gradient="0" direction="rightToLeft">
              <x14:cfvo type="num">
                <xm:f>0</xm:f>
              </x14:cfvo>
              <x14:cfvo type="num">
                <xm:f>1</xm:f>
              </x14:cfvo>
              <x14:negativeFillColor rgb="FFFF0000"/>
              <x14:axisColor rgb="FF000000"/>
            </x14:dataBar>
          </x14:cfRule>
          <xm:sqref>I10:I25 C10:C25 C27:C34 E10:E25 E27:E34 G10:G25 G27:G34 I10:I25 I27:I34</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7"/>
  <dimension ref="A1:O41"/>
  <sheetViews>
    <sheetView showGridLines="0" view="pageBreakPreview" zoomScaleNormal="70" zoomScaleSheetLayoutView="100" workbookViewId="0">
      <selection activeCell="L22" sqref="L22"/>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39" t="s">
        <v>274</v>
      </c>
      <c r="I1" s="242" t="str">
        <f>'3'!N1</f>
        <v>IV.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75">
        <v>2022</v>
      </c>
      <c r="B5" s="364" t="s">
        <v>17</v>
      </c>
      <c r="C5" s="366"/>
      <c r="D5" s="364" t="s">
        <v>18</v>
      </c>
      <c r="E5" s="366"/>
      <c r="F5" s="364" t="s">
        <v>19</v>
      </c>
      <c r="G5" s="366"/>
      <c r="H5" s="364" t="s">
        <v>7</v>
      </c>
      <c r="I5" s="365"/>
    </row>
    <row r="6" spans="1:15" x14ac:dyDescent="0.2">
      <c r="A6" s="376"/>
      <c r="B6" s="279" t="s">
        <v>288</v>
      </c>
      <c r="C6" s="280" t="s">
        <v>289</v>
      </c>
      <c r="D6" s="279" t="s">
        <v>288</v>
      </c>
      <c r="E6" s="280" t="s">
        <v>289</v>
      </c>
      <c r="F6" s="279" t="s">
        <v>288</v>
      </c>
      <c r="G6" s="280" t="s">
        <v>289</v>
      </c>
      <c r="H6" s="279" t="s">
        <v>288</v>
      </c>
      <c r="I6" s="298" t="s">
        <v>289</v>
      </c>
      <c r="J6" s="109"/>
      <c r="O6" s="109"/>
    </row>
    <row r="7" spans="1:15" ht="13.5" x14ac:dyDescent="0.2">
      <c r="A7" s="170" t="s">
        <v>196</v>
      </c>
      <c r="B7" s="285">
        <v>6097.0809999999992</v>
      </c>
      <c r="C7" s="329">
        <v>0.16084802909816737</v>
      </c>
      <c r="D7" s="285">
        <v>6121.9609999999993</v>
      </c>
      <c r="E7" s="329">
        <v>0.16160349228965976</v>
      </c>
      <c r="F7" s="198">
        <v>6115.713999999999</v>
      </c>
      <c r="G7" s="329">
        <v>0.16152568146968291</v>
      </c>
      <c r="H7" s="198">
        <v>6115.713999999999</v>
      </c>
      <c r="I7" s="204">
        <v>0.16152568146968291</v>
      </c>
      <c r="J7" s="111"/>
      <c r="O7" s="60"/>
    </row>
    <row r="8" spans="1:15" x14ac:dyDescent="0.2">
      <c r="A8" s="170" t="s">
        <v>328</v>
      </c>
      <c r="B8" s="285">
        <v>2005017.7160000009</v>
      </c>
      <c r="C8" s="329">
        <v>0.1813239190613799</v>
      </c>
      <c r="D8" s="285">
        <v>2797433.1409999994</v>
      </c>
      <c r="E8" s="329">
        <v>0.18869530605154577</v>
      </c>
      <c r="F8" s="198">
        <v>3379217.1379999993</v>
      </c>
      <c r="G8" s="329">
        <v>0.18673927757394199</v>
      </c>
      <c r="H8" s="198">
        <v>8181667.9950000001</v>
      </c>
      <c r="I8" s="204">
        <v>0.18603705597136461</v>
      </c>
      <c r="J8" s="111"/>
      <c r="O8" s="60"/>
    </row>
    <row r="9" spans="1:15" x14ac:dyDescent="0.2">
      <c r="A9" s="170" t="s">
        <v>329</v>
      </c>
      <c r="B9" s="285">
        <v>911183.90300000005</v>
      </c>
      <c r="C9" s="329">
        <v>0.16142506217991132</v>
      </c>
      <c r="D9" s="285">
        <v>1421080.2850000001</v>
      </c>
      <c r="E9" s="329">
        <v>0.16745791244983393</v>
      </c>
      <c r="F9" s="198">
        <v>2001153.7189999996</v>
      </c>
      <c r="G9" s="329">
        <v>0.17744737487820619</v>
      </c>
      <c r="H9" s="198">
        <v>4333417.9069999997</v>
      </c>
      <c r="I9" s="205">
        <v>0.17055149122560989</v>
      </c>
      <c r="J9" s="101"/>
      <c r="O9" s="104"/>
    </row>
    <row r="10" spans="1:15" x14ac:dyDescent="0.2">
      <c r="A10" s="173" t="s">
        <v>40</v>
      </c>
      <c r="B10" s="287">
        <v>66561.957999999999</v>
      </c>
      <c r="C10" s="330">
        <v>0.12005952367424437</v>
      </c>
      <c r="D10" s="287">
        <v>81492.73</v>
      </c>
      <c r="E10" s="330">
        <v>0.11294951435754441</v>
      </c>
      <c r="F10" s="199">
        <v>79360.516000000003</v>
      </c>
      <c r="G10" s="330">
        <v>8.822991326062006E-2</v>
      </c>
      <c r="H10" s="199">
        <v>227415.204</v>
      </c>
      <c r="I10" s="206">
        <v>0.10454049977865859</v>
      </c>
      <c r="J10" s="101"/>
      <c r="O10" s="127"/>
    </row>
    <row r="11" spans="1:15" x14ac:dyDescent="0.2">
      <c r="A11" s="173" t="s">
        <v>39</v>
      </c>
      <c r="B11" s="287">
        <v>94.856999999999999</v>
      </c>
      <c r="C11" s="330">
        <v>2.0048939050819475E-3</v>
      </c>
      <c r="D11" s="287">
        <v>132.78700000000001</v>
      </c>
      <c r="E11" s="330">
        <v>2.3687384817065458E-3</v>
      </c>
      <c r="F11" s="199">
        <v>126.49199999999999</v>
      </c>
      <c r="G11" s="330">
        <v>1.9864846115050178E-3</v>
      </c>
      <c r="H11" s="199">
        <v>354.13599999999997</v>
      </c>
      <c r="I11" s="206">
        <v>2.1199764076179173E-3</v>
      </c>
      <c r="J11" s="101"/>
      <c r="O11" s="127"/>
    </row>
    <row r="12" spans="1:15" x14ac:dyDescent="0.2">
      <c r="A12" s="173" t="s">
        <v>38</v>
      </c>
      <c r="B12" s="287">
        <v>496030.25199999998</v>
      </c>
      <c r="C12" s="330">
        <v>0.99670768948369459</v>
      </c>
      <c r="D12" s="287">
        <v>843227.19099999999</v>
      </c>
      <c r="E12" s="330">
        <v>0.99439101128475815</v>
      </c>
      <c r="F12" s="199">
        <v>1239160.9989999998</v>
      </c>
      <c r="G12" s="330">
        <v>0.99640475685061458</v>
      </c>
      <c r="H12" s="199">
        <v>2578418.4419999998</v>
      </c>
      <c r="I12" s="206">
        <v>0.99580348533763152</v>
      </c>
      <c r="J12" s="101"/>
      <c r="O12" s="127"/>
    </row>
    <row r="13" spans="1:15" x14ac:dyDescent="0.2">
      <c r="A13" s="173" t="s">
        <v>60</v>
      </c>
      <c r="B13" s="287">
        <v>0</v>
      </c>
      <c r="C13" s="330">
        <v>0</v>
      </c>
      <c r="D13" s="287">
        <v>7.2859999999999996</v>
      </c>
      <c r="E13" s="330">
        <v>7.98766877595499E-4</v>
      </c>
      <c r="F13" s="199">
        <v>0</v>
      </c>
      <c r="G13" s="330">
        <v>0</v>
      </c>
      <c r="H13" s="199">
        <v>7.2859999999999996</v>
      </c>
      <c r="I13" s="206">
        <v>3.1613432715043259E-4</v>
      </c>
      <c r="J13" s="101"/>
      <c r="O13" s="127"/>
    </row>
    <row r="14" spans="1:15" x14ac:dyDescent="0.2">
      <c r="A14" s="173" t="s">
        <v>61</v>
      </c>
      <c r="B14" s="287">
        <v>0</v>
      </c>
      <c r="C14" s="330">
        <v>0</v>
      </c>
      <c r="D14" s="287">
        <v>0</v>
      </c>
      <c r="E14" s="330">
        <v>0</v>
      </c>
      <c r="F14" s="199">
        <v>0</v>
      </c>
      <c r="G14" s="330">
        <v>0</v>
      </c>
      <c r="H14" s="199">
        <v>0</v>
      </c>
      <c r="I14" s="206">
        <v>0</v>
      </c>
      <c r="J14" s="101"/>
      <c r="O14" s="127"/>
    </row>
    <row r="15" spans="1:15" x14ac:dyDescent="0.2">
      <c r="A15" s="173" t="s">
        <v>62</v>
      </c>
      <c r="B15" s="287">
        <v>0</v>
      </c>
      <c r="C15" s="330">
        <v>0</v>
      </c>
      <c r="D15" s="287">
        <v>0</v>
      </c>
      <c r="E15" s="330">
        <v>0</v>
      </c>
      <c r="F15" s="199">
        <v>0</v>
      </c>
      <c r="G15" s="330">
        <v>0</v>
      </c>
      <c r="H15" s="199">
        <v>0</v>
      </c>
      <c r="I15" s="206">
        <v>0</v>
      </c>
      <c r="J15" s="101"/>
      <c r="O15" s="127"/>
    </row>
    <row r="16" spans="1:15" x14ac:dyDescent="0.2">
      <c r="A16" s="173" t="s">
        <v>37</v>
      </c>
      <c r="B16" s="287">
        <v>14634.207</v>
      </c>
      <c r="C16" s="330">
        <v>5.7256590761979439E-3</v>
      </c>
      <c r="D16" s="287">
        <v>27890.414000000001</v>
      </c>
      <c r="E16" s="330">
        <v>6.9682216853519862E-3</v>
      </c>
      <c r="F16" s="199">
        <v>87950.416000000012</v>
      </c>
      <c r="G16" s="330">
        <v>1.6691284724385923E-2</v>
      </c>
      <c r="H16" s="199">
        <v>130475.03700000001</v>
      </c>
      <c r="I16" s="206">
        <v>1.1031351762944078E-2</v>
      </c>
      <c r="J16" s="101"/>
      <c r="O16" s="127"/>
    </row>
    <row r="17" spans="1:15" x14ac:dyDescent="0.2">
      <c r="A17" s="173" t="s">
        <v>72</v>
      </c>
      <c r="B17" s="287">
        <v>0</v>
      </c>
      <c r="C17" s="330">
        <v>0</v>
      </c>
      <c r="D17" s="287">
        <v>0</v>
      </c>
      <c r="E17" s="330">
        <v>0</v>
      </c>
      <c r="F17" s="199">
        <v>0</v>
      </c>
      <c r="G17" s="330">
        <v>0</v>
      </c>
      <c r="H17" s="199">
        <v>0</v>
      </c>
      <c r="I17" s="206">
        <v>0</v>
      </c>
      <c r="J17" s="101"/>
      <c r="O17" s="127"/>
    </row>
    <row r="18" spans="1:15" x14ac:dyDescent="0.2">
      <c r="A18" s="173" t="s">
        <v>36</v>
      </c>
      <c r="B18" s="287">
        <v>0</v>
      </c>
      <c r="C18" s="330">
        <v>0</v>
      </c>
      <c r="D18" s="287">
        <v>0</v>
      </c>
      <c r="E18" s="330">
        <v>0</v>
      </c>
      <c r="F18" s="199">
        <v>0</v>
      </c>
      <c r="G18" s="330">
        <v>0</v>
      </c>
      <c r="H18" s="199">
        <v>0</v>
      </c>
      <c r="I18" s="206">
        <v>0</v>
      </c>
      <c r="J18" s="101"/>
      <c r="O18" s="127"/>
    </row>
    <row r="19" spans="1:15" x14ac:dyDescent="0.2">
      <c r="A19" s="173" t="s">
        <v>35</v>
      </c>
      <c r="B19" s="287">
        <v>37934.18</v>
      </c>
      <c r="C19" s="330">
        <v>0.71904767862091501</v>
      </c>
      <c r="D19" s="287">
        <v>55495.45</v>
      </c>
      <c r="E19" s="330">
        <v>0.7539455916950174</v>
      </c>
      <c r="F19" s="199">
        <v>47681.99</v>
      </c>
      <c r="G19" s="330">
        <v>0.73608201562707276</v>
      </c>
      <c r="H19" s="199">
        <v>141111.62</v>
      </c>
      <c r="I19" s="206">
        <v>0.73825953496157892</v>
      </c>
      <c r="J19" s="101"/>
      <c r="O19" s="127"/>
    </row>
    <row r="20" spans="1:15" x14ac:dyDescent="0.2">
      <c r="A20" s="173" t="s">
        <v>34</v>
      </c>
      <c r="B20" s="287">
        <v>0</v>
      </c>
      <c r="C20" s="330">
        <v>0</v>
      </c>
      <c r="D20" s="287">
        <v>0</v>
      </c>
      <c r="E20" s="330">
        <v>0</v>
      </c>
      <c r="F20" s="199">
        <v>0</v>
      </c>
      <c r="G20" s="330">
        <v>0</v>
      </c>
      <c r="H20" s="199">
        <v>0</v>
      </c>
      <c r="I20" s="206">
        <v>0</v>
      </c>
      <c r="J20" s="101"/>
      <c r="O20" s="127"/>
    </row>
    <row r="21" spans="1:15" x14ac:dyDescent="0.2">
      <c r="A21" s="173" t="s">
        <v>33</v>
      </c>
      <c r="B21" s="287">
        <v>0</v>
      </c>
      <c r="C21" s="330">
        <v>0</v>
      </c>
      <c r="D21" s="287">
        <v>209</v>
      </c>
      <c r="E21" s="330">
        <v>7.8834885356953018E-4</v>
      </c>
      <c r="F21" s="199">
        <v>4396</v>
      </c>
      <c r="G21" s="330">
        <v>1.5611585111292509E-2</v>
      </c>
      <c r="H21" s="199">
        <v>4605</v>
      </c>
      <c r="I21" s="206">
        <v>6.0709935953219248E-3</v>
      </c>
      <c r="J21" s="101"/>
      <c r="O21" s="127"/>
    </row>
    <row r="22" spans="1:15" x14ac:dyDescent="0.2">
      <c r="A22" s="173" t="s">
        <v>32</v>
      </c>
      <c r="B22" s="287">
        <v>180242.08899999998</v>
      </c>
      <c r="C22" s="330">
        <v>0.7142884419201595</v>
      </c>
      <c r="D22" s="287">
        <v>245802.69900000002</v>
      </c>
      <c r="E22" s="330">
        <v>0.80792096142774605</v>
      </c>
      <c r="F22" s="199">
        <v>232170.43700000001</v>
      </c>
      <c r="G22" s="330">
        <v>0.75884068240622693</v>
      </c>
      <c r="H22" s="199">
        <v>658215.22499999998</v>
      </c>
      <c r="I22" s="206">
        <v>0.76311879381214442</v>
      </c>
      <c r="J22" s="101"/>
      <c r="O22" s="127"/>
    </row>
    <row r="23" spans="1:15" x14ac:dyDescent="0.2">
      <c r="A23" s="173" t="s">
        <v>3</v>
      </c>
      <c r="B23" s="287">
        <v>0</v>
      </c>
      <c r="C23" s="330">
        <v>0</v>
      </c>
      <c r="D23" s="287">
        <v>0</v>
      </c>
      <c r="E23" s="330">
        <v>0</v>
      </c>
      <c r="F23" s="199">
        <v>0</v>
      </c>
      <c r="G23" s="330">
        <v>0</v>
      </c>
      <c r="H23" s="199">
        <v>0</v>
      </c>
      <c r="I23" s="206">
        <v>0</v>
      </c>
      <c r="J23" s="101"/>
      <c r="O23" s="127"/>
    </row>
    <row r="24" spans="1:15" x14ac:dyDescent="0.2">
      <c r="A24" s="173" t="s">
        <v>31</v>
      </c>
      <c r="B24" s="287">
        <v>211.929</v>
      </c>
      <c r="C24" s="330">
        <v>7.0574248919177893E-3</v>
      </c>
      <c r="D24" s="287">
        <v>348.98499999999996</v>
      </c>
      <c r="E24" s="330">
        <v>1.4413213875557235E-2</v>
      </c>
      <c r="F24" s="199">
        <v>1083.537</v>
      </c>
      <c r="G24" s="330">
        <v>1.0875432701477047E-2</v>
      </c>
      <c r="H24" s="199">
        <v>1644.451</v>
      </c>
      <c r="I24" s="206">
        <v>1.0687018128335357E-2</v>
      </c>
      <c r="J24" s="101"/>
      <c r="O24" s="127"/>
    </row>
    <row r="25" spans="1:15" x14ac:dyDescent="0.2">
      <c r="A25" s="173" t="s">
        <v>30</v>
      </c>
      <c r="B25" s="287">
        <v>115474.43099999998</v>
      </c>
      <c r="C25" s="330">
        <v>8.1616137507259406E-2</v>
      </c>
      <c r="D25" s="287">
        <v>166473.74299999999</v>
      </c>
      <c r="E25" s="330">
        <v>7.7409966214171289E-2</v>
      </c>
      <c r="F25" s="199">
        <v>309223.33199999994</v>
      </c>
      <c r="G25" s="330">
        <v>0.1032005797044652</v>
      </c>
      <c r="H25" s="199">
        <v>591171.50599999994</v>
      </c>
      <c r="I25" s="206">
        <v>9.009387621114015E-2</v>
      </c>
      <c r="J25" s="101"/>
      <c r="O25" s="98"/>
    </row>
    <row r="26" spans="1:15" ht="13.5" customHeight="1" x14ac:dyDescent="0.2">
      <c r="A26" s="171" t="s">
        <v>331</v>
      </c>
      <c r="B26" s="285">
        <v>863682.83100000001</v>
      </c>
      <c r="C26" s="329">
        <v>0.17227429685972967</v>
      </c>
      <c r="D26" s="285">
        <v>1348948.5169999998</v>
      </c>
      <c r="E26" s="329">
        <v>0.17558547302975766</v>
      </c>
      <c r="F26" s="198">
        <v>1914415.0709999998</v>
      </c>
      <c r="G26" s="329">
        <v>0.18475611291843688</v>
      </c>
      <c r="H26" s="198">
        <v>4127046.4189999998</v>
      </c>
      <c r="I26" s="205">
        <v>0.17898667984739064</v>
      </c>
      <c r="J26" s="10"/>
      <c r="O26" s="78"/>
    </row>
    <row r="27" spans="1:15" ht="12.75" customHeight="1" x14ac:dyDescent="0.2">
      <c r="A27" s="173" t="s">
        <v>26</v>
      </c>
      <c r="B27" s="287">
        <v>294315.02599999995</v>
      </c>
      <c r="C27" s="330">
        <v>0.21114154677457558</v>
      </c>
      <c r="D27" s="287">
        <v>416006.01899999997</v>
      </c>
      <c r="E27" s="330">
        <v>0.232605504224659</v>
      </c>
      <c r="F27" s="199">
        <v>569920.04999999993</v>
      </c>
      <c r="G27" s="330">
        <v>0.26382321341709081</v>
      </c>
      <c r="H27" s="199">
        <v>1280241.0949999997</v>
      </c>
      <c r="I27" s="206">
        <v>0.23962799184650169</v>
      </c>
      <c r="J27" s="101"/>
      <c r="O27" s="78"/>
    </row>
    <row r="28" spans="1:15" ht="12.75" customHeight="1" x14ac:dyDescent="0.2">
      <c r="A28" s="173" t="s">
        <v>0</v>
      </c>
      <c r="B28" s="287">
        <v>45154.712000000007</v>
      </c>
      <c r="C28" s="330">
        <v>0.4451491514991967</v>
      </c>
      <c r="D28" s="287">
        <v>61174.077999999994</v>
      </c>
      <c r="E28" s="330">
        <v>0.42249452927812764</v>
      </c>
      <c r="F28" s="199">
        <v>98951.759000000005</v>
      </c>
      <c r="G28" s="330">
        <v>0.47384387370436343</v>
      </c>
      <c r="H28" s="199">
        <v>205280.549</v>
      </c>
      <c r="I28" s="206">
        <v>0.4511089095584323</v>
      </c>
      <c r="J28" s="101"/>
      <c r="O28" s="78"/>
    </row>
    <row r="29" spans="1:15" ht="12.75" customHeight="1" x14ac:dyDescent="0.2">
      <c r="A29" s="173" t="s">
        <v>1</v>
      </c>
      <c r="B29" s="287">
        <v>2229.259</v>
      </c>
      <c r="C29" s="330">
        <v>6.0080857444231445E-2</v>
      </c>
      <c r="D29" s="287">
        <v>5238.4350000000004</v>
      </c>
      <c r="E29" s="330">
        <v>9.8264739654672986E-2</v>
      </c>
      <c r="F29" s="199">
        <v>8635.4110000000001</v>
      </c>
      <c r="G29" s="330">
        <v>9.3938777633030837E-2</v>
      </c>
      <c r="H29" s="199">
        <v>16103.105</v>
      </c>
      <c r="I29" s="206">
        <v>8.8313778701811521E-2</v>
      </c>
      <c r="J29" s="101"/>
      <c r="O29" s="78"/>
    </row>
    <row r="30" spans="1:15" ht="12.75" customHeight="1" x14ac:dyDescent="0.2">
      <c r="A30" s="173" t="s">
        <v>2</v>
      </c>
      <c r="B30" s="287">
        <v>3331.2709999999997</v>
      </c>
      <c r="C30" s="330">
        <v>0.32283198790568757</v>
      </c>
      <c r="D30" s="287">
        <v>7050.3890000000001</v>
      </c>
      <c r="E30" s="330">
        <v>0.3255039562014963</v>
      </c>
      <c r="F30" s="199">
        <v>10514.911</v>
      </c>
      <c r="G30" s="330">
        <v>0.31169725974733603</v>
      </c>
      <c r="H30" s="199">
        <v>20896.571</v>
      </c>
      <c r="I30" s="206">
        <v>0.31799660491290416</v>
      </c>
      <c r="J30" s="101"/>
    </row>
    <row r="31" spans="1:15" x14ac:dyDescent="0.2">
      <c r="A31" s="173" t="s">
        <v>6</v>
      </c>
      <c r="B31" s="287">
        <v>3930.902</v>
      </c>
      <c r="C31" s="330">
        <v>0.11813360952824356</v>
      </c>
      <c r="D31" s="287">
        <v>3695.5280000000002</v>
      </c>
      <c r="E31" s="330">
        <v>8.220231764514381E-2</v>
      </c>
      <c r="F31" s="199">
        <v>3167.8809999999999</v>
      </c>
      <c r="G31" s="330">
        <v>7.0315690912130205E-2</v>
      </c>
      <c r="H31" s="199">
        <v>10794.311</v>
      </c>
      <c r="I31" s="206">
        <v>8.7556598774458705E-2</v>
      </c>
      <c r="J31" s="101"/>
    </row>
    <row r="32" spans="1:15" x14ac:dyDescent="0.2">
      <c r="A32" s="173" t="s">
        <v>25</v>
      </c>
      <c r="B32" s="287">
        <v>354008.25200000004</v>
      </c>
      <c r="C32" s="330">
        <v>0.15616308301610754</v>
      </c>
      <c r="D32" s="287">
        <v>568073.83299999987</v>
      </c>
      <c r="E32" s="330">
        <v>0.15671851993692282</v>
      </c>
      <c r="F32" s="199">
        <v>808906.10199999996</v>
      </c>
      <c r="G32" s="330">
        <v>0.16338169810383921</v>
      </c>
      <c r="H32" s="199">
        <v>1730988.1869999999</v>
      </c>
      <c r="I32" s="206">
        <v>0.15964493980469077</v>
      </c>
      <c r="J32" s="101"/>
    </row>
    <row r="33" spans="1:10" x14ac:dyDescent="0.2">
      <c r="A33" s="173" t="s">
        <v>5</v>
      </c>
      <c r="B33" s="287">
        <v>157425.18700000003</v>
      </c>
      <c r="C33" s="330">
        <v>0.14734526665997566</v>
      </c>
      <c r="D33" s="287">
        <v>281944.38899999997</v>
      </c>
      <c r="E33" s="330">
        <v>0.15502133325412706</v>
      </c>
      <c r="F33" s="199">
        <v>406054.13999999996</v>
      </c>
      <c r="G33" s="330">
        <v>0.15619381114277184</v>
      </c>
      <c r="H33" s="199">
        <v>845423.71600000001</v>
      </c>
      <c r="I33" s="206">
        <v>0.15408215487148857</v>
      </c>
      <c r="J33" s="101"/>
    </row>
    <row r="34" spans="1:10" x14ac:dyDescent="0.2">
      <c r="A34" s="173" t="s">
        <v>3</v>
      </c>
      <c r="B34" s="287">
        <v>3288.2220000000002</v>
      </c>
      <c r="C34" s="330">
        <v>3.2226647805680554E-2</v>
      </c>
      <c r="D34" s="287">
        <v>5765.8460000000005</v>
      </c>
      <c r="E34" s="330">
        <v>3.1024944597928879E-2</v>
      </c>
      <c r="F34" s="199">
        <v>8264.8170000000009</v>
      </c>
      <c r="G34" s="330">
        <v>3.0455558246971826E-2</v>
      </c>
      <c r="H34" s="199">
        <v>17318.885000000002</v>
      </c>
      <c r="I34" s="206">
        <v>3.0967902045438235E-2</v>
      </c>
      <c r="J34" s="101"/>
    </row>
    <row r="35" spans="1:10" ht="12"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0.16152568146968291</v>
      </c>
      <c r="C38" s="93" t="str">
        <f>+B5</f>
        <v>Říjen</v>
      </c>
      <c r="D38" s="103" t="str">
        <f>+D5</f>
        <v>Listopad</v>
      </c>
      <c r="E38" s="103" t="str">
        <f>+F5</f>
        <v>Prosinec</v>
      </c>
    </row>
    <row r="39" spans="1:10" x14ac:dyDescent="0.2">
      <c r="A39" s="103" t="s">
        <v>59</v>
      </c>
      <c r="B39" s="104">
        <f t="shared" ref="B39:B40" si="0">+I8</f>
        <v>0.18603705597136461</v>
      </c>
      <c r="C39" s="93"/>
      <c r="D39" s="103"/>
      <c r="E39" s="103"/>
      <c r="H39" s="116"/>
    </row>
    <row r="40" spans="1:10" x14ac:dyDescent="0.2">
      <c r="A40" s="103" t="s">
        <v>116</v>
      </c>
      <c r="B40" s="104">
        <f t="shared" si="0"/>
        <v>0.17055149122560989</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{F6D3C878-2A29-4348-8AAD-7FEE4D3E5798}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F6D3C878-2A29-4348-8AAD-7FEE4D3E5798}">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8"/>
  <dimension ref="A1:O41"/>
  <sheetViews>
    <sheetView showGridLines="0" view="pageBreakPreview" zoomScaleNormal="70" zoomScaleSheetLayoutView="100" workbookViewId="0">
      <selection activeCell="J36" sqref="J36"/>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39" t="s">
        <v>275</v>
      </c>
      <c r="I1" s="242" t="str">
        <f>'3'!N1</f>
        <v>IV.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75">
        <v>2022</v>
      </c>
      <c r="B5" s="364" t="s">
        <v>17</v>
      </c>
      <c r="C5" s="366"/>
      <c r="D5" s="364" t="s">
        <v>18</v>
      </c>
      <c r="E5" s="366"/>
      <c r="F5" s="364" t="s">
        <v>19</v>
      </c>
      <c r="G5" s="366"/>
      <c r="H5" s="364" t="s">
        <v>7</v>
      </c>
      <c r="I5" s="365"/>
    </row>
    <row r="6" spans="1:15" x14ac:dyDescent="0.2">
      <c r="A6" s="376"/>
      <c r="B6" s="279" t="s">
        <v>288</v>
      </c>
      <c r="C6" s="280" t="s">
        <v>289</v>
      </c>
      <c r="D6" s="279" t="s">
        <v>288</v>
      </c>
      <c r="E6" s="280" t="s">
        <v>289</v>
      </c>
      <c r="F6" s="279" t="s">
        <v>288</v>
      </c>
      <c r="G6" s="280" t="s">
        <v>289</v>
      </c>
      <c r="H6" s="279" t="s">
        <v>288</v>
      </c>
      <c r="I6" s="298" t="s">
        <v>289</v>
      </c>
      <c r="J6" s="109"/>
      <c r="O6" s="109"/>
    </row>
    <row r="7" spans="1:15" ht="13.5" x14ac:dyDescent="0.2">
      <c r="A7" s="170" t="s">
        <v>196</v>
      </c>
      <c r="B7" s="285">
        <v>1341.1329999999998</v>
      </c>
      <c r="C7" s="329">
        <v>3.5380635390691466E-2</v>
      </c>
      <c r="D7" s="285">
        <v>1341.1329999999998</v>
      </c>
      <c r="E7" s="329">
        <v>3.5402345167652699E-2</v>
      </c>
      <c r="F7" s="198">
        <v>1341.1329999999998</v>
      </c>
      <c r="G7" s="329">
        <v>3.542144413006891E-2</v>
      </c>
      <c r="H7" s="198">
        <v>1341.1329999999998</v>
      </c>
      <c r="I7" s="204">
        <v>3.542144413006891E-2</v>
      </c>
      <c r="J7" s="111"/>
      <c r="O7" s="60"/>
    </row>
    <row r="8" spans="1:15" x14ac:dyDescent="0.2">
      <c r="A8" s="170" t="s">
        <v>328</v>
      </c>
      <c r="B8" s="285">
        <v>558182.70700000005</v>
      </c>
      <c r="C8" s="329">
        <v>5.047929261565183E-2</v>
      </c>
      <c r="D8" s="285">
        <v>659329.00399999972</v>
      </c>
      <c r="E8" s="329">
        <v>4.4473730712279717E-2</v>
      </c>
      <c r="F8" s="198">
        <v>800366.40199999989</v>
      </c>
      <c r="G8" s="329">
        <v>4.4229132843589182E-2</v>
      </c>
      <c r="H8" s="198">
        <v>2017878.1129999994</v>
      </c>
      <c r="I8" s="204">
        <v>4.5883077103713803E-2</v>
      </c>
      <c r="J8" s="111"/>
      <c r="O8" s="60"/>
    </row>
    <row r="9" spans="1:15" x14ac:dyDescent="0.2">
      <c r="A9" s="170" t="s">
        <v>329</v>
      </c>
      <c r="B9" s="285">
        <v>207880.226</v>
      </c>
      <c r="C9" s="329">
        <v>3.6827997397166509E-2</v>
      </c>
      <c r="D9" s="285">
        <v>313015.05900000001</v>
      </c>
      <c r="E9" s="329">
        <v>3.6885212537799437E-2</v>
      </c>
      <c r="F9" s="198">
        <v>451395.62800000003</v>
      </c>
      <c r="G9" s="329">
        <v>4.0026395003840955E-2</v>
      </c>
      <c r="H9" s="198">
        <v>972290.91300000006</v>
      </c>
      <c r="I9" s="205">
        <v>3.8266714329442529E-2</v>
      </c>
      <c r="J9" s="101"/>
      <c r="O9" s="104"/>
    </row>
    <row r="10" spans="1:15" x14ac:dyDescent="0.2">
      <c r="A10" s="173" t="s">
        <v>40</v>
      </c>
      <c r="B10" s="287">
        <v>7142.3310000000001</v>
      </c>
      <c r="C10" s="330">
        <v>1.288280698989939E-2</v>
      </c>
      <c r="D10" s="287">
        <v>8022.79</v>
      </c>
      <c r="E10" s="330">
        <v>1.1119645081132558E-2</v>
      </c>
      <c r="F10" s="199">
        <v>10192.689</v>
      </c>
      <c r="G10" s="330">
        <v>1.1331832398399177E-2</v>
      </c>
      <c r="H10" s="199">
        <v>25357.809999999998</v>
      </c>
      <c r="I10" s="206">
        <v>1.1656732197607449E-2</v>
      </c>
      <c r="J10" s="101"/>
      <c r="O10" s="127"/>
    </row>
    <row r="11" spans="1:15" x14ac:dyDescent="0.2">
      <c r="A11" s="173" t="s">
        <v>39</v>
      </c>
      <c r="B11" s="287">
        <v>1933.81</v>
      </c>
      <c r="C11" s="330">
        <v>4.0872933811806414E-2</v>
      </c>
      <c r="D11" s="287">
        <v>2325.56</v>
      </c>
      <c r="E11" s="330">
        <v>4.1484809985295808E-2</v>
      </c>
      <c r="F11" s="199">
        <v>2986.636</v>
      </c>
      <c r="G11" s="330">
        <v>4.6903412501714738E-2</v>
      </c>
      <c r="H11" s="199">
        <v>7246.0059999999994</v>
      </c>
      <c r="I11" s="206">
        <v>4.3377012699804235E-2</v>
      </c>
      <c r="J11" s="101"/>
      <c r="O11" s="127"/>
    </row>
    <row r="12" spans="1:15" x14ac:dyDescent="0.2">
      <c r="A12" s="173" t="s">
        <v>38</v>
      </c>
      <c r="B12" s="287">
        <v>0</v>
      </c>
      <c r="C12" s="330">
        <v>0</v>
      </c>
      <c r="D12" s="287">
        <v>0</v>
      </c>
      <c r="E12" s="330">
        <v>0</v>
      </c>
      <c r="F12" s="199">
        <v>0</v>
      </c>
      <c r="G12" s="330">
        <v>0</v>
      </c>
      <c r="H12" s="199">
        <v>0</v>
      </c>
      <c r="I12" s="206">
        <v>0</v>
      </c>
      <c r="J12" s="101"/>
      <c r="O12" s="127"/>
    </row>
    <row r="13" spans="1:15" x14ac:dyDescent="0.2">
      <c r="A13" s="173" t="s">
        <v>60</v>
      </c>
      <c r="B13" s="287">
        <v>0</v>
      </c>
      <c r="C13" s="330">
        <v>0</v>
      </c>
      <c r="D13" s="287">
        <v>0</v>
      </c>
      <c r="E13" s="330">
        <v>0</v>
      </c>
      <c r="F13" s="199">
        <v>0</v>
      </c>
      <c r="G13" s="330">
        <v>0</v>
      </c>
      <c r="H13" s="199">
        <v>0</v>
      </c>
      <c r="I13" s="206">
        <v>0</v>
      </c>
      <c r="J13" s="101"/>
      <c r="O13" s="127"/>
    </row>
    <row r="14" spans="1:15" x14ac:dyDescent="0.2">
      <c r="A14" s="173" t="s">
        <v>61</v>
      </c>
      <c r="B14" s="287">
        <v>0</v>
      </c>
      <c r="C14" s="330">
        <v>0</v>
      </c>
      <c r="D14" s="287">
        <v>0</v>
      </c>
      <c r="E14" s="330">
        <v>0</v>
      </c>
      <c r="F14" s="199">
        <v>0</v>
      </c>
      <c r="G14" s="330">
        <v>0</v>
      </c>
      <c r="H14" s="199">
        <v>0</v>
      </c>
      <c r="I14" s="206">
        <v>0</v>
      </c>
      <c r="J14" s="101"/>
      <c r="O14" s="127"/>
    </row>
    <row r="15" spans="1:15" x14ac:dyDescent="0.2">
      <c r="A15" s="173" t="s">
        <v>62</v>
      </c>
      <c r="B15" s="287">
        <v>0</v>
      </c>
      <c r="C15" s="330">
        <v>0</v>
      </c>
      <c r="D15" s="287">
        <v>0</v>
      </c>
      <c r="E15" s="330">
        <v>0</v>
      </c>
      <c r="F15" s="199">
        <v>0</v>
      </c>
      <c r="G15" s="330">
        <v>0</v>
      </c>
      <c r="H15" s="199">
        <v>0</v>
      </c>
      <c r="I15" s="206">
        <v>0</v>
      </c>
      <c r="J15" s="101"/>
      <c r="O15" s="127"/>
    </row>
    <row r="16" spans="1:15" x14ac:dyDescent="0.2">
      <c r="A16" s="173" t="s">
        <v>37</v>
      </c>
      <c r="B16" s="287">
        <v>92531.975999999995</v>
      </c>
      <c r="C16" s="330">
        <v>3.6203297399232517E-2</v>
      </c>
      <c r="D16" s="287">
        <v>135133.853</v>
      </c>
      <c r="E16" s="330">
        <v>3.3762232604355305E-2</v>
      </c>
      <c r="F16" s="199">
        <v>179322.23800000001</v>
      </c>
      <c r="G16" s="330">
        <v>3.4031886010318549E-2</v>
      </c>
      <c r="H16" s="199">
        <v>406988.06700000004</v>
      </c>
      <c r="I16" s="206">
        <v>3.4409865930121582E-2</v>
      </c>
      <c r="J16" s="101"/>
      <c r="O16" s="127"/>
    </row>
    <row r="17" spans="1:15" x14ac:dyDescent="0.2">
      <c r="A17" s="173" t="s">
        <v>72</v>
      </c>
      <c r="B17" s="287">
        <v>0</v>
      </c>
      <c r="C17" s="330">
        <v>0</v>
      </c>
      <c r="D17" s="287">
        <v>0</v>
      </c>
      <c r="E17" s="330">
        <v>0</v>
      </c>
      <c r="F17" s="199">
        <v>0</v>
      </c>
      <c r="G17" s="330">
        <v>0</v>
      </c>
      <c r="H17" s="199">
        <v>0</v>
      </c>
      <c r="I17" s="206">
        <v>0</v>
      </c>
      <c r="J17" s="101"/>
      <c r="O17" s="127"/>
    </row>
    <row r="18" spans="1:15" x14ac:dyDescent="0.2">
      <c r="A18" s="173" t="s">
        <v>36</v>
      </c>
      <c r="B18" s="287">
        <v>0</v>
      </c>
      <c r="C18" s="330">
        <v>0</v>
      </c>
      <c r="D18" s="287">
        <v>0</v>
      </c>
      <c r="E18" s="330">
        <v>0</v>
      </c>
      <c r="F18" s="199">
        <v>0</v>
      </c>
      <c r="G18" s="330">
        <v>0</v>
      </c>
      <c r="H18" s="199">
        <v>0</v>
      </c>
      <c r="I18" s="206">
        <v>0</v>
      </c>
      <c r="J18" s="101"/>
      <c r="O18" s="127"/>
    </row>
    <row r="19" spans="1:15" x14ac:dyDescent="0.2">
      <c r="A19" s="173" t="s">
        <v>35</v>
      </c>
      <c r="B19" s="287">
        <v>0</v>
      </c>
      <c r="C19" s="330">
        <v>0</v>
      </c>
      <c r="D19" s="287">
        <v>0</v>
      </c>
      <c r="E19" s="330">
        <v>0</v>
      </c>
      <c r="F19" s="199">
        <v>0</v>
      </c>
      <c r="G19" s="330">
        <v>0</v>
      </c>
      <c r="H19" s="199">
        <v>0</v>
      </c>
      <c r="I19" s="206">
        <v>0</v>
      </c>
      <c r="J19" s="101"/>
      <c r="O19" s="127"/>
    </row>
    <row r="20" spans="1:15" x14ac:dyDescent="0.2">
      <c r="A20" s="173" t="s">
        <v>34</v>
      </c>
      <c r="B20" s="287">
        <v>0</v>
      </c>
      <c r="C20" s="330">
        <v>0</v>
      </c>
      <c r="D20" s="287">
        <v>0</v>
      </c>
      <c r="E20" s="330">
        <v>0</v>
      </c>
      <c r="F20" s="199">
        <v>0</v>
      </c>
      <c r="G20" s="330">
        <v>0</v>
      </c>
      <c r="H20" s="199">
        <v>0</v>
      </c>
      <c r="I20" s="206">
        <v>0</v>
      </c>
      <c r="J20" s="101"/>
      <c r="O20" s="127"/>
    </row>
    <row r="21" spans="1:15" x14ac:dyDescent="0.2">
      <c r="A21" s="173" t="s">
        <v>33</v>
      </c>
      <c r="B21" s="287">
        <v>0</v>
      </c>
      <c r="C21" s="330">
        <v>0</v>
      </c>
      <c r="D21" s="287">
        <v>0</v>
      </c>
      <c r="E21" s="330">
        <v>0</v>
      </c>
      <c r="F21" s="199">
        <v>0</v>
      </c>
      <c r="G21" s="330">
        <v>0</v>
      </c>
      <c r="H21" s="199">
        <v>0</v>
      </c>
      <c r="I21" s="206">
        <v>0</v>
      </c>
      <c r="J21" s="101"/>
      <c r="O21" s="127"/>
    </row>
    <row r="22" spans="1:15" x14ac:dyDescent="0.2">
      <c r="A22" s="173" t="s">
        <v>32</v>
      </c>
      <c r="B22" s="287">
        <v>0</v>
      </c>
      <c r="C22" s="330">
        <v>0</v>
      </c>
      <c r="D22" s="287">
        <v>0</v>
      </c>
      <c r="E22" s="330">
        <v>0</v>
      </c>
      <c r="F22" s="199">
        <v>0</v>
      </c>
      <c r="G22" s="330">
        <v>0</v>
      </c>
      <c r="H22" s="199">
        <v>0</v>
      </c>
      <c r="I22" s="206">
        <v>0</v>
      </c>
      <c r="J22" s="101"/>
      <c r="O22" s="127"/>
    </row>
    <row r="23" spans="1:15" x14ac:dyDescent="0.2">
      <c r="A23" s="173" t="s">
        <v>3</v>
      </c>
      <c r="B23" s="287">
        <v>0</v>
      </c>
      <c r="C23" s="330">
        <v>0</v>
      </c>
      <c r="D23" s="287">
        <v>0</v>
      </c>
      <c r="E23" s="330">
        <v>0</v>
      </c>
      <c r="F23" s="199">
        <v>0</v>
      </c>
      <c r="G23" s="330">
        <v>0</v>
      </c>
      <c r="H23" s="199">
        <v>0</v>
      </c>
      <c r="I23" s="206">
        <v>0</v>
      </c>
      <c r="J23" s="101"/>
      <c r="O23" s="127"/>
    </row>
    <row r="24" spans="1:15" x14ac:dyDescent="0.2">
      <c r="A24" s="173" t="s">
        <v>31</v>
      </c>
      <c r="B24" s="287">
        <v>12398.132</v>
      </c>
      <c r="C24" s="330">
        <v>0.41286886358206037</v>
      </c>
      <c r="D24" s="287">
        <v>3310.2849999999999</v>
      </c>
      <c r="E24" s="330">
        <v>0.13671603562917886</v>
      </c>
      <c r="F24" s="199">
        <v>32990.506999999998</v>
      </c>
      <c r="G24" s="330">
        <v>0.33112486114097384</v>
      </c>
      <c r="H24" s="199">
        <v>48698.923999999999</v>
      </c>
      <c r="I24" s="206">
        <v>0.31648634323456626</v>
      </c>
      <c r="J24" s="101"/>
      <c r="O24" s="127"/>
    </row>
    <row r="25" spans="1:15" x14ac:dyDescent="0.2">
      <c r="A25" s="173" t="s">
        <v>30</v>
      </c>
      <c r="B25" s="287">
        <v>93873.976999999999</v>
      </c>
      <c r="C25" s="330">
        <v>6.6349159279990813E-2</v>
      </c>
      <c r="D25" s="287">
        <v>164222.57100000003</v>
      </c>
      <c r="E25" s="330">
        <v>7.6363175619318838E-2</v>
      </c>
      <c r="F25" s="199">
        <v>225903.55800000002</v>
      </c>
      <c r="G25" s="330">
        <v>7.5393334623602357E-2</v>
      </c>
      <c r="H25" s="199">
        <v>484000.10600000003</v>
      </c>
      <c r="I25" s="206">
        <v>7.3761074736478791E-2</v>
      </c>
      <c r="J25" s="101"/>
      <c r="O25" s="98"/>
    </row>
    <row r="26" spans="1:15" ht="13.5" customHeight="1" x14ac:dyDescent="0.2">
      <c r="A26" s="171" t="s">
        <v>331</v>
      </c>
      <c r="B26" s="285">
        <v>194011.48800000001</v>
      </c>
      <c r="C26" s="329">
        <v>3.8698456746224102E-2</v>
      </c>
      <c r="D26" s="285">
        <v>294394.576</v>
      </c>
      <c r="E26" s="329">
        <v>3.8319780357010433E-2</v>
      </c>
      <c r="F26" s="198">
        <v>429526.69600000011</v>
      </c>
      <c r="G26" s="329">
        <v>4.1452704771179245E-2</v>
      </c>
      <c r="H26" s="198">
        <v>917932.76000000013</v>
      </c>
      <c r="I26" s="205">
        <v>3.9810004626834726E-2</v>
      </c>
      <c r="J26" s="10"/>
      <c r="O26" s="78"/>
    </row>
    <row r="27" spans="1:15" ht="12.75" customHeight="1" x14ac:dyDescent="0.2">
      <c r="A27" s="173" t="s">
        <v>26</v>
      </c>
      <c r="B27" s="287">
        <v>31169.734000000004</v>
      </c>
      <c r="C27" s="330">
        <v>2.2361161571519902E-2</v>
      </c>
      <c r="D27" s="287">
        <v>47743.312000000005</v>
      </c>
      <c r="E27" s="330">
        <v>2.6695183852893278E-2</v>
      </c>
      <c r="F27" s="199">
        <v>63463.611000000004</v>
      </c>
      <c r="G27" s="330">
        <v>2.9378109770084829E-2</v>
      </c>
      <c r="H27" s="199">
        <v>142376.65700000001</v>
      </c>
      <c r="I27" s="206">
        <v>2.6649224537451811E-2</v>
      </c>
      <c r="J27" s="101"/>
      <c r="O27" s="78"/>
    </row>
    <row r="28" spans="1:15" ht="12.75" customHeight="1" x14ac:dyDescent="0.2">
      <c r="A28" s="173" t="s">
        <v>0</v>
      </c>
      <c r="B28" s="287">
        <v>980.64099999999996</v>
      </c>
      <c r="C28" s="330">
        <v>9.6674630340976078E-3</v>
      </c>
      <c r="D28" s="287">
        <v>5182.6019999999999</v>
      </c>
      <c r="E28" s="330">
        <v>3.5793281468433129E-2</v>
      </c>
      <c r="F28" s="199">
        <v>9740.223</v>
      </c>
      <c r="G28" s="330">
        <v>4.664237446313952E-2</v>
      </c>
      <c r="H28" s="199">
        <v>15903.466</v>
      </c>
      <c r="I28" s="206">
        <v>3.4948246389674274E-2</v>
      </c>
      <c r="J28" s="101"/>
      <c r="O28" s="78"/>
    </row>
    <row r="29" spans="1:15" ht="12.75" customHeight="1" x14ac:dyDescent="0.2">
      <c r="A29" s="173" t="s">
        <v>1</v>
      </c>
      <c r="B29" s="287">
        <v>26.49</v>
      </c>
      <c r="C29" s="330">
        <v>7.139331561284224E-4</v>
      </c>
      <c r="D29" s="287">
        <v>59.64</v>
      </c>
      <c r="E29" s="330">
        <v>1.1187518930758319E-3</v>
      </c>
      <c r="F29" s="199">
        <v>176.3</v>
      </c>
      <c r="G29" s="330">
        <v>1.9178480904618596E-3</v>
      </c>
      <c r="H29" s="199">
        <v>262.43</v>
      </c>
      <c r="I29" s="206">
        <v>1.4392370256988572E-3</v>
      </c>
      <c r="J29" s="101"/>
      <c r="O29" s="78"/>
    </row>
    <row r="30" spans="1:15" ht="12.75" customHeight="1" x14ac:dyDescent="0.2">
      <c r="A30" s="173" t="s">
        <v>2</v>
      </c>
      <c r="B30" s="287">
        <v>471.81400000000002</v>
      </c>
      <c r="C30" s="330">
        <v>4.5723284458614774E-2</v>
      </c>
      <c r="D30" s="287">
        <v>1954.2529999999999</v>
      </c>
      <c r="E30" s="330">
        <v>9.022439512467223E-2</v>
      </c>
      <c r="F30" s="199">
        <v>4210.4939999999997</v>
      </c>
      <c r="G30" s="330">
        <v>0.12481317644843591</v>
      </c>
      <c r="H30" s="199">
        <v>6636.5609999999997</v>
      </c>
      <c r="I30" s="206">
        <v>0.1009928311347057</v>
      </c>
      <c r="J30" s="101"/>
    </row>
    <row r="31" spans="1:15" x14ac:dyDescent="0.2">
      <c r="A31" s="173" t="s">
        <v>6</v>
      </c>
      <c r="B31" s="287">
        <v>565.08299999999997</v>
      </c>
      <c r="C31" s="330">
        <v>1.6982182326867587E-2</v>
      </c>
      <c r="D31" s="287">
        <v>894.25800000000004</v>
      </c>
      <c r="E31" s="330">
        <v>1.9891631229072275E-2</v>
      </c>
      <c r="F31" s="199">
        <v>877.66000000000008</v>
      </c>
      <c r="G31" s="330">
        <v>1.9480930402985531E-2</v>
      </c>
      <c r="H31" s="199">
        <v>2337.0010000000002</v>
      </c>
      <c r="I31" s="206">
        <v>1.8956268620804868E-2</v>
      </c>
      <c r="J31" s="101"/>
    </row>
    <row r="32" spans="1:15" x14ac:dyDescent="0.2">
      <c r="A32" s="173" t="s">
        <v>25</v>
      </c>
      <c r="B32" s="287">
        <v>101973.77499999999</v>
      </c>
      <c r="C32" s="330">
        <v>4.4983525103790153E-2</v>
      </c>
      <c r="D32" s="287">
        <v>162627.997</v>
      </c>
      <c r="E32" s="330">
        <v>4.4865328254164338E-2</v>
      </c>
      <c r="F32" s="199">
        <v>229604.81000000003</v>
      </c>
      <c r="G32" s="330">
        <v>4.6375251290426488E-2</v>
      </c>
      <c r="H32" s="199">
        <v>494206.58200000005</v>
      </c>
      <c r="I32" s="206">
        <v>4.5579502290660052E-2</v>
      </c>
      <c r="J32" s="101"/>
    </row>
    <row r="33" spans="1:10" x14ac:dyDescent="0.2">
      <c r="A33" s="173" t="s">
        <v>5</v>
      </c>
      <c r="B33" s="287">
        <v>57881.201000000008</v>
      </c>
      <c r="C33" s="330">
        <v>5.4175072988445296E-2</v>
      </c>
      <c r="D33" s="287">
        <v>74175.01400000001</v>
      </c>
      <c r="E33" s="330">
        <v>4.0783608445648274E-2</v>
      </c>
      <c r="F33" s="199">
        <v>119093.96800000002</v>
      </c>
      <c r="G33" s="330">
        <v>4.5810986549811604E-2</v>
      </c>
      <c r="H33" s="199">
        <v>251150.18300000005</v>
      </c>
      <c r="I33" s="206">
        <v>4.5773214851484841E-2</v>
      </c>
      <c r="J33" s="101"/>
    </row>
    <row r="34" spans="1:10" x14ac:dyDescent="0.2">
      <c r="A34" s="173" t="s">
        <v>3</v>
      </c>
      <c r="B34" s="287">
        <v>942.74999999999989</v>
      </c>
      <c r="C34" s="330">
        <v>9.2395441119259413E-3</v>
      </c>
      <c r="D34" s="287">
        <v>1757.5</v>
      </c>
      <c r="E34" s="330">
        <v>9.4567805194346165E-3</v>
      </c>
      <c r="F34" s="199">
        <v>2359.63</v>
      </c>
      <c r="G34" s="330">
        <v>8.6951530694874581E-3</v>
      </c>
      <c r="H34" s="199">
        <v>5059.88</v>
      </c>
      <c r="I34" s="206">
        <v>9.0475725314690877E-3</v>
      </c>
      <c r="J34" s="101"/>
    </row>
    <row r="35" spans="1:10" ht="10.9"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3.542144413006891E-2</v>
      </c>
      <c r="C38" s="93" t="str">
        <f>+B5</f>
        <v>Říjen</v>
      </c>
      <c r="D38" s="103" t="str">
        <f>+D5</f>
        <v>Listopad</v>
      </c>
      <c r="E38" s="103" t="str">
        <f>+F5</f>
        <v>Prosinec</v>
      </c>
    </row>
    <row r="39" spans="1:10" x14ac:dyDescent="0.2">
      <c r="A39" s="103" t="s">
        <v>59</v>
      </c>
      <c r="B39" s="104">
        <f t="shared" ref="B39:B40" si="0">+I8</f>
        <v>4.5883077103713803E-2</v>
      </c>
      <c r="C39" s="93"/>
      <c r="D39" s="103"/>
      <c r="E39" s="103"/>
      <c r="H39" s="116"/>
    </row>
    <row r="40" spans="1:10" x14ac:dyDescent="0.2">
      <c r="A40" s="103" t="s">
        <v>116</v>
      </c>
      <c r="B40" s="104">
        <f t="shared" si="0"/>
        <v>3.8266714329442529E-2</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{120D5AF3-226C-4B46-8117-6405F4270606}</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120D5AF3-226C-4B46-8117-6405F4270606}">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9"/>
  <dimension ref="A1:O42"/>
  <sheetViews>
    <sheetView showGridLines="0" view="pageBreakPreview" zoomScaleNormal="70" zoomScaleSheetLayoutView="100" workbookViewId="0">
      <selection activeCell="K35" sqref="K35"/>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39" t="s">
        <v>276</v>
      </c>
      <c r="I1" s="242" t="str">
        <f>'3'!N1</f>
        <v>IV.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75">
        <v>2022</v>
      </c>
      <c r="B5" s="364" t="s">
        <v>17</v>
      </c>
      <c r="C5" s="366"/>
      <c r="D5" s="364" t="s">
        <v>18</v>
      </c>
      <c r="E5" s="366"/>
      <c r="F5" s="364" t="s">
        <v>19</v>
      </c>
      <c r="G5" s="366"/>
      <c r="H5" s="364" t="s">
        <v>7</v>
      </c>
      <c r="I5" s="365"/>
    </row>
    <row r="6" spans="1:15" x14ac:dyDescent="0.2">
      <c r="A6" s="376"/>
      <c r="B6" s="279" t="s">
        <v>288</v>
      </c>
      <c r="C6" s="280" t="s">
        <v>289</v>
      </c>
      <c r="D6" s="279" t="s">
        <v>288</v>
      </c>
      <c r="E6" s="280" t="s">
        <v>289</v>
      </c>
      <c r="F6" s="279" t="s">
        <v>288</v>
      </c>
      <c r="G6" s="280" t="s">
        <v>289</v>
      </c>
      <c r="H6" s="279" t="s">
        <v>288</v>
      </c>
      <c r="I6" s="298" t="s">
        <v>289</v>
      </c>
      <c r="J6" s="109"/>
      <c r="O6" s="109"/>
    </row>
    <row r="7" spans="1:15" ht="13.5" x14ac:dyDescent="0.2">
      <c r="A7" s="170" t="s">
        <v>196</v>
      </c>
      <c r="B7" s="285">
        <v>3508.3179999999993</v>
      </c>
      <c r="C7" s="329">
        <v>9.2553475302300278E-2</v>
      </c>
      <c r="D7" s="198">
        <v>3508.3179999999993</v>
      </c>
      <c r="E7" s="329">
        <v>9.2610266687859419E-2</v>
      </c>
      <c r="F7" s="285">
        <v>3508.3449999999993</v>
      </c>
      <c r="G7" s="329">
        <v>9.2660941462559349E-2</v>
      </c>
      <c r="H7" s="198">
        <v>3508.3449999999993</v>
      </c>
      <c r="I7" s="204">
        <v>9.2660941462559349E-2</v>
      </c>
      <c r="J7" s="111"/>
      <c r="O7" s="60"/>
    </row>
    <row r="8" spans="1:15" x14ac:dyDescent="0.2">
      <c r="A8" s="170" t="s">
        <v>328</v>
      </c>
      <c r="B8" s="285">
        <v>450755.45500000019</v>
      </c>
      <c r="C8" s="329">
        <v>4.0764101477343495E-2</v>
      </c>
      <c r="D8" s="198">
        <v>668544.70500000007</v>
      </c>
      <c r="E8" s="329">
        <v>4.509535755125145E-2</v>
      </c>
      <c r="F8" s="285">
        <v>912804.27599999961</v>
      </c>
      <c r="G8" s="329">
        <v>5.0442574154181241E-2</v>
      </c>
      <c r="H8" s="198">
        <v>2032104.4359999998</v>
      </c>
      <c r="I8" s="204">
        <v>4.6206559216387548E-2</v>
      </c>
      <c r="J8" s="111"/>
      <c r="O8" s="60"/>
    </row>
    <row r="9" spans="1:15" x14ac:dyDescent="0.2">
      <c r="A9" s="170" t="s">
        <v>329</v>
      </c>
      <c r="B9" s="285">
        <v>250654.17799999999</v>
      </c>
      <c r="C9" s="329">
        <v>4.440581767970999E-2</v>
      </c>
      <c r="D9" s="198">
        <v>443144.70199999999</v>
      </c>
      <c r="E9" s="329">
        <v>5.2219489281088542E-2</v>
      </c>
      <c r="F9" s="285">
        <v>604758.57500000019</v>
      </c>
      <c r="G9" s="329">
        <v>5.3625476418903154E-2</v>
      </c>
      <c r="H9" s="198">
        <v>1298557.4550000001</v>
      </c>
      <c r="I9" s="205">
        <v>5.1107674160534834E-2</v>
      </c>
      <c r="J9" s="101"/>
      <c r="O9" s="104"/>
    </row>
    <row r="10" spans="1:15" x14ac:dyDescent="0.2">
      <c r="A10" s="173" t="s">
        <v>40</v>
      </c>
      <c r="B10" s="287">
        <v>2641.6260000000002</v>
      </c>
      <c r="C10" s="330">
        <v>4.7647690785403204E-3</v>
      </c>
      <c r="D10" s="199">
        <v>4645.0859999999993</v>
      </c>
      <c r="E10" s="330">
        <v>6.4381228589228574E-3</v>
      </c>
      <c r="F10" s="287">
        <v>6241.8879999999999</v>
      </c>
      <c r="G10" s="330">
        <v>6.9394865933395042E-3</v>
      </c>
      <c r="H10" s="199">
        <v>13528.599999999999</v>
      </c>
      <c r="I10" s="206">
        <v>6.2189624107346856E-3</v>
      </c>
      <c r="J10" s="101"/>
      <c r="O10" s="127"/>
    </row>
    <row r="11" spans="1:15" x14ac:dyDescent="0.2">
      <c r="A11" s="173" t="s">
        <v>39</v>
      </c>
      <c r="B11" s="287">
        <v>3068.7019999999998</v>
      </c>
      <c r="C11" s="330">
        <v>6.4859967491200252E-2</v>
      </c>
      <c r="D11" s="199">
        <v>4025.7689999999993</v>
      </c>
      <c r="E11" s="330">
        <v>7.1814213354931405E-2</v>
      </c>
      <c r="F11" s="287">
        <v>5288.3680000000004</v>
      </c>
      <c r="G11" s="330">
        <v>8.3050798880368495E-2</v>
      </c>
      <c r="H11" s="199">
        <v>12382.839</v>
      </c>
      <c r="I11" s="206">
        <v>7.4127811177996702E-2</v>
      </c>
      <c r="J11" s="101"/>
      <c r="O11" s="127"/>
    </row>
    <row r="12" spans="1:15" x14ac:dyDescent="0.2">
      <c r="A12" s="173" t="s">
        <v>38</v>
      </c>
      <c r="B12" s="287">
        <v>0</v>
      </c>
      <c r="C12" s="330">
        <v>0</v>
      </c>
      <c r="D12" s="199">
        <v>0</v>
      </c>
      <c r="E12" s="330">
        <v>0</v>
      </c>
      <c r="F12" s="287">
        <v>0</v>
      </c>
      <c r="G12" s="330">
        <v>0</v>
      </c>
      <c r="H12" s="199">
        <v>0</v>
      </c>
      <c r="I12" s="206">
        <v>0</v>
      </c>
      <c r="J12" s="101"/>
      <c r="O12" s="127"/>
    </row>
    <row r="13" spans="1:15" x14ac:dyDescent="0.2">
      <c r="A13" s="173" t="s">
        <v>60</v>
      </c>
      <c r="B13" s="287">
        <v>1843</v>
      </c>
      <c r="C13" s="330">
        <v>0.23235826492548836</v>
      </c>
      <c r="D13" s="199">
        <v>3672</v>
      </c>
      <c r="E13" s="330">
        <v>0.40256271953481648</v>
      </c>
      <c r="F13" s="287">
        <v>4010</v>
      </c>
      <c r="G13" s="330">
        <v>0.66901483644672699</v>
      </c>
      <c r="H13" s="199">
        <v>9525</v>
      </c>
      <c r="I13" s="206">
        <v>0.41328293523303195</v>
      </c>
      <c r="J13" s="101"/>
      <c r="O13" s="127"/>
    </row>
    <row r="14" spans="1:15" x14ac:dyDescent="0.2">
      <c r="A14" s="173" t="s">
        <v>61</v>
      </c>
      <c r="B14" s="287">
        <v>0</v>
      </c>
      <c r="C14" s="330">
        <v>0</v>
      </c>
      <c r="D14" s="199">
        <v>0</v>
      </c>
      <c r="E14" s="330">
        <v>0</v>
      </c>
      <c r="F14" s="287">
        <v>0</v>
      </c>
      <c r="G14" s="330">
        <v>0</v>
      </c>
      <c r="H14" s="199">
        <v>0</v>
      </c>
      <c r="I14" s="206">
        <v>0</v>
      </c>
      <c r="J14" s="101"/>
      <c r="O14" s="127"/>
    </row>
    <row r="15" spans="1:15" x14ac:dyDescent="0.2">
      <c r="A15" s="173" t="s">
        <v>62</v>
      </c>
      <c r="B15" s="287">
        <v>0</v>
      </c>
      <c r="C15" s="330">
        <v>0</v>
      </c>
      <c r="D15" s="199">
        <v>0</v>
      </c>
      <c r="E15" s="330">
        <v>0</v>
      </c>
      <c r="F15" s="287">
        <v>0</v>
      </c>
      <c r="G15" s="330">
        <v>0</v>
      </c>
      <c r="H15" s="199">
        <v>0</v>
      </c>
      <c r="I15" s="206">
        <v>0</v>
      </c>
      <c r="J15" s="101"/>
      <c r="O15" s="127"/>
    </row>
    <row r="16" spans="1:15" x14ac:dyDescent="0.2">
      <c r="A16" s="173" t="s">
        <v>37</v>
      </c>
      <c r="B16" s="287">
        <v>215354.23299999998</v>
      </c>
      <c r="C16" s="330">
        <v>8.4257720201313044E-2</v>
      </c>
      <c r="D16" s="199">
        <v>385983.28899999999</v>
      </c>
      <c r="E16" s="330">
        <v>9.6435181083840596E-2</v>
      </c>
      <c r="F16" s="287">
        <v>528079.09000000008</v>
      </c>
      <c r="G16" s="330">
        <v>0.10021917859017994</v>
      </c>
      <c r="H16" s="199">
        <v>1129416.6120000002</v>
      </c>
      <c r="I16" s="206">
        <v>9.5489468486485499E-2</v>
      </c>
      <c r="J16" s="101"/>
      <c r="O16" s="127"/>
    </row>
    <row r="17" spans="1:15" x14ac:dyDescent="0.2">
      <c r="A17" s="173" t="s">
        <v>72</v>
      </c>
      <c r="B17" s="287">
        <v>0</v>
      </c>
      <c r="C17" s="330">
        <v>0</v>
      </c>
      <c r="D17" s="199">
        <v>0</v>
      </c>
      <c r="E17" s="330">
        <v>0</v>
      </c>
      <c r="F17" s="287">
        <v>0</v>
      </c>
      <c r="G17" s="330">
        <v>0</v>
      </c>
      <c r="H17" s="199">
        <v>0</v>
      </c>
      <c r="I17" s="206">
        <v>0</v>
      </c>
      <c r="J17" s="101"/>
      <c r="O17" s="127"/>
    </row>
    <row r="18" spans="1:15" x14ac:dyDescent="0.2">
      <c r="A18" s="173" t="s">
        <v>36</v>
      </c>
      <c r="B18" s="287">
        <v>0</v>
      </c>
      <c r="C18" s="330">
        <v>0</v>
      </c>
      <c r="D18" s="199">
        <v>0</v>
      </c>
      <c r="E18" s="330">
        <v>0</v>
      </c>
      <c r="F18" s="287">
        <v>0</v>
      </c>
      <c r="G18" s="330">
        <v>0</v>
      </c>
      <c r="H18" s="199">
        <v>0</v>
      </c>
      <c r="I18" s="206">
        <v>0</v>
      </c>
      <c r="J18" s="101"/>
      <c r="O18" s="127"/>
    </row>
    <row r="19" spans="1:15" x14ac:dyDescent="0.2">
      <c r="A19" s="173" t="s">
        <v>35</v>
      </c>
      <c r="B19" s="287">
        <v>1062</v>
      </c>
      <c r="C19" s="330">
        <v>2.0130358286258244E-2</v>
      </c>
      <c r="D19" s="199">
        <v>1976</v>
      </c>
      <c r="E19" s="330">
        <v>2.6845380822920695E-2</v>
      </c>
      <c r="F19" s="287">
        <v>2541</v>
      </c>
      <c r="G19" s="330">
        <v>3.9226223605776357E-2</v>
      </c>
      <c r="H19" s="199">
        <v>5579</v>
      </c>
      <c r="I19" s="206">
        <v>2.9187886479870681E-2</v>
      </c>
      <c r="J19" s="101"/>
      <c r="O19" s="127"/>
    </row>
    <row r="20" spans="1:15" x14ac:dyDescent="0.2">
      <c r="A20" s="173" t="s">
        <v>34</v>
      </c>
      <c r="B20" s="287">
        <v>0</v>
      </c>
      <c r="C20" s="330">
        <v>0</v>
      </c>
      <c r="D20" s="199">
        <v>0</v>
      </c>
      <c r="E20" s="330">
        <v>0</v>
      </c>
      <c r="F20" s="287">
        <v>0</v>
      </c>
      <c r="G20" s="330">
        <v>0</v>
      </c>
      <c r="H20" s="199">
        <v>0</v>
      </c>
      <c r="I20" s="206">
        <v>0</v>
      </c>
      <c r="J20" s="101"/>
      <c r="O20" s="127"/>
    </row>
    <row r="21" spans="1:15" x14ac:dyDescent="0.2">
      <c r="A21" s="173" t="s">
        <v>33</v>
      </c>
      <c r="B21" s="287">
        <v>0</v>
      </c>
      <c r="C21" s="330">
        <v>0</v>
      </c>
      <c r="D21" s="199">
        <v>0</v>
      </c>
      <c r="E21" s="330">
        <v>0</v>
      </c>
      <c r="F21" s="287">
        <v>0</v>
      </c>
      <c r="G21" s="330">
        <v>0</v>
      </c>
      <c r="H21" s="199">
        <v>0</v>
      </c>
      <c r="I21" s="206">
        <v>0</v>
      </c>
      <c r="J21" s="101"/>
      <c r="O21" s="127"/>
    </row>
    <row r="22" spans="1:15" x14ac:dyDescent="0.2">
      <c r="A22" s="173" t="s">
        <v>32</v>
      </c>
      <c r="B22" s="287">
        <v>0</v>
      </c>
      <c r="C22" s="330">
        <v>0</v>
      </c>
      <c r="D22" s="199">
        <v>0</v>
      </c>
      <c r="E22" s="330">
        <v>0</v>
      </c>
      <c r="F22" s="287">
        <v>0</v>
      </c>
      <c r="G22" s="330">
        <v>0</v>
      </c>
      <c r="H22" s="199">
        <v>0</v>
      </c>
      <c r="I22" s="206">
        <v>0</v>
      </c>
      <c r="J22" s="101"/>
      <c r="O22" s="127"/>
    </row>
    <row r="23" spans="1:15" x14ac:dyDescent="0.2">
      <c r="A23" s="173" t="s">
        <v>3</v>
      </c>
      <c r="B23" s="287">
        <v>0</v>
      </c>
      <c r="C23" s="330">
        <v>0</v>
      </c>
      <c r="D23" s="199">
        <v>0</v>
      </c>
      <c r="E23" s="330">
        <v>0</v>
      </c>
      <c r="F23" s="287">
        <v>0</v>
      </c>
      <c r="G23" s="330">
        <v>0</v>
      </c>
      <c r="H23" s="199">
        <v>0</v>
      </c>
      <c r="I23" s="206">
        <v>0</v>
      </c>
      <c r="J23" s="101"/>
      <c r="O23" s="127"/>
    </row>
    <row r="24" spans="1:15" x14ac:dyDescent="0.2">
      <c r="A24" s="173" t="s">
        <v>31</v>
      </c>
      <c r="B24" s="287">
        <v>35.497999999999998</v>
      </c>
      <c r="C24" s="330">
        <v>1.1821150895502627E-3</v>
      </c>
      <c r="D24" s="199">
        <v>32.378999999999998</v>
      </c>
      <c r="E24" s="330">
        <v>1.3372650746498209E-3</v>
      </c>
      <c r="F24" s="287">
        <v>35.820999999999998</v>
      </c>
      <c r="G24" s="330">
        <v>3.5953444580075184E-4</v>
      </c>
      <c r="H24" s="199">
        <v>103.69799999999999</v>
      </c>
      <c r="I24" s="206">
        <v>6.7391634403951204E-4</v>
      </c>
      <c r="J24" s="101"/>
      <c r="O24" s="127"/>
    </row>
    <row r="25" spans="1:15" x14ac:dyDescent="0.2">
      <c r="A25" s="173" t="s">
        <v>30</v>
      </c>
      <c r="B25" s="287">
        <v>26649.118999999999</v>
      </c>
      <c r="C25" s="330">
        <v>1.8835322607056792E-2</v>
      </c>
      <c r="D25" s="199">
        <v>42810.178999999989</v>
      </c>
      <c r="E25" s="330">
        <v>1.9906649843348716E-2</v>
      </c>
      <c r="F25" s="287">
        <v>58562.408000000003</v>
      </c>
      <c r="G25" s="330">
        <v>1.9544690937129582E-2</v>
      </c>
      <c r="H25" s="199">
        <v>128021.70599999998</v>
      </c>
      <c r="I25" s="206">
        <v>1.9510364785245548E-2</v>
      </c>
      <c r="J25" s="101"/>
      <c r="O25" s="98"/>
    </row>
    <row r="26" spans="1:15" ht="13.5" customHeight="1" x14ac:dyDescent="0.2">
      <c r="A26" s="171" t="s">
        <v>333</v>
      </c>
      <c r="B26" s="285">
        <v>-74813.8</v>
      </c>
      <c r="C26" s="329"/>
      <c r="D26" s="198">
        <v>-125730.5</v>
      </c>
      <c r="E26" s="329"/>
      <c r="F26" s="285">
        <v>-168695.35399999999</v>
      </c>
      <c r="G26" s="329"/>
      <c r="H26" s="198">
        <v>-369239.65399999998</v>
      </c>
      <c r="I26" s="205"/>
      <c r="J26" s="10"/>
      <c r="O26" s="78"/>
    </row>
    <row r="27" spans="1:15" ht="13.5" customHeight="1" x14ac:dyDescent="0.2">
      <c r="A27" s="171" t="s">
        <v>331</v>
      </c>
      <c r="B27" s="285">
        <v>168945.92800000001</v>
      </c>
      <c r="C27" s="329">
        <v>3.3698760596891517E-2</v>
      </c>
      <c r="D27" s="198">
        <v>309370.87199999997</v>
      </c>
      <c r="E27" s="329">
        <v>4.0269165366337414E-2</v>
      </c>
      <c r="F27" s="285">
        <v>425547.87099999993</v>
      </c>
      <c r="G27" s="329">
        <v>4.1068716861703186E-2</v>
      </c>
      <c r="H27" s="198">
        <v>903864.67099999986</v>
      </c>
      <c r="I27" s="205">
        <v>3.9199882935371473E-2</v>
      </c>
      <c r="J27" s="10"/>
      <c r="O27" s="78"/>
    </row>
    <row r="28" spans="1:15" ht="12.75" customHeight="1" x14ac:dyDescent="0.2">
      <c r="A28" s="173" t="s">
        <v>26</v>
      </c>
      <c r="B28" s="287">
        <v>24799.592999999997</v>
      </c>
      <c r="C28" s="330">
        <v>1.7791223562605114E-2</v>
      </c>
      <c r="D28" s="199">
        <v>45383.106999999996</v>
      </c>
      <c r="E28" s="330">
        <v>2.5375499403571491E-2</v>
      </c>
      <c r="F28" s="287">
        <v>62001.625999999997</v>
      </c>
      <c r="G28" s="330">
        <v>2.8701338386681863E-2</v>
      </c>
      <c r="H28" s="199">
        <v>132184.326</v>
      </c>
      <c r="I28" s="206">
        <v>2.4741484019432547E-2</v>
      </c>
      <c r="J28" s="101"/>
      <c r="O28" s="78"/>
    </row>
    <row r="29" spans="1:15" ht="12.75" customHeight="1" x14ac:dyDescent="0.2">
      <c r="A29" s="173" t="s">
        <v>0</v>
      </c>
      <c r="B29" s="287">
        <v>1293.5</v>
      </c>
      <c r="C29" s="330">
        <v>1.2751724060696275E-2</v>
      </c>
      <c r="D29" s="199">
        <v>2370.8000000000002</v>
      </c>
      <c r="E29" s="330">
        <v>1.6373765862275604E-2</v>
      </c>
      <c r="F29" s="287">
        <v>3007.3050000000003</v>
      </c>
      <c r="G29" s="330">
        <v>1.4400886502790726E-2</v>
      </c>
      <c r="H29" s="199">
        <v>6671.6050000000005</v>
      </c>
      <c r="I29" s="206">
        <v>1.4661011338948557E-2</v>
      </c>
      <c r="J29" s="101"/>
      <c r="O29" s="78"/>
    </row>
    <row r="30" spans="1:15" ht="12.75" customHeight="1" x14ac:dyDescent="0.2">
      <c r="A30" s="173" t="s">
        <v>1</v>
      </c>
      <c r="B30" s="287">
        <v>3292.2599999999998</v>
      </c>
      <c r="C30" s="330">
        <v>8.8729844190085311E-2</v>
      </c>
      <c r="D30" s="199">
        <v>6850.68</v>
      </c>
      <c r="E30" s="330">
        <v>0.12850790105393597</v>
      </c>
      <c r="F30" s="287">
        <v>10307.346000000001</v>
      </c>
      <c r="G30" s="330">
        <v>0.11212662418508047</v>
      </c>
      <c r="H30" s="199">
        <v>20450.286</v>
      </c>
      <c r="I30" s="206">
        <v>0.11215489386629189</v>
      </c>
      <c r="J30" s="101"/>
      <c r="O30" s="78"/>
    </row>
    <row r="31" spans="1:15" ht="12.75" customHeight="1" x14ac:dyDescent="0.2">
      <c r="A31" s="173" t="s">
        <v>2</v>
      </c>
      <c r="B31" s="287">
        <v>1014.646</v>
      </c>
      <c r="C31" s="330">
        <v>9.832889164542731E-2</v>
      </c>
      <c r="D31" s="199">
        <v>2074.223</v>
      </c>
      <c r="E31" s="330">
        <v>9.5763197256794802E-2</v>
      </c>
      <c r="F31" s="287">
        <v>3611.4639999999999</v>
      </c>
      <c r="G31" s="330">
        <v>0.10705591635308687</v>
      </c>
      <c r="H31" s="199">
        <v>6700.3329999999996</v>
      </c>
      <c r="I31" s="206">
        <v>0.10196329080909465</v>
      </c>
      <c r="J31" s="101"/>
    </row>
    <row r="32" spans="1:15" x14ac:dyDescent="0.2">
      <c r="A32" s="173" t="s">
        <v>6</v>
      </c>
      <c r="B32" s="287">
        <v>2587.14</v>
      </c>
      <c r="C32" s="330">
        <v>7.7750141457329641E-2</v>
      </c>
      <c r="D32" s="199">
        <v>3436.46</v>
      </c>
      <c r="E32" s="330">
        <v>7.6439679660073173E-2</v>
      </c>
      <c r="F32" s="287">
        <v>4544.84</v>
      </c>
      <c r="G32" s="330">
        <v>0.10087928324488385</v>
      </c>
      <c r="H32" s="199">
        <v>10568.44</v>
      </c>
      <c r="I32" s="206">
        <v>8.5724476601789626E-2</v>
      </c>
      <c r="J32" s="101"/>
    </row>
    <row r="33" spans="1:10" x14ac:dyDescent="0.2">
      <c r="A33" s="173" t="s">
        <v>25</v>
      </c>
      <c r="B33" s="287">
        <v>79162.388999999996</v>
      </c>
      <c r="C33" s="330">
        <v>3.4920775590170129E-2</v>
      </c>
      <c r="D33" s="199">
        <v>138536.09999999998</v>
      </c>
      <c r="E33" s="330">
        <v>3.8218927344667072E-2</v>
      </c>
      <c r="F33" s="287">
        <v>186935.91799999998</v>
      </c>
      <c r="G33" s="330">
        <v>3.7757049481918777E-2</v>
      </c>
      <c r="H33" s="199">
        <v>404634.40699999995</v>
      </c>
      <c r="I33" s="206">
        <v>3.7318472785407716E-2</v>
      </c>
      <c r="J33" s="101"/>
    </row>
    <row r="34" spans="1:10" x14ac:dyDescent="0.2">
      <c r="A34" s="173" t="s">
        <v>5</v>
      </c>
      <c r="B34" s="287">
        <v>45195.384000000005</v>
      </c>
      <c r="C34" s="330">
        <v>4.230152769188069E-2</v>
      </c>
      <c r="D34" s="199">
        <v>87722.000000000015</v>
      </c>
      <c r="E34" s="330">
        <v>4.8232140543568461E-2</v>
      </c>
      <c r="F34" s="287">
        <v>120875.39699999998</v>
      </c>
      <c r="G34" s="330">
        <v>4.6496235528655283E-2</v>
      </c>
      <c r="H34" s="199">
        <v>253792.78100000002</v>
      </c>
      <c r="I34" s="206">
        <v>4.6254839848031637E-2</v>
      </c>
      <c r="J34" s="101"/>
    </row>
    <row r="35" spans="1:10" x14ac:dyDescent="0.2">
      <c r="A35" s="173" t="s">
        <v>3</v>
      </c>
      <c r="B35" s="287">
        <v>11601.016</v>
      </c>
      <c r="C35" s="330">
        <v>0.11369726764800704</v>
      </c>
      <c r="D35" s="199">
        <v>22997.502</v>
      </c>
      <c r="E35" s="330">
        <v>0.12374527960697503</v>
      </c>
      <c r="F35" s="287">
        <v>34263.974999999999</v>
      </c>
      <c r="G35" s="330">
        <v>0.12626153566198578</v>
      </c>
      <c r="H35" s="199">
        <v>68862.492999999988</v>
      </c>
      <c r="I35" s="206">
        <v>0.12313303875097478</v>
      </c>
      <c r="J35" s="101"/>
    </row>
    <row r="36" spans="1:10" x14ac:dyDescent="0.2">
      <c r="A36" s="193" t="s">
        <v>169</v>
      </c>
      <c r="B36" s="71"/>
      <c r="C36" s="8"/>
      <c r="E36" s="103"/>
      <c r="F36" s="103"/>
      <c r="G36" s="103"/>
      <c r="I36" s="3"/>
    </row>
    <row r="37" spans="1:10" x14ac:dyDescent="0.2">
      <c r="A37" s="193"/>
      <c r="B37" s="71"/>
    </row>
    <row r="38" spans="1:10" x14ac:dyDescent="0.2">
      <c r="A38" s="103" t="s">
        <v>164</v>
      </c>
      <c r="B38" s="104">
        <f>+I7</f>
        <v>9.2660941462559349E-2</v>
      </c>
      <c r="C38" s="93" t="str">
        <f>+B5</f>
        <v>Říjen</v>
      </c>
      <c r="D38" s="103" t="str">
        <f>+D5</f>
        <v>Listopad</v>
      </c>
      <c r="E38" s="103" t="str">
        <f>+F5</f>
        <v>Prosinec</v>
      </c>
    </row>
    <row r="39" spans="1:10" x14ac:dyDescent="0.2">
      <c r="A39" s="103" t="s">
        <v>59</v>
      </c>
      <c r="B39" s="104">
        <f t="shared" ref="B39:B40" si="0">+I8</f>
        <v>4.6206559216387548E-2</v>
      </c>
      <c r="C39" s="93"/>
      <c r="D39" s="103"/>
      <c r="E39" s="103"/>
    </row>
    <row r="40" spans="1:10" x14ac:dyDescent="0.2">
      <c r="A40" s="103" t="s">
        <v>116</v>
      </c>
      <c r="B40" s="104">
        <f t="shared" si="0"/>
        <v>5.1107674160534834E-2</v>
      </c>
      <c r="C40" s="93"/>
      <c r="D40" s="103"/>
      <c r="E40" s="103"/>
      <c r="H40" s="116"/>
    </row>
    <row r="41" spans="1:10" x14ac:dyDescent="0.2">
      <c r="B41" s="120"/>
      <c r="C41" s="120"/>
      <c r="H41" s="116"/>
    </row>
    <row r="42" spans="1:10" x14ac:dyDescent="0.2">
      <c r="B42" s="78"/>
      <c r="C42" s="78"/>
      <c r="H42" s="116"/>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{5E295BF7-E565-466F-8F21-1E116498E39C}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E295BF7-E565-466F-8F21-1E116498E39C}">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0"/>
  <dimension ref="A1:H40"/>
  <sheetViews>
    <sheetView showGridLines="0" view="pageBreakPreview" zoomScaleNormal="70" zoomScaleSheetLayoutView="100" workbookViewId="0">
      <selection activeCell="F19" sqref="F19"/>
    </sheetView>
  </sheetViews>
  <sheetFormatPr defaultColWidth="9.140625" defaultRowHeight="12" x14ac:dyDescent="0.2"/>
  <cols>
    <col min="1" max="1" width="9" style="74" customWidth="1"/>
    <col min="2" max="2" width="90.42578125" style="74" customWidth="1"/>
    <col min="3" max="5" width="9.140625" style="74" customWidth="1"/>
    <col min="6" max="16384" width="9.140625" style="74"/>
  </cols>
  <sheetData>
    <row r="1" spans="1:4" s="82" customFormat="1" ht="20.25" x14ac:dyDescent="0.25">
      <c r="A1" s="176" t="s">
        <v>310</v>
      </c>
    </row>
    <row r="2" spans="1:4" ht="4.5" customHeight="1" x14ac:dyDescent="0.2"/>
    <row r="3" spans="1:4" ht="23.85" customHeight="1" x14ac:dyDescent="0.2">
      <c r="A3" s="155" t="s">
        <v>113</v>
      </c>
      <c r="B3" s="87" t="s">
        <v>114</v>
      </c>
    </row>
    <row r="4" spans="1:4" ht="23.85" customHeight="1" x14ac:dyDescent="0.2">
      <c r="A4" s="155" t="s">
        <v>124</v>
      </c>
      <c r="B4" s="87" t="s">
        <v>125</v>
      </c>
    </row>
    <row r="5" spans="1:4" s="84" customFormat="1" ht="23.85" customHeight="1" x14ac:dyDescent="0.25">
      <c r="A5" s="155" t="s">
        <v>92</v>
      </c>
      <c r="B5" s="87" t="s">
        <v>93</v>
      </c>
      <c r="C5" s="85"/>
      <c r="D5" s="85"/>
    </row>
    <row r="6" spans="1:4" s="84" customFormat="1" ht="7.5" hidden="1" customHeight="1" x14ac:dyDescent="0.25">
      <c r="A6" s="155"/>
      <c r="B6" s="87"/>
      <c r="C6" s="85"/>
      <c r="D6" s="85"/>
    </row>
    <row r="7" spans="1:4" s="84" customFormat="1" ht="23.85" customHeight="1" x14ac:dyDescent="0.2">
      <c r="A7" s="155" t="s">
        <v>189</v>
      </c>
      <c r="B7" s="87" t="s">
        <v>161</v>
      </c>
    </row>
    <row r="8" spans="1:4" s="84" customFormat="1" ht="23.85" customHeight="1" x14ac:dyDescent="0.2">
      <c r="A8" s="155" t="s">
        <v>190</v>
      </c>
      <c r="B8" s="87" t="s">
        <v>163</v>
      </c>
    </row>
    <row r="9" spans="1:4" s="84" customFormat="1" ht="7.5" customHeight="1" x14ac:dyDescent="0.25">
      <c r="A9" s="155"/>
      <c r="B9" s="87"/>
      <c r="C9" s="85"/>
      <c r="D9" s="85"/>
    </row>
    <row r="10" spans="1:4" s="84" customFormat="1" ht="23.85" customHeight="1" x14ac:dyDescent="0.2">
      <c r="A10" s="155" t="s">
        <v>85</v>
      </c>
      <c r="B10" s="87" t="s">
        <v>129</v>
      </c>
    </row>
    <row r="11" spans="1:4" s="84" customFormat="1" ht="23.85" customHeight="1" x14ac:dyDescent="0.2">
      <c r="A11" s="155" t="s">
        <v>76</v>
      </c>
      <c r="B11" s="87" t="s">
        <v>99</v>
      </c>
    </row>
    <row r="12" spans="1:4" s="84" customFormat="1" ht="23.85" customHeight="1" x14ac:dyDescent="0.2">
      <c r="A12" s="155" t="s">
        <v>77</v>
      </c>
      <c r="B12" s="87" t="s">
        <v>100</v>
      </c>
    </row>
    <row r="13" spans="1:4" s="84" customFormat="1" ht="23.85" customHeight="1" x14ac:dyDescent="0.2">
      <c r="A13" s="155" t="s">
        <v>78</v>
      </c>
      <c r="B13" s="87" t="s">
        <v>101</v>
      </c>
    </row>
    <row r="14" spans="1:4" s="84" customFormat="1" ht="23.85" customHeight="1" x14ac:dyDescent="0.2">
      <c r="A14" s="155" t="s">
        <v>88</v>
      </c>
      <c r="B14" s="87" t="s">
        <v>128</v>
      </c>
    </row>
    <row r="15" spans="1:4" s="84" customFormat="1" ht="23.85" customHeight="1" x14ac:dyDescent="0.2">
      <c r="A15" s="155" t="s">
        <v>79</v>
      </c>
      <c r="B15" s="87" t="s">
        <v>102</v>
      </c>
    </row>
    <row r="16" spans="1:4" s="84" customFormat="1" ht="23.85" customHeight="1" x14ac:dyDescent="0.2">
      <c r="A16" s="155" t="s">
        <v>80</v>
      </c>
      <c r="B16" s="87" t="s">
        <v>103</v>
      </c>
    </row>
    <row r="17" spans="1:8" s="84" customFormat="1" ht="23.85" customHeight="1" x14ac:dyDescent="0.2">
      <c r="A17" s="155" t="s">
        <v>81</v>
      </c>
      <c r="B17" s="87" t="s">
        <v>104</v>
      </c>
      <c r="D17" s="86"/>
      <c r="E17" s="86"/>
      <c r="F17" s="86"/>
      <c r="G17" s="86"/>
      <c r="H17" s="86"/>
    </row>
    <row r="18" spans="1:8" s="84" customFormat="1" ht="23.85" customHeight="1" x14ac:dyDescent="0.2">
      <c r="A18" s="155" t="s">
        <v>82</v>
      </c>
      <c r="B18" s="87" t="s">
        <v>105</v>
      </c>
      <c r="D18" s="86"/>
      <c r="E18" s="86"/>
      <c r="F18" s="86"/>
      <c r="G18" s="86"/>
      <c r="H18" s="86"/>
    </row>
    <row r="19" spans="1:8" s="84" customFormat="1" ht="23.85" customHeight="1" x14ac:dyDescent="0.2">
      <c r="A19" s="155" t="s">
        <v>83</v>
      </c>
      <c r="B19" s="87" t="s">
        <v>106</v>
      </c>
      <c r="D19" s="86"/>
      <c r="E19" s="86"/>
      <c r="F19" s="86"/>
      <c r="G19" s="86"/>
      <c r="H19" s="86"/>
    </row>
    <row r="20" spans="1:8" s="84" customFormat="1" ht="23.85" customHeight="1" x14ac:dyDescent="0.2">
      <c r="A20" s="155" t="s">
        <v>84</v>
      </c>
      <c r="B20" s="87" t="s">
        <v>107</v>
      </c>
      <c r="D20" s="86"/>
      <c r="E20" s="86"/>
      <c r="F20" s="86"/>
      <c r="G20" s="86"/>
      <c r="H20" s="86"/>
    </row>
    <row r="21" spans="1:8" s="84" customFormat="1" ht="23.85" customHeight="1" x14ac:dyDescent="0.2">
      <c r="A21" s="155" t="s">
        <v>86</v>
      </c>
      <c r="B21" s="87" t="s">
        <v>108</v>
      </c>
      <c r="D21" s="86"/>
      <c r="E21" s="86"/>
      <c r="F21" s="86"/>
      <c r="G21" s="86"/>
      <c r="H21" s="86"/>
    </row>
    <row r="22" spans="1:8" s="84" customFormat="1" ht="23.85" customHeight="1" x14ac:dyDescent="0.2">
      <c r="A22" s="155" t="s">
        <v>87</v>
      </c>
      <c r="B22" s="87" t="s">
        <v>109</v>
      </c>
      <c r="D22" s="86"/>
      <c r="E22" s="86"/>
      <c r="F22" s="86"/>
      <c r="G22" s="86"/>
      <c r="H22" s="86"/>
    </row>
    <row r="23" spans="1:8" s="84" customFormat="1" ht="23.85" customHeight="1" x14ac:dyDescent="0.2">
      <c r="A23" s="155" t="s">
        <v>89</v>
      </c>
      <c r="B23" s="87" t="s">
        <v>110</v>
      </c>
      <c r="D23" s="86"/>
      <c r="E23" s="86"/>
      <c r="F23" s="86"/>
      <c r="G23" s="86"/>
      <c r="H23" s="86"/>
    </row>
    <row r="24" spans="1:8" s="84" customFormat="1" ht="7.5" customHeight="1" x14ac:dyDescent="0.2"/>
    <row r="25" spans="1:8" s="84" customFormat="1" ht="15" x14ac:dyDescent="0.25">
      <c r="A25" s="153" t="s">
        <v>94</v>
      </c>
    </row>
    <row r="26" spans="1:8" s="87" customFormat="1" ht="23.85" customHeight="1" x14ac:dyDescent="0.2">
      <c r="A26" s="87" t="s">
        <v>159</v>
      </c>
    </row>
    <row r="27" spans="1:8" s="88" customFormat="1" ht="15" x14ac:dyDescent="0.25">
      <c r="A27" s="153" t="s">
        <v>171</v>
      </c>
    </row>
    <row r="28" spans="1:8" s="87" customFormat="1" ht="23.85" customHeight="1" x14ac:dyDescent="0.2">
      <c r="A28" s="87" t="s">
        <v>166</v>
      </c>
    </row>
    <row r="29" spans="1:8" s="88" customFormat="1" ht="15" x14ac:dyDescent="0.25">
      <c r="A29" s="153" t="s">
        <v>97</v>
      </c>
    </row>
    <row r="30" spans="1:8" s="87" customFormat="1" ht="37.5" customHeight="1" x14ac:dyDescent="0.2">
      <c r="A30" s="355" t="s">
        <v>205</v>
      </c>
      <c r="B30" s="355"/>
    </row>
    <row r="31" spans="1:8" s="88" customFormat="1" ht="15" x14ac:dyDescent="0.25">
      <c r="A31" s="153" t="s">
        <v>95</v>
      </c>
    </row>
    <row r="32" spans="1:8" s="87" customFormat="1" ht="23.85" customHeight="1" x14ac:dyDescent="0.2">
      <c r="A32" s="87" t="s">
        <v>98</v>
      </c>
    </row>
    <row r="33" spans="1:2" s="88" customFormat="1" ht="15" x14ac:dyDescent="0.25">
      <c r="A33" s="153" t="s">
        <v>182</v>
      </c>
    </row>
    <row r="34" spans="1:2" s="87" customFormat="1" ht="23.85" customHeight="1" x14ac:dyDescent="0.2">
      <c r="A34" s="87" t="s">
        <v>160</v>
      </c>
      <c r="B34" s="154"/>
    </row>
    <row r="35" spans="1:2" s="88" customFormat="1" ht="15" x14ac:dyDescent="0.25">
      <c r="A35" s="85" t="s">
        <v>181</v>
      </c>
    </row>
    <row r="36" spans="1:2" s="84" customFormat="1" ht="23.85" customHeight="1" x14ac:dyDescent="0.2">
      <c r="A36" s="87" t="s">
        <v>180</v>
      </c>
      <c r="B36" s="154"/>
    </row>
    <row r="37" spans="1:2" s="88" customFormat="1" ht="15" x14ac:dyDescent="0.25">
      <c r="A37" s="85" t="s">
        <v>96</v>
      </c>
    </row>
    <row r="38" spans="1:2" s="87" customFormat="1" ht="28.9" customHeight="1" x14ac:dyDescent="0.2">
      <c r="A38" s="355" t="s">
        <v>204</v>
      </c>
      <c r="B38" s="355"/>
    </row>
    <row r="39" spans="1:2" s="88" customFormat="1" ht="15" x14ac:dyDescent="0.25">
      <c r="A39" s="85" t="s">
        <v>121</v>
      </c>
    </row>
    <row r="40" spans="1:2" s="87" customFormat="1" ht="14.25" x14ac:dyDescent="0.2">
      <c r="A40" s="87" t="s">
        <v>122</v>
      </c>
    </row>
  </sheetData>
  <sortState ref="A7:B20">
    <sortCondition ref="B7:B20"/>
  </sortState>
  <mergeCells count="2">
    <mergeCell ref="A30:B30"/>
    <mergeCell ref="A38:B38"/>
  </mergeCells>
  <pageMargins left="0.31496062992125984" right="0.31496062992125984" top="0.35433070866141736" bottom="0.35433070866141736" header="0.31496062992125984" footer="0.19685039370078741"/>
  <pageSetup paperSize="9" orientation="portrait" r:id="rId1"/>
  <headerFooter differentFirst="1" scaleWithDoc="0">
    <oddFooter>&amp;C&amp;8&amp;P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0"/>
  <dimension ref="A1:O41"/>
  <sheetViews>
    <sheetView showGridLines="0" view="pageBreakPreview" zoomScaleNormal="70" zoomScaleSheetLayoutView="100" workbookViewId="0">
      <selection activeCell="K35" sqref="K35"/>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39" t="s">
        <v>277</v>
      </c>
      <c r="I1" s="242" t="str">
        <f>'3'!N1</f>
        <v>IV.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75">
        <v>2022</v>
      </c>
      <c r="B5" s="364" t="s">
        <v>17</v>
      </c>
      <c r="C5" s="366"/>
      <c r="D5" s="364" t="s">
        <v>18</v>
      </c>
      <c r="E5" s="366"/>
      <c r="F5" s="364" t="s">
        <v>19</v>
      </c>
      <c r="G5" s="366"/>
      <c r="H5" s="364" t="s">
        <v>7</v>
      </c>
      <c r="I5" s="365"/>
    </row>
    <row r="6" spans="1:15" x14ac:dyDescent="0.2">
      <c r="A6" s="376"/>
      <c r="B6" s="279" t="s">
        <v>288</v>
      </c>
      <c r="C6" s="280" t="s">
        <v>289</v>
      </c>
      <c r="D6" s="279" t="s">
        <v>288</v>
      </c>
      <c r="E6" s="280" t="s">
        <v>289</v>
      </c>
      <c r="F6" s="279" t="s">
        <v>288</v>
      </c>
      <c r="G6" s="280" t="s">
        <v>289</v>
      </c>
      <c r="H6" s="279" t="s">
        <v>288</v>
      </c>
      <c r="I6" s="298" t="s">
        <v>289</v>
      </c>
      <c r="J6" s="109"/>
      <c r="O6" s="109"/>
    </row>
    <row r="7" spans="1:15" ht="13.5" x14ac:dyDescent="0.2">
      <c r="A7" s="170" t="s">
        <v>196</v>
      </c>
      <c r="B7" s="285">
        <v>1063.508</v>
      </c>
      <c r="C7" s="329">
        <v>2.8056567680523486E-2</v>
      </c>
      <c r="D7" s="198">
        <v>1063.508</v>
      </c>
      <c r="E7" s="329">
        <v>2.807378336418535E-2</v>
      </c>
      <c r="F7" s="285">
        <v>1062.442</v>
      </c>
      <c r="G7" s="329">
        <v>2.8060773945938755E-2</v>
      </c>
      <c r="H7" s="198">
        <v>1062.442</v>
      </c>
      <c r="I7" s="204">
        <v>2.8060773945938755E-2</v>
      </c>
      <c r="J7" s="111"/>
      <c r="O7" s="60"/>
    </row>
    <row r="8" spans="1:15" x14ac:dyDescent="0.2">
      <c r="A8" s="170" t="s">
        <v>328</v>
      </c>
      <c r="B8" s="285">
        <v>392821.73899999994</v>
      </c>
      <c r="C8" s="329">
        <v>3.5524861770341816E-2</v>
      </c>
      <c r="D8" s="198">
        <v>578328.86499999976</v>
      </c>
      <c r="E8" s="329">
        <v>3.9010026935123836E-2</v>
      </c>
      <c r="F8" s="285">
        <v>749899.8559999998</v>
      </c>
      <c r="G8" s="329">
        <v>4.144029567899378E-2</v>
      </c>
      <c r="H8" s="198">
        <v>1721050.4599999995</v>
      </c>
      <c r="I8" s="204">
        <v>3.9133726882126157E-2</v>
      </c>
      <c r="J8" s="111"/>
      <c r="O8" s="60"/>
    </row>
    <row r="9" spans="1:15" x14ac:dyDescent="0.2">
      <c r="A9" s="170" t="s">
        <v>329</v>
      </c>
      <c r="B9" s="285">
        <v>250943.753</v>
      </c>
      <c r="C9" s="329">
        <v>4.4457118698337343E-2</v>
      </c>
      <c r="D9" s="198">
        <v>420543.23100000009</v>
      </c>
      <c r="E9" s="329">
        <v>4.9556166742661063E-2</v>
      </c>
      <c r="F9" s="285">
        <v>601924.13500000001</v>
      </c>
      <c r="G9" s="329">
        <v>5.3374139436404296E-2</v>
      </c>
      <c r="H9" s="198">
        <v>1273411.1189999999</v>
      </c>
      <c r="I9" s="205">
        <v>5.0117983067798903E-2</v>
      </c>
      <c r="J9" s="101"/>
      <c r="O9" s="104"/>
    </row>
    <row r="10" spans="1:15" x14ac:dyDescent="0.2">
      <c r="A10" s="173" t="s">
        <v>40</v>
      </c>
      <c r="B10" s="287">
        <v>10054.887000000001</v>
      </c>
      <c r="C10" s="330">
        <v>1.813625951055034E-2</v>
      </c>
      <c r="D10" s="199">
        <v>12377.881000000001</v>
      </c>
      <c r="E10" s="330">
        <v>1.7155832768462612E-2</v>
      </c>
      <c r="F10" s="287">
        <v>54355.811000000009</v>
      </c>
      <c r="G10" s="330">
        <v>6.0430661637087373E-2</v>
      </c>
      <c r="H10" s="199">
        <v>76788.579000000012</v>
      </c>
      <c r="I10" s="206">
        <v>3.5298943451261104E-2</v>
      </c>
      <c r="J10" s="101"/>
      <c r="O10" s="127"/>
    </row>
    <row r="11" spans="1:15" x14ac:dyDescent="0.2">
      <c r="A11" s="173" t="s">
        <v>39</v>
      </c>
      <c r="B11" s="287">
        <v>4999.32</v>
      </c>
      <c r="C11" s="330">
        <v>0.10566543531372784</v>
      </c>
      <c r="D11" s="199">
        <v>6854.65</v>
      </c>
      <c r="E11" s="330">
        <v>0.12227758164300551</v>
      </c>
      <c r="F11" s="287">
        <v>8430.39</v>
      </c>
      <c r="G11" s="330">
        <v>0.13239445976018871</v>
      </c>
      <c r="H11" s="199">
        <v>20284.36</v>
      </c>
      <c r="I11" s="206">
        <v>0.12142895566570068</v>
      </c>
      <c r="J11" s="101"/>
      <c r="O11" s="127"/>
    </row>
    <row r="12" spans="1:15" x14ac:dyDescent="0.2">
      <c r="A12" s="173" t="s">
        <v>38</v>
      </c>
      <c r="B12" s="287">
        <v>0</v>
      </c>
      <c r="C12" s="330">
        <v>0</v>
      </c>
      <c r="D12" s="199">
        <v>0</v>
      </c>
      <c r="E12" s="330">
        <v>0</v>
      </c>
      <c r="F12" s="287">
        <v>0</v>
      </c>
      <c r="G12" s="330">
        <v>0</v>
      </c>
      <c r="H12" s="199">
        <v>0</v>
      </c>
      <c r="I12" s="206">
        <v>0</v>
      </c>
      <c r="J12" s="101"/>
      <c r="O12" s="127"/>
    </row>
    <row r="13" spans="1:15" x14ac:dyDescent="0.2">
      <c r="A13" s="173" t="s">
        <v>60</v>
      </c>
      <c r="B13" s="287">
        <v>200.96600000000001</v>
      </c>
      <c r="C13" s="330">
        <v>2.5337010889319424E-2</v>
      </c>
      <c r="D13" s="199">
        <v>208.803</v>
      </c>
      <c r="E13" s="330">
        <v>2.2891150197992451E-2</v>
      </c>
      <c r="F13" s="287">
        <v>187.66800000000001</v>
      </c>
      <c r="G13" s="330">
        <v>3.1309894345706829E-2</v>
      </c>
      <c r="H13" s="199">
        <v>597.43700000000001</v>
      </c>
      <c r="I13" s="206">
        <v>2.5922363987067393E-2</v>
      </c>
      <c r="J13" s="101"/>
      <c r="O13" s="127"/>
    </row>
    <row r="14" spans="1:15" x14ac:dyDescent="0.2">
      <c r="A14" s="173" t="s">
        <v>61</v>
      </c>
      <c r="B14" s="287">
        <v>0</v>
      </c>
      <c r="C14" s="330">
        <v>0</v>
      </c>
      <c r="D14" s="199">
        <v>0</v>
      </c>
      <c r="E14" s="330">
        <v>0</v>
      </c>
      <c r="F14" s="287">
        <v>0</v>
      </c>
      <c r="G14" s="330">
        <v>0</v>
      </c>
      <c r="H14" s="199">
        <v>0</v>
      </c>
      <c r="I14" s="206">
        <v>0</v>
      </c>
      <c r="J14" s="101"/>
      <c r="O14" s="127"/>
    </row>
    <row r="15" spans="1:15" x14ac:dyDescent="0.2">
      <c r="A15" s="173" t="s">
        <v>62</v>
      </c>
      <c r="B15" s="287">
        <v>0</v>
      </c>
      <c r="C15" s="330">
        <v>0</v>
      </c>
      <c r="D15" s="199">
        <v>0</v>
      </c>
      <c r="E15" s="330">
        <v>0</v>
      </c>
      <c r="F15" s="287">
        <v>0</v>
      </c>
      <c r="G15" s="330">
        <v>0</v>
      </c>
      <c r="H15" s="199">
        <v>0</v>
      </c>
      <c r="I15" s="206">
        <v>0</v>
      </c>
      <c r="J15" s="101"/>
      <c r="O15" s="127"/>
    </row>
    <row r="16" spans="1:15" x14ac:dyDescent="0.2">
      <c r="A16" s="173" t="s">
        <v>37</v>
      </c>
      <c r="B16" s="287">
        <v>180881.63399999999</v>
      </c>
      <c r="C16" s="330">
        <v>7.0770255568314344E-2</v>
      </c>
      <c r="D16" s="199">
        <v>311517.69900000002</v>
      </c>
      <c r="E16" s="330">
        <v>7.783048274373959E-2</v>
      </c>
      <c r="F16" s="287">
        <v>419616.35599999997</v>
      </c>
      <c r="G16" s="330">
        <v>7.9635053380592125E-2</v>
      </c>
      <c r="H16" s="199">
        <v>912015.68900000001</v>
      </c>
      <c r="I16" s="206">
        <v>7.7108741334810327E-2</v>
      </c>
      <c r="J16" s="101"/>
      <c r="O16" s="127"/>
    </row>
    <row r="17" spans="1:15" x14ac:dyDescent="0.2">
      <c r="A17" s="173" t="s">
        <v>72</v>
      </c>
      <c r="B17" s="287">
        <v>0</v>
      </c>
      <c r="C17" s="330">
        <v>0</v>
      </c>
      <c r="D17" s="199">
        <v>0</v>
      </c>
      <c r="E17" s="330">
        <v>0</v>
      </c>
      <c r="F17" s="287">
        <v>0</v>
      </c>
      <c r="G17" s="330">
        <v>0</v>
      </c>
      <c r="H17" s="199">
        <v>0</v>
      </c>
      <c r="I17" s="206">
        <v>0</v>
      </c>
      <c r="J17" s="101"/>
      <c r="O17" s="127"/>
    </row>
    <row r="18" spans="1:15" x14ac:dyDescent="0.2">
      <c r="A18" s="173" t="s">
        <v>36</v>
      </c>
      <c r="B18" s="287">
        <v>0</v>
      </c>
      <c r="C18" s="330">
        <v>0</v>
      </c>
      <c r="D18" s="199">
        <v>0</v>
      </c>
      <c r="E18" s="330">
        <v>0</v>
      </c>
      <c r="F18" s="287">
        <v>0</v>
      </c>
      <c r="G18" s="330">
        <v>0</v>
      </c>
      <c r="H18" s="199">
        <v>0</v>
      </c>
      <c r="I18" s="206">
        <v>0</v>
      </c>
      <c r="J18" s="101"/>
      <c r="O18" s="127"/>
    </row>
    <row r="19" spans="1:15" x14ac:dyDescent="0.2">
      <c r="A19" s="173" t="s">
        <v>35</v>
      </c>
      <c r="B19" s="287">
        <v>0</v>
      </c>
      <c r="C19" s="330">
        <v>0</v>
      </c>
      <c r="D19" s="199">
        <v>0</v>
      </c>
      <c r="E19" s="330">
        <v>0</v>
      </c>
      <c r="F19" s="287">
        <v>0</v>
      </c>
      <c r="G19" s="330">
        <v>0</v>
      </c>
      <c r="H19" s="199">
        <v>0</v>
      </c>
      <c r="I19" s="206">
        <v>0</v>
      </c>
      <c r="J19" s="101"/>
      <c r="O19" s="127"/>
    </row>
    <row r="20" spans="1:15" x14ac:dyDescent="0.2">
      <c r="A20" s="173" t="s">
        <v>34</v>
      </c>
      <c r="B20" s="287">
        <v>0</v>
      </c>
      <c r="C20" s="330">
        <v>0</v>
      </c>
      <c r="D20" s="199">
        <v>0</v>
      </c>
      <c r="E20" s="330">
        <v>0</v>
      </c>
      <c r="F20" s="287">
        <v>0</v>
      </c>
      <c r="G20" s="330">
        <v>0</v>
      </c>
      <c r="H20" s="199">
        <v>0</v>
      </c>
      <c r="I20" s="206">
        <v>0</v>
      </c>
      <c r="J20" s="101"/>
      <c r="O20" s="127"/>
    </row>
    <row r="21" spans="1:15" x14ac:dyDescent="0.2">
      <c r="A21" s="173" t="s">
        <v>33</v>
      </c>
      <c r="B21" s="287">
        <v>13131.34</v>
      </c>
      <c r="C21" s="330">
        <v>6.1990543504732237E-2</v>
      </c>
      <c r="D21" s="199">
        <v>25024.812999999998</v>
      </c>
      <c r="E21" s="330">
        <v>9.4393696838956334E-2</v>
      </c>
      <c r="F21" s="287">
        <v>25794.838</v>
      </c>
      <c r="G21" s="330">
        <v>9.1605620761829445E-2</v>
      </c>
      <c r="H21" s="199">
        <v>63950.990999999995</v>
      </c>
      <c r="I21" s="206">
        <v>8.4309675738434314E-2</v>
      </c>
      <c r="J21" s="101"/>
      <c r="O21" s="127"/>
    </row>
    <row r="22" spans="1:15" x14ac:dyDescent="0.2">
      <c r="A22" s="173" t="s">
        <v>32</v>
      </c>
      <c r="B22" s="287">
        <v>50</v>
      </c>
      <c r="C22" s="330">
        <v>1.9814696053599323E-4</v>
      </c>
      <c r="D22" s="199">
        <v>20</v>
      </c>
      <c r="E22" s="330">
        <v>6.5737354773939729E-5</v>
      </c>
      <c r="F22" s="287">
        <v>3</v>
      </c>
      <c r="G22" s="330">
        <v>9.8053915762698123E-6</v>
      </c>
      <c r="H22" s="199">
        <v>73</v>
      </c>
      <c r="I22" s="206">
        <v>8.4634432374739653E-5</v>
      </c>
      <c r="J22" s="101"/>
      <c r="O22" s="127"/>
    </row>
    <row r="23" spans="1:15" x14ac:dyDescent="0.2">
      <c r="A23" s="173" t="s">
        <v>3</v>
      </c>
      <c r="B23" s="287">
        <v>0</v>
      </c>
      <c r="C23" s="330">
        <v>0</v>
      </c>
      <c r="D23" s="199">
        <v>0</v>
      </c>
      <c r="E23" s="330">
        <v>0</v>
      </c>
      <c r="F23" s="287">
        <v>0</v>
      </c>
      <c r="G23" s="330">
        <v>0</v>
      </c>
      <c r="H23" s="199">
        <v>0</v>
      </c>
      <c r="I23" s="206">
        <v>0</v>
      </c>
      <c r="J23" s="101"/>
      <c r="O23" s="127"/>
    </row>
    <row r="24" spans="1:15" x14ac:dyDescent="0.2">
      <c r="A24" s="173" t="s">
        <v>31</v>
      </c>
      <c r="B24" s="287">
        <v>23.66</v>
      </c>
      <c r="C24" s="330">
        <v>7.8789912160570229E-4</v>
      </c>
      <c r="D24" s="199">
        <v>24.187000000000001</v>
      </c>
      <c r="E24" s="330">
        <v>9.9893234382022978E-4</v>
      </c>
      <c r="F24" s="287">
        <v>1615.162</v>
      </c>
      <c r="G24" s="330">
        <v>1.6211339006405014E-2</v>
      </c>
      <c r="H24" s="199">
        <v>1663.009</v>
      </c>
      <c r="I24" s="206">
        <v>1.0807623535505073E-2</v>
      </c>
      <c r="J24" s="101"/>
      <c r="O24" s="127"/>
    </row>
    <row r="25" spans="1:15" x14ac:dyDescent="0.2">
      <c r="A25" s="173" t="s">
        <v>30</v>
      </c>
      <c r="B25" s="287">
        <v>41601.946000000004</v>
      </c>
      <c r="C25" s="330">
        <v>2.9403826595219E-2</v>
      </c>
      <c r="D25" s="199">
        <v>64515.198000000011</v>
      </c>
      <c r="E25" s="330">
        <v>2.9999441398278481E-2</v>
      </c>
      <c r="F25" s="287">
        <v>91920.910000000018</v>
      </c>
      <c r="G25" s="330">
        <v>3.0677798915128361E-2</v>
      </c>
      <c r="H25" s="199">
        <v>198038.05400000003</v>
      </c>
      <c r="I25" s="206">
        <v>3.018077789793051E-2</v>
      </c>
      <c r="J25" s="101"/>
      <c r="O25" s="98"/>
    </row>
    <row r="26" spans="1:15" ht="13.5" customHeight="1" x14ac:dyDescent="0.2">
      <c r="A26" s="171" t="s">
        <v>331</v>
      </c>
      <c r="B26" s="285">
        <v>250113.027</v>
      </c>
      <c r="C26" s="329">
        <v>4.9888737294910501E-2</v>
      </c>
      <c r="D26" s="198">
        <v>419970.43300000008</v>
      </c>
      <c r="E26" s="329">
        <v>5.4665323552016004E-2</v>
      </c>
      <c r="F26" s="285">
        <v>600734.27899999998</v>
      </c>
      <c r="G26" s="329">
        <v>5.7975583229672445E-2</v>
      </c>
      <c r="H26" s="198">
        <v>1270817.7390000001</v>
      </c>
      <c r="I26" s="205">
        <v>5.5114342001971517E-2</v>
      </c>
      <c r="J26" s="10"/>
      <c r="O26" s="78"/>
    </row>
    <row r="27" spans="1:15" ht="12.75" customHeight="1" x14ac:dyDescent="0.2">
      <c r="A27" s="173" t="s">
        <v>26</v>
      </c>
      <c r="B27" s="287">
        <v>57482.224999999999</v>
      </c>
      <c r="C27" s="330">
        <v>4.1237737887511658E-2</v>
      </c>
      <c r="D27" s="199">
        <v>83567.408999999985</v>
      </c>
      <c r="E27" s="330">
        <v>4.6725860731340288E-2</v>
      </c>
      <c r="F27" s="287">
        <v>105309.139</v>
      </c>
      <c r="G27" s="330">
        <v>4.8748934965820355E-2</v>
      </c>
      <c r="H27" s="199">
        <v>246358.77299999999</v>
      </c>
      <c r="I27" s="206">
        <v>4.6111984905279242E-2</v>
      </c>
      <c r="J27" s="101"/>
      <c r="O27" s="78"/>
    </row>
    <row r="28" spans="1:15" ht="12.75" customHeight="1" x14ac:dyDescent="0.2">
      <c r="A28" s="173" t="s">
        <v>0</v>
      </c>
      <c r="B28" s="287">
        <v>257.83999999999997</v>
      </c>
      <c r="C28" s="330">
        <v>2.5418666654889273E-3</v>
      </c>
      <c r="D28" s="199">
        <v>234.7</v>
      </c>
      <c r="E28" s="330">
        <v>1.620939281203005E-3</v>
      </c>
      <c r="F28" s="287">
        <v>240.73</v>
      </c>
      <c r="G28" s="330">
        <v>1.1527681455046333E-3</v>
      </c>
      <c r="H28" s="199">
        <v>733.27</v>
      </c>
      <c r="I28" s="206">
        <v>1.6113783391718795E-3</v>
      </c>
      <c r="J28" s="101"/>
      <c r="O28" s="78"/>
    </row>
    <row r="29" spans="1:15" ht="12.75" customHeight="1" x14ac:dyDescent="0.2">
      <c r="A29" s="173" t="s">
        <v>1</v>
      </c>
      <c r="B29" s="287">
        <v>1735.05</v>
      </c>
      <c r="C29" s="330">
        <v>4.676140892943071E-2</v>
      </c>
      <c r="D29" s="199">
        <v>3582.1800000000003</v>
      </c>
      <c r="E29" s="330">
        <v>6.7196020394674455E-2</v>
      </c>
      <c r="F29" s="287">
        <v>5293.65</v>
      </c>
      <c r="G29" s="330">
        <v>5.7586026909094847E-2</v>
      </c>
      <c r="H29" s="199">
        <v>10610.880000000001</v>
      </c>
      <c r="I29" s="206">
        <v>5.8192932863039629E-2</v>
      </c>
      <c r="J29" s="101"/>
      <c r="O29" s="78"/>
    </row>
    <row r="30" spans="1:15" ht="12.75" customHeight="1" x14ac:dyDescent="0.2">
      <c r="A30" s="173" t="s">
        <v>2</v>
      </c>
      <c r="B30" s="287">
        <v>134.54</v>
      </c>
      <c r="C30" s="330">
        <v>1.3038211437265598E-2</v>
      </c>
      <c r="D30" s="199">
        <v>349.81200000000001</v>
      </c>
      <c r="E30" s="330">
        <v>1.6150199645261817E-2</v>
      </c>
      <c r="F30" s="287">
        <v>613.04</v>
      </c>
      <c r="G30" s="330">
        <v>1.8172563525787982E-2</v>
      </c>
      <c r="H30" s="199">
        <v>1097.3919999999998</v>
      </c>
      <c r="I30" s="206">
        <v>1.669972218210259E-2</v>
      </c>
      <c r="J30" s="101"/>
    </row>
    <row r="31" spans="1:15" x14ac:dyDescent="0.2">
      <c r="A31" s="173" t="s">
        <v>6</v>
      </c>
      <c r="B31" s="287">
        <v>2185.9539999999997</v>
      </c>
      <c r="C31" s="330">
        <v>6.569348111011214E-2</v>
      </c>
      <c r="D31" s="199">
        <v>3847.3339999999998</v>
      </c>
      <c r="E31" s="330">
        <v>8.5579048935622098E-2</v>
      </c>
      <c r="F31" s="287">
        <v>5182.0320000000002</v>
      </c>
      <c r="G31" s="330">
        <v>0.11502267932689643</v>
      </c>
      <c r="H31" s="199">
        <v>11215.32</v>
      </c>
      <c r="I31" s="206">
        <v>9.0971556532618181E-2</v>
      </c>
      <c r="J31" s="101"/>
    </row>
    <row r="32" spans="1:15" x14ac:dyDescent="0.2">
      <c r="A32" s="173" t="s">
        <v>25</v>
      </c>
      <c r="B32" s="287">
        <v>117763.30500000002</v>
      </c>
      <c r="C32" s="330">
        <v>5.1948734728833934E-2</v>
      </c>
      <c r="D32" s="199">
        <v>197098.75000000003</v>
      </c>
      <c r="E32" s="330">
        <v>5.4375017096444191E-2</v>
      </c>
      <c r="F32" s="287">
        <v>290036.10800000001</v>
      </c>
      <c r="G32" s="330">
        <v>5.8581078470426109E-2</v>
      </c>
      <c r="H32" s="199">
        <v>604898.16300000006</v>
      </c>
      <c r="I32" s="206">
        <v>5.578832457976967E-2</v>
      </c>
      <c r="J32" s="101"/>
    </row>
    <row r="33" spans="1:10" x14ac:dyDescent="0.2">
      <c r="A33" s="173" t="s">
        <v>5</v>
      </c>
      <c r="B33" s="287">
        <v>66614.362999999998</v>
      </c>
      <c r="C33" s="330">
        <v>6.234905142351467E-2</v>
      </c>
      <c r="D33" s="199">
        <v>125463.24800000001</v>
      </c>
      <c r="E33" s="330">
        <v>6.8983390832272215E-2</v>
      </c>
      <c r="F33" s="287">
        <v>186288.88000000003</v>
      </c>
      <c r="G33" s="330">
        <v>7.1658351127065201E-2</v>
      </c>
      <c r="H33" s="199">
        <v>378366.49100000004</v>
      </c>
      <c r="I33" s="206">
        <v>6.8958941133422949E-2</v>
      </c>
      <c r="J33" s="101"/>
    </row>
    <row r="34" spans="1:10" x14ac:dyDescent="0.2">
      <c r="A34" s="173" t="s">
        <v>3</v>
      </c>
      <c r="B34" s="287">
        <v>3939.75</v>
      </c>
      <c r="C34" s="330">
        <v>3.8612032792320582E-2</v>
      </c>
      <c r="D34" s="199">
        <v>5827</v>
      </c>
      <c r="E34" s="330">
        <v>3.1354002894307544E-2</v>
      </c>
      <c r="F34" s="287">
        <v>7770.7</v>
      </c>
      <c r="G34" s="330">
        <v>2.8634754583161847E-2</v>
      </c>
      <c r="H34" s="199">
        <v>17537.45</v>
      </c>
      <c r="I34" s="206">
        <v>3.1358718169603346E-2</v>
      </c>
      <c r="J34" s="101"/>
    </row>
    <row r="35" spans="1:10" ht="12"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2.8060773945938755E-2</v>
      </c>
      <c r="C38" s="93" t="str">
        <f>+B5</f>
        <v>Říjen</v>
      </c>
      <c r="D38" s="103" t="str">
        <f>+D5</f>
        <v>Listopad</v>
      </c>
      <c r="E38" s="103" t="str">
        <f>+F5</f>
        <v>Prosinec</v>
      </c>
    </row>
    <row r="39" spans="1:10" x14ac:dyDescent="0.2">
      <c r="A39" s="103" t="s">
        <v>59</v>
      </c>
      <c r="B39" s="104">
        <f t="shared" ref="B39:B40" si="0">+I8</f>
        <v>3.9133726882126157E-2</v>
      </c>
      <c r="C39" s="93"/>
      <c r="D39" s="103"/>
      <c r="E39" s="103"/>
      <c r="H39" s="116"/>
    </row>
    <row r="40" spans="1:10" x14ac:dyDescent="0.2">
      <c r="A40" s="103" t="s">
        <v>116</v>
      </c>
      <c r="B40" s="104">
        <f t="shared" si="0"/>
        <v>5.0117983067798903E-2</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{923E33B5-C0A5-4B39-BC0E-09C621F13762}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923E33B5-C0A5-4B39-BC0E-09C621F13762}">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1"/>
  <dimension ref="A1:O42"/>
  <sheetViews>
    <sheetView showGridLines="0" view="pageBreakPreview" zoomScaleNormal="70" zoomScaleSheetLayoutView="100" workbookViewId="0">
      <selection activeCell="L37" sqref="L37"/>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39" t="s">
        <v>278</v>
      </c>
      <c r="I1" s="242" t="str">
        <f>'3'!N1</f>
        <v>IV. čtvrtletí 2022</v>
      </c>
    </row>
    <row r="2" spans="1:15" ht="1.5" customHeight="1" x14ac:dyDescent="0.2">
      <c r="E2" s="103"/>
      <c r="F2" s="103"/>
      <c r="G2" s="103"/>
    </row>
    <row r="3" spans="1:15" x14ac:dyDescent="0.2">
      <c r="A3" s="7"/>
      <c r="B3" s="126"/>
      <c r="C3" s="126"/>
      <c r="D3" s="126"/>
    </row>
    <row r="4" spans="1:15" x14ac:dyDescent="0.2">
      <c r="A4" s="131"/>
      <c r="B4" s="126"/>
      <c r="C4" s="126"/>
      <c r="D4" s="126"/>
    </row>
    <row r="5" spans="1:15" ht="12.75" customHeight="1" x14ac:dyDescent="0.2">
      <c r="A5" s="375">
        <v>2022</v>
      </c>
      <c r="B5" s="364" t="s">
        <v>17</v>
      </c>
      <c r="C5" s="366"/>
      <c r="D5" s="364" t="s">
        <v>18</v>
      </c>
      <c r="E5" s="366"/>
      <c r="F5" s="364" t="s">
        <v>19</v>
      </c>
      <c r="G5" s="366"/>
      <c r="H5" s="364" t="s">
        <v>7</v>
      </c>
      <c r="I5" s="365"/>
    </row>
    <row r="6" spans="1:15" x14ac:dyDescent="0.2">
      <c r="A6" s="376"/>
      <c r="B6" s="279" t="s">
        <v>288</v>
      </c>
      <c r="C6" s="280" t="s">
        <v>289</v>
      </c>
      <c r="D6" s="279" t="s">
        <v>288</v>
      </c>
      <c r="E6" s="280" t="s">
        <v>289</v>
      </c>
      <c r="F6" s="279" t="s">
        <v>288</v>
      </c>
      <c r="G6" s="280" t="s">
        <v>289</v>
      </c>
      <c r="H6" s="279" t="s">
        <v>288</v>
      </c>
      <c r="I6" s="298" t="s">
        <v>289</v>
      </c>
      <c r="J6" s="109"/>
      <c r="O6" s="109"/>
    </row>
    <row r="7" spans="1:15" ht="13.5" x14ac:dyDescent="0.2">
      <c r="A7" s="170" t="s">
        <v>196</v>
      </c>
      <c r="B7" s="285">
        <v>4383.1670000000004</v>
      </c>
      <c r="C7" s="329">
        <v>0.11563300096523682</v>
      </c>
      <c r="D7" s="198">
        <v>4380.146999999999</v>
      </c>
      <c r="E7" s="329">
        <v>0.115624234120746</v>
      </c>
      <c r="F7" s="285">
        <v>4380.146999999999</v>
      </c>
      <c r="G7" s="329">
        <v>0.1156866114263007</v>
      </c>
      <c r="H7" s="198">
        <v>4380.146999999999</v>
      </c>
      <c r="I7" s="204">
        <v>0.1156866114263007</v>
      </c>
      <c r="J7" s="111"/>
      <c r="O7" s="60"/>
    </row>
    <row r="8" spans="1:15" x14ac:dyDescent="0.2">
      <c r="A8" s="170" t="s">
        <v>328</v>
      </c>
      <c r="B8" s="285">
        <v>2013317.9539999994</v>
      </c>
      <c r="C8" s="329">
        <v>0.18207455167239964</v>
      </c>
      <c r="D8" s="198">
        <v>2674975.8240000005</v>
      </c>
      <c r="E8" s="329">
        <v>0.18043519052960488</v>
      </c>
      <c r="F8" s="285">
        <v>3280646.120000001</v>
      </c>
      <c r="G8" s="329">
        <v>0.18129213406722375</v>
      </c>
      <c r="H8" s="198">
        <v>7968939.898000001</v>
      </c>
      <c r="I8" s="204">
        <v>0.18119998498382808</v>
      </c>
      <c r="J8" s="111"/>
      <c r="O8" s="60"/>
    </row>
    <row r="9" spans="1:15" x14ac:dyDescent="0.2">
      <c r="A9" s="170" t="s">
        <v>329</v>
      </c>
      <c r="B9" s="285">
        <v>1290966.18</v>
      </c>
      <c r="C9" s="329">
        <v>0.2287071744710821</v>
      </c>
      <c r="D9" s="198">
        <v>1889252.7480000001</v>
      </c>
      <c r="E9" s="329">
        <v>0.22262663454668377</v>
      </c>
      <c r="F9" s="285">
        <v>2492288.0489999996</v>
      </c>
      <c r="G9" s="329">
        <v>0.2209975013595526</v>
      </c>
      <c r="H9" s="198">
        <v>5672506.977</v>
      </c>
      <c r="I9" s="205">
        <v>0.22325437903236744</v>
      </c>
      <c r="J9" s="101"/>
      <c r="O9" s="104"/>
    </row>
    <row r="10" spans="1:15" x14ac:dyDescent="0.2">
      <c r="A10" s="173" t="s">
        <v>40</v>
      </c>
      <c r="B10" s="287">
        <v>62657.22</v>
      </c>
      <c r="C10" s="330">
        <v>0.11301644684118727</v>
      </c>
      <c r="D10" s="199">
        <v>94818.339000000007</v>
      </c>
      <c r="E10" s="330">
        <v>0.13141890500218872</v>
      </c>
      <c r="F10" s="287">
        <v>120095.46799999999</v>
      </c>
      <c r="G10" s="330">
        <v>0.13351743736940383</v>
      </c>
      <c r="H10" s="199">
        <v>277571.027</v>
      </c>
      <c r="I10" s="206">
        <v>0.12759663107949254</v>
      </c>
      <c r="J10" s="101"/>
      <c r="O10" s="127"/>
    </row>
    <row r="11" spans="1:15" x14ac:dyDescent="0.2">
      <c r="A11" s="173" t="s">
        <v>39</v>
      </c>
      <c r="B11" s="287">
        <v>4156.9079999999994</v>
      </c>
      <c r="C11" s="330">
        <v>8.7860247669506591E-2</v>
      </c>
      <c r="D11" s="199">
        <v>6163.96</v>
      </c>
      <c r="E11" s="330">
        <v>0.10995661662436744</v>
      </c>
      <c r="F11" s="287">
        <v>5197.5550000000003</v>
      </c>
      <c r="G11" s="330">
        <v>8.1624632585072285E-2</v>
      </c>
      <c r="H11" s="199">
        <v>15518.422999999999</v>
      </c>
      <c r="I11" s="206">
        <v>9.2898464554395085E-2</v>
      </c>
      <c r="J11" s="101"/>
      <c r="O11" s="127"/>
    </row>
    <row r="12" spans="1:15" x14ac:dyDescent="0.2">
      <c r="A12" s="173" t="s">
        <v>38</v>
      </c>
      <c r="B12" s="287">
        <v>0</v>
      </c>
      <c r="C12" s="330">
        <v>0</v>
      </c>
      <c r="D12" s="199">
        <v>0</v>
      </c>
      <c r="E12" s="330">
        <v>0</v>
      </c>
      <c r="F12" s="287">
        <v>0</v>
      </c>
      <c r="G12" s="330">
        <v>0</v>
      </c>
      <c r="H12" s="199">
        <v>0</v>
      </c>
      <c r="I12" s="206">
        <v>0</v>
      </c>
      <c r="J12" s="101"/>
      <c r="O12" s="127"/>
    </row>
    <row r="13" spans="1:15" x14ac:dyDescent="0.2">
      <c r="A13" s="173" t="s">
        <v>60</v>
      </c>
      <c r="B13" s="287">
        <v>5518.7510000000002</v>
      </c>
      <c r="C13" s="330">
        <v>0.69578264075735419</v>
      </c>
      <c r="D13" s="199">
        <v>4897.4709999999995</v>
      </c>
      <c r="E13" s="330">
        <v>0.53691155898771703</v>
      </c>
      <c r="F13" s="287">
        <v>1337.22</v>
      </c>
      <c r="G13" s="330">
        <v>0.22309726174396316</v>
      </c>
      <c r="H13" s="199">
        <v>11753.441999999999</v>
      </c>
      <c r="I13" s="206">
        <v>0.50997343924946947</v>
      </c>
      <c r="J13" s="101"/>
      <c r="O13" s="127"/>
    </row>
    <row r="14" spans="1:15" x14ac:dyDescent="0.2">
      <c r="A14" s="173" t="s">
        <v>61</v>
      </c>
      <c r="B14" s="287">
        <v>0</v>
      </c>
      <c r="C14" s="330">
        <v>0</v>
      </c>
      <c r="D14" s="199">
        <v>0</v>
      </c>
      <c r="E14" s="330">
        <v>0</v>
      </c>
      <c r="F14" s="287">
        <v>0</v>
      </c>
      <c r="G14" s="330">
        <v>0</v>
      </c>
      <c r="H14" s="199">
        <v>0</v>
      </c>
      <c r="I14" s="206">
        <v>0</v>
      </c>
      <c r="J14" s="101"/>
      <c r="O14" s="127"/>
    </row>
    <row r="15" spans="1:15" x14ac:dyDescent="0.2">
      <c r="A15" s="173" t="s">
        <v>62</v>
      </c>
      <c r="B15" s="287">
        <v>0</v>
      </c>
      <c r="C15" s="330">
        <v>0</v>
      </c>
      <c r="D15" s="199">
        <v>0</v>
      </c>
      <c r="E15" s="330">
        <v>0</v>
      </c>
      <c r="F15" s="287">
        <v>0</v>
      </c>
      <c r="G15" s="330">
        <v>0</v>
      </c>
      <c r="H15" s="199">
        <v>0</v>
      </c>
      <c r="I15" s="206">
        <v>0</v>
      </c>
      <c r="J15" s="101"/>
      <c r="O15" s="127"/>
    </row>
    <row r="16" spans="1:15" x14ac:dyDescent="0.2">
      <c r="A16" s="173" t="s">
        <v>37</v>
      </c>
      <c r="B16" s="287">
        <v>770927.60600000003</v>
      </c>
      <c r="C16" s="330">
        <v>0.30162677379002861</v>
      </c>
      <c r="D16" s="199">
        <v>1291367.2220000001</v>
      </c>
      <c r="E16" s="330">
        <v>0.32263892103190556</v>
      </c>
      <c r="F16" s="287">
        <v>1748256.2029999997</v>
      </c>
      <c r="G16" s="330">
        <v>0.33178515102699258</v>
      </c>
      <c r="H16" s="199">
        <v>3810551.031</v>
      </c>
      <c r="I16" s="206">
        <v>0.3221729596720499</v>
      </c>
      <c r="J16" s="101"/>
      <c r="O16" s="127"/>
    </row>
    <row r="17" spans="1:15" x14ac:dyDescent="0.2">
      <c r="A17" s="173" t="s">
        <v>72</v>
      </c>
      <c r="B17" s="287">
        <v>0</v>
      </c>
      <c r="C17" s="330">
        <v>0</v>
      </c>
      <c r="D17" s="199">
        <v>0</v>
      </c>
      <c r="E17" s="330">
        <v>0</v>
      </c>
      <c r="F17" s="287">
        <v>0</v>
      </c>
      <c r="G17" s="330">
        <v>0</v>
      </c>
      <c r="H17" s="199">
        <v>0</v>
      </c>
      <c r="I17" s="206">
        <v>0</v>
      </c>
      <c r="J17" s="101"/>
      <c r="O17" s="127"/>
    </row>
    <row r="18" spans="1:15" x14ac:dyDescent="0.2">
      <c r="A18" s="173" t="s">
        <v>36</v>
      </c>
      <c r="B18" s="287">
        <v>0</v>
      </c>
      <c r="C18" s="330">
        <v>0</v>
      </c>
      <c r="D18" s="199">
        <v>0</v>
      </c>
      <c r="E18" s="330">
        <v>0</v>
      </c>
      <c r="F18" s="287">
        <v>0</v>
      </c>
      <c r="G18" s="330">
        <v>0</v>
      </c>
      <c r="H18" s="199">
        <v>0</v>
      </c>
      <c r="I18" s="206">
        <v>0</v>
      </c>
      <c r="J18" s="101"/>
      <c r="O18" s="127"/>
    </row>
    <row r="19" spans="1:15" x14ac:dyDescent="0.2">
      <c r="A19" s="173" t="s">
        <v>35</v>
      </c>
      <c r="B19" s="287">
        <v>4085.8879999999999</v>
      </c>
      <c r="C19" s="330">
        <v>7.7448577549456804E-2</v>
      </c>
      <c r="D19" s="199">
        <v>2578.6959999999999</v>
      </c>
      <c r="E19" s="330">
        <v>3.5033439345416147E-2</v>
      </c>
      <c r="F19" s="287">
        <v>292.04599999999999</v>
      </c>
      <c r="G19" s="330">
        <v>4.5084068080175361E-3</v>
      </c>
      <c r="H19" s="199">
        <v>6956.63</v>
      </c>
      <c r="I19" s="206">
        <v>3.6395290683359519E-2</v>
      </c>
      <c r="J19" s="101"/>
      <c r="O19" s="127"/>
    </row>
    <row r="20" spans="1:15" x14ac:dyDescent="0.2">
      <c r="A20" s="173" t="s">
        <v>34</v>
      </c>
      <c r="B20" s="287">
        <v>2114.5509999999999</v>
      </c>
      <c r="C20" s="330">
        <v>0.99999999999999989</v>
      </c>
      <c r="D20" s="199">
        <v>1143.0990000000002</v>
      </c>
      <c r="E20" s="330">
        <v>0.21459083812147345</v>
      </c>
      <c r="F20" s="287">
        <v>2269.5190000000002</v>
      </c>
      <c r="G20" s="330">
        <v>0.2033758950996005</v>
      </c>
      <c r="H20" s="199">
        <v>5527.1689999999999</v>
      </c>
      <c r="I20" s="206">
        <v>0.29714906368112393</v>
      </c>
      <c r="J20" s="101"/>
      <c r="O20" s="127"/>
    </row>
    <row r="21" spans="1:15" x14ac:dyDescent="0.2">
      <c r="A21" s="173" t="s">
        <v>33</v>
      </c>
      <c r="B21" s="287">
        <v>5058.0823479091678</v>
      </c>
      <c r="C21" s="330">
        <v>2.3878238918387723E-2</v>
      </c>
      <c r="D21" s="199">
        <v>7267.1567214393881</v>
      </c>
      <c r="E21" s="330">
        <v>2.741174483280788E-2</v>
      </c>
      <c r="F21" s="287">
        <v>5682.2582612390379</v>
      </c>
      <c r="G21" s="330">
        <v>2.0179494647333533E-2</v>
      </c>
      <c r="H21" s="199">
        <v>18007.497330587594</v>
      </c>
      <c r="I21" s="206">
        <v>2.3740152217540486E-2</v>
      </c>
      <c r="J21" s="101"/>
      <c r="O21" s="127"/>
    </row>
    <row r="22" spans="1:15" x14ac:dyDescent="0.2">
      <c r="A22" s="173" t="s">
        <v>32</v>
      </c>
      <c r="B22" s="287">
        <v>59139.532999999996</v>
      </c>
      <c r="C22" s="330">
        <v>0.23436637422936135</v>
      </c>
      <c r="D22" s="199">
        <v>45023.671000000002</v>
      </c>
      <c r="E22" s="330">
        <v>0.14798685168760708</v>
      </c>
      <c r="F22" s="287">
        <v>59541.491000000002</v>
      </c>
      <c r="G22" s="330">
        <v>0.19460921142998161</v>
      </c>
      <c r="H22" s="199">
        <v>163704.69500000001</v>
      </c>
      <c r="I22" s="206">
        <v>0.18979525943020387</v>
      </c>
      <c r="J22" s="101"/>
      <c r="O22" s="127"/>
    </row>
    <row r="23" spans="1:15" x14ac:dyDescent="0.2">
      <c r="A23" s="173" t="s">
        <v>3</v>
      </c>
      <c r="B23" s="287">
        <v>0</v>
      </c>
      <c r="C23" s="330">
        <v>0</v>
      </c>
      <c r="D23" s="199">
        <v>0</v>
      </c>
      <c r="E23" s="330">
        <v>0</v>
      </c>
      <c r="F23" s="287">
        <v>0</v>
      </c>
      <c r="G23" s="330">
        <v>0</v>
      </c>
      <c r="H23" s="199">
        <v>0</v>
      </c>
      <c r="I23" s="206">
        <v>0</v>
      </c>
      <c r="J23" s="101"/>
      <c r="O23" s="127"/>
    </row>
    <row r="24" spans="1:15" x14ac:dyDescent="0.2">
      <c r="A24" s="173" t="s">
        <v>31</v>
      </c>
      <c r="B24" s="287">
        <v>2181.1190000000001</v>
      </c>
      <c r="C24" s="330">
        <v>7.2633209814772101E-2</v>
      </c>
      <c r="D24" s="199">
        <v>3535.7130000000002</v>
      </c>
      <c r="E24" s="330">
        <v>0.1460262981835555</v>
      </c>
      <c r="F24" s="287">
        <v>4374.7720000000008</v>
      </c>
      <c r="G24" s="330">
        <v>4.390947283785062E-2</v>
      </c>
      <c r="H24" s="199">
        <v>10091.604000000001</v>
      </c>
      <c r="I24" s="206">
        <v>6.5583684093950864E-2</v>
      </c>
      <c r="J24" s="101"/>
      <c r="O24" s="127"/>
    </row>
    <row r="25" spans="1:15" x14ac:dyDescent="0.2">
      <c r="A25" s="173" t="s">
        <v>30</v>
      </c>
      <c r="B25" s="287">
        <v>375126.52165209089</v>
      </c>
      <c r="C25" s="330">
        <v>0.26513555865693744</v>
      </c>
      <c r="D25" s="199">
        <v>432457.42027856054</v>
      </c>
      <c r="E25" s="330">
        <v>0.20109185802851234</v>
      </c>
      <c r="F25" s="287">
        <v>545241.51673876087</v>
      </c>
      <c r="G25" s="330">
        <v>0.18196958244529232</v>
      </c>
      <c r="H25" s="199">
        <v>1352825.4586694124</v>
      </c>
      <c r="I25" s="206">
        <v>0.20616908658760857</v>
      </c>
      <c r="J25" s="101"/>
      <c r="O25" s="98"/>
    </row>
    <row r="26" spans="1:15" ht="13.5" customHeight="1" x14ac:dyDescent="0.2">
      <c r="A26" s="171" t="s">
        <v>334</v>
      </c>
      <c r="B26" s="285">
        <v>-565206.99899999995</v>
      </c>
      <c r="C26" s="329"/>
      <c r="D26" s="198">
        <v>-950702.99</v>
      </c>
      <c r="E26" s="329"/>
      <c r="F26" s="285">
        <v>-1286540.169</v>
      </c>
      <c r="G26" s="329"/>
      <c r="H26" s="198">
        <v>-2802450.1579999998</v>
      </c>
      <c r="I26" s="205"/>
      <c r="J26" s="10"/>
      <c r="O26" s="78"/>
    </row>
    <row r="27" spans="1:15" ht="13.5" customHeight="1" x14ac:dyDescent="0.2">
      <c r="A27" s="171" t="s">
        <v>331</v>
      </c>
      <c r="B27" s="285">
        <v>652736.46799999999</v>
      </c>
      <c r="C27" s="329">
        <v>0.13019792917407597</v>
      </c>
      <c r="D27" s="198">
        <v>842618.60399999993</v>
      </c>
      <c r="E27" s="329">
        <v>0.10967919405556828</v>
      </c>
      <c r="F27" s="285">
        <v>1085971.7610000002</v>
      </c>
      <c r="G27" s="329">
        <v>0.10480481706443368</v>
      </c>
      <c r="H27" s="198">
        <v>2581326.8330000001</v>
      </c>
      <c r="I27" s="205">
        <v>0.11195006610843981</v>
      </c>
      <c r="J27" s="10"/>
      <c r="O27" s="78"/>
    </row>
    <row r="28" spans="1:15" ht="12.75" customHeight="1" x14ac:dyDescent="0.2">
      <c r="A28" s="173" t="s">
        <v>26</v>
      </c>
      <c r="B28" s="287">
        <v>409257.554</v>
      </c>
      <c r="C28" s="330">
        <v>0.29360129571073751</v>
      </c>
      <c r="D28" s="199">
        <v>443198.01199999999</v>
      </c>
      <c r="E28" s="330">
        <v>0.2478096285732502</v>
      </c>
      <c r="F28" s="287">
        <v>542667.13800000004</v>
      </c>
      <c r="G28" s="330">
        <v>0.25120749509166401</v>
      </c>
      <c r="H28" s="199">
        <v>1395122.7039999999</v>
      </c>
      <c r="I28" s="206">
        <v>0.2611308551527019</v>
      </c>
      <c r="J28" s="101"/>
      <c r="O28" s="78"/>
    </row>
    <row r="29" spans="1:15" ht="12.75" customHeight="1" x14ac:dyDescent="0.2">
      <c r="A29" s="173" t="s">
        <v>0</v>
      </c>
      <c r="B29" s="287">
        <v>821.16899999999998</v>
      </c>
      <c r="C29" s="330">
        <v>8.095338612445227E-3</v>
      </c>
      <c r="D29" s="199">
        <v>1512.9409999999998</v>
      </c>
      <c r="E29" s="330">
        <v>1.04490221433428E-2</v>
      </c>
      <c r="F29" s="287">
        <v>2736.6770000000001</v>
      </c>
      <c r="G29" s="330">
        <v>1.3104947742845444E-2</v>
      </c>
      <c r="H29" s="199">
        <v>5070.7870000000003</v>
      </c>
      <c r="I29" s="206">
        <v>1.1143175548371482E-2</v>
      </c>
      <c r="J29" s="101"/>
      <c r="O29" s="78"/>
    </row>
    <row r="30" spans="1:15" ht="12.75" customHeight="1" x14ac:dyDescent="0.2">
      <c r="A30" s="173" t="s">
        <v>1</v>
      </c>
      <c r="B30" s="287">
        <v>1374.1280000000002</v>
      </c>
      <c r="C30" s="330">
        <v>3.7034184219118048E-2</v>
      </c>
      <c r="D30" s="199">
        <v>2414.1</v>
      </c>
      <c r="E30" s="330">
        <v>4.5284690561273738E-2</v>
      </c>
      <c r="F30" s="287">
        <v>3407.8690000000001</v>
      </c>
      <c r="G30" s="330">
        <v>3.7071894805412176E-2</v>
      </c>
      <c r="H30" s="199">
        <v>7196.0969999999998</v>
      </c>
      <c r="I30" s="206">
        <v>3.9465340254241012E-2</v>
      </c>
      <c r="J30" s="101"/>
      <c r="O30" s="78"/>
    </row>
    <row r="31" spans="1:15" ht="12.75" customHeight="1" x14ac:dyDescent="0.2">
      <c r="A31" s="173" t="s">
        <v>2</v>
      </c>
      <c r="B31" s="287">
        <v>82</v>
      </c>
      <c r="C31" s="330">
        <v>7.9465834536626961E-3</v>
      </c>
      <c r="D31" s="199">
        <v>89</v>
      </c>
      <c r="E31" s="330">
        <v>4.1089721576969968E-3</v>
      </c>
      <c r="F31" s="287">
        <v>263.90999999999997</v>
      </c>
      <c r="G31" s="330">
        <v>7.8231783245639869E-3</v>
      </c>
      <c r="H31" s="199">
        <v>434.90999999999997</v>
      </c>
      <c r="I31" s="206">
        <v>6.6183061059477723E-3</v>
      </c>
      <c r="J31" s="101"/>
    </row>
    <row r="32" spans="1:15" x14ac:dyDescent="0.2">
      <c r="A32" s="173" t="s">
        <v>6</v>
      </c>
      <c r="B32" s="287">
        <v>1724.252</v>
      </c>
      <c r="C32" s="330">
        <v>5.1818160945323238E-2</v>
      </c>
      <c r="D32" s="199">
        <v>3665.136</v>
      </c>
      <c r="E32" s="330">
        <v>8.152628628024243E-2</v>
      </c>
      <c r="F32" s="287">
        <v>2416.299</v>
      </c>
      <c r="G32" s="330">
        <v>5.3633243684118606E-2</v>
      </c>
      <c r="H32" s="199">
        <v>7805.6869999999999</v>
      </c>
      <c r="I32" s="206">
        <v>6.3314778017606516E-2</v>
      </c>
      <c r="J32" s="101"/>
    </row>
    <row r="33" spans="1:10" x14ac:dyDescent="0.2">
      <c r="A33" s="173" t="s">
        <v>25</v>
      </c>
      <c r="B33" s="287">
        <v>167873.255</v>
      </c>
      <c r="C33" s="330">
        <v>7.4053655271146587E-2</v>
      </c>
      <c r="D33" s="199">
        <v>270663.47500000003</v>
      </c>
      <c r="E33" s="330">
        <v>7.4669834692041387E-2</v>
      </c>
      <c r="F33" s="287">
        <v>365216.52400000003</v>
      </c>
      <c r="G33" s="330">
        <v>7.3765911419347352E-2</v>
      </c>
      <c r="H33" s="199">
        <v>803753.25400000007</v>
      </c>
      <c r="I33" s="206">
        <v>7.4128258538285655E-2</v>
      </c>
      <c r="J33" s="101"/>
    </row>
    <row r="34" spans="1:10" x14ac:dyDescent="0.2">
      <c r="A34" s="173" t="s">
        <v>5</v>
      </c>
      <c r="B34" s="287">
        <v>70618.111000000004</v>
      </c>
      <c r="C34" s="330">
        <v>6.6096439804888135E-2</v>
      </c>
      <c r="D34" s="199">
        <v>119393.57799999996</v>
      </c>
      <c r="E34" s="330">
        <v>6.564610740858054E-2</v>
      </c>
      <c r="F34" s="287">
        <v>166394.91700000002</v>
      </c>
      <c r="G34" s="330">
        <v>6.4005889069411279E-2</v>
      </c>
      <c r="H34" s="199">
        <v>356406.60599999997</v>
      </c>
      <c r="I34" s="206">
        <v>6.495665643582868E-2</v>
      </c>
      <c r="J34" s="101"/>
    </row>
    <row r="35" spans="1:10" x14ac:dyDescent="0.2">
      <c r="A35" s="173" t="s">
        <v>3</v>
      </c>
      <c r="B35" s="287">
        <v>985.99900000000002</v>
      </c>
      <c r="C35" s="330">
        <v>9.6634115670271737E-3</v>
      </c>
      <c r="D35" s="199">
        <v>1682.3620000000001</v>
      </c>
      <c r="E35" s="330">
        <v>9.0524769207607735E-3</v>
      </c>
      <c r="F35" s="287">
        <v>2868.4270000000001</v>
      </c>
      <c r="G35" s="330">
        <v>1.0570052013938923E-2</v>
      </c>
      <c r="H35" s="199">
        <v>5536.7880000000005</v>
      </c>
      <c r="I35" s="206">
        <v>9.9003318302741707E-3</v>
      </c>
      <c r="J35" s="101"/>
    </row>
    <row r="36" spans="1:10" ht="12" customHeight="1" x14ac:dyDescent="0.2">
      <c r="A36" s="193" t="s">
        <v>185</v>
      </c>
      <c r="B36" s="71"/>
      <c r="C36" s="8"/>
      <c r="E36" s="103"/>
      <c r="F36" s="103"/>
      <c r="G36" s="103"/>
      <c r="I36" s="3"/>
    </row>
    <row r="37" spans="1:10" x14ac:dyDescent="0.2">
      <c r="A37" s="193"/>
      <c r="B37" s="71"/>
    </row>
    <row r="38" spans="1:10" x14ac:dyDescent="0.2">
      <c r="A38" s="103" t="s">
        <v>164</v>
      </c>
      <c r="B38" s="104">
        <f>+I7</f>
        <v>0.1156866114263007</v>
      </c>
      <c r="C38" s="93" t="str">
        <f>+B5</f>
        <v>Říjen</v>
      </c>
      <c r="D38" s="103" t="str">
        <f>+D5</f>
        <v>Listopad</v>
      </c>
      <c r="E38" s="103" t="str">
        <f>+F5</f>
        <v>Prosinec</v>
      </c>
    </row>
    <row r="39" spans="1:10" x14ac:dyDescent="0.2">
      <c r="A39" s="103" t="s">
        <v>59</v>
      </c>
      <c r="B39" s="104">
        <f>+I8</f>
        <v>0.18119998498382808</v>
      </c>
      <c r="C39" s="93"/>
      <c r="D39" s="103"/>
      <c r="E39" s="103"/>
    </row>
    <row r="40" spans="1:10" x14ac:dyDescent="0.2">
      <c r="A40" s="103" t="s">
        <v>116</v>
      </c>
      <c r="B40" s="104">
        <f t="shared" ref="B40" si="0">+I9</f>
        <v>0.22325437903236744</v>
      </c>
      <c r="C40" s="93"/>
      <c r="D40" s="103"/>
      <c r="E40" s="103"/>
      <c r="H40" s="116">
        <f>I7</f>
        <v>0.1156866114263007</v>
      </c>
    </row>
    <row r="41" spans="1:10" x14ac:dyDescent="0.2">
      <c r="B41" s="127"/>
      <c r="C41" s="78"/>
      <c r="H41" s="116">
        <f>I8</f>
        <v>0.18119998498382808</v>
      </c>
    </row>
    <row r="42" spans="1:10" x14ac:dyDescent="0.2">
      <c r="B42" s="78"/>
      <c r="C42" s="78"/>
      <c r="H42" s="116">
        <f>I9</f>
        <v>0.22325437903236744</v>
      </c>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{6534512B-0C0A-4CCF-B02D-9E89E9FE7565}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6534512B-0C0A-4CCF-B02D-9E89E9FE756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2"/>
  <dimension ref="A1:O41"/>
  <sheetViews>
    <sheetView showGridLines="0" view="pageBreakPreview" zoomScaleNormal="70" zoomScaleSheetLayoutView="100" workbookViewId="0">
      <selection activeCell="M38" sqref="M38"/>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39" t="s">
        <v>279</v>
      </c>
      <c r="I1" s="242" t="str">
        <f>'3'!N1</f>
        <v>IV.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75">
        <v>2022</v>
      </c>
      <c r="B5" s="364" t="s">
        <v>17</v>
      </c>
      <c r="C5" s="366"/>
      <c r="D5" s="364" t="s">
        <v>18</v>
      </c>
      <c r="E5" s="366"/>
      <c r="F5" s="364" t="s">
        <v>19</v>
      </c>
      <c r="G5" s="366"/>
      <c r="H5" s="364" t="s">
        <v>7</v>
      </c>
      <c r="I5" s="365"/>
    </row>
    <row r="6" spans="1:15" x14ac:dyDescent="0.2">
      <c r="A6" s="376"/>
      <c r="B6" s="279" t="s">
        <v>288</v>
      </c>
      <c r="C6" s="280" t="s">
        <v>289</v>
      </c>
      <c r="D6" s="279" t="s">
        <v>288</v>
      </c>
      <c r="E6" s="280" t="s">
        <v>289</v>
      </c>
      <c r="F6" s="279" t="s">
        <v>288</v>
      </c>
      <c r="G6" s="280" t="s">
        <v>289</v>
      </c>
      <c r="H6" s="279" t="s">
        <v>288</v>
      </c>
      <c r="I6" s="298" t="s">
        <v>289</v>
      </c>
      <c r="J6" s="109"/>
      <c r="O6" s="109"/>
    </row>
    <row r="7" spans="1:15" ht="13.5" x14ac:dyDescent="0.2">
      <c r="A7" s="170" t="s">
        <v>196</v>
      </c>
      <c r="B7" s="285">
        <v>9913.5388599999969</v>
      </c>
      <c r="C7" s="329">
        <v>0.26153058931299955</v>
      </c>
      <c r="D7" s="198">
        <v>9913.5388599999969</v>
      </c>
      <c r="E7" s="329">
        <v>0.26169106610206305</v>
      </c>
      <c r="F7" s="285">
        <v>9913.4388599999984</v>
      </c>
      <c r="G7" s="329">
        <v>0.26182960281817241</v>
      </c>
      <c r="H7" s="198">
        <v>9913.4388599999984</v>
      </c>
      <c r="I7" s="204">
        <v>0.26182960281817241</v>
      </c>
      <c r="J7" s="111"/>
      <c r="O7" s="60"/>
    </row>
    <row r="8" spans="1:15" x14ac:dyDescent="0.2">
      <c r="A8" s="170" t="s">
        <v>328</v>
      </c>
      <c r="B8" s="285">
        <v>2105840.7580000008</v>
      </c>
      <c r="C8" s="329">
        <v>0.19044185800089303</v>
      </c>
      <c r="D8" s="198">
        <v>2856401.1500000018</v>
      </c>
      <c r="E8" s="329">
        <v>0.19267287618268686</v>
      </c>
      <c r="F8" s="285">
        <v>3296835.7060000002</v>
      </c>
      <c r="G8" s="329">
        <v>0.18218678850060246</v>
      </c>
      <c r="H8" s="198">
        <v>8259077.6140000029</v>
      </c>
      <c r="I8" s="204">
        <v>0.1877972175461714</v>
      </c>
      <c r="J8" s="111"/>
      <c r="O8" s="60"/>
    </row>
    <row r="9" spans="1:15" x14ac:dyDescent="0.2">
      <c r="A9" s="170" t="s">
        <v>329</v>
      </c>
      <c r="B9" s="285">
        <v>883466.78500000015</v>
      </c>
      <c r="C9" s="329">
        <v>0.15651470601375556</v>
      </c>
      <c r="D9" s="198">
        <v>1216773.8479999998</v>
      </c>
      <c r="E9" s="329">
        <v>0.1433827565271103</v>
      </c>
      <c r="F9" s="285">
        <v>1465332.139</v>
      </c>
      <c r="G9" s="329">
        <v>0.12993471661944667</v>
      </c>
      <c r="H9" s="198">
        <v>3565572.7719999999</v>
      </c>
      <c r="I9" s="205">
        <v>0.14033120423389425</v>
      </c>
      <c r="J9" s="101"/>
      <c r="O9" s="104"/>
    </row>
    <row r="10" spans="1:15" x14ac:dyDescent="0.2">
      <c r="A10" s="173" t="s">
        <v>40</v>
      </c>
      <c r="B10" s="287">
        <v>110655.32000000002</v>
      </c>
      <c r="C10" s="330">
        <v>0.19959186013159486</v>
      </c>
      <c r="D10" s="199">
        <v>133066.88700000002</v>
      </c>
      <c r="E10" s="330">
        <v>0.18443166971728939</v>
      </c>
      <c r="F10" s="287">
        <v>171318.02</v>
      </c>
      <c r="G10" s="330">
        <v>0.19046466437518089</v>
      </c>
      <c r="H10" s="199">
        <v>415040.22700000007</v>
      </c>
      <c r="I10" s="206">
        <v>0.19078985043949795</v>
      </c>
      <c r="J10" s="101"/>
      <c r="O10" s="127"/>
    </row>
    <row r="11" spans="1:15" x14ac:dyDescent="0.2">
      <c r="A11" s="173" t="s">
        <v>39</v>
      </c>
      <c r="B11" s="287">
        <v>1884.308</v>
      </c>
      <c r="C11" s="330">
        <v>3.9826661442984225E-2</v>
      </c>
      <c r="D11" s="199">
        <v>2003.7540000000001</v>
      </c>
      <c r="E11" s="330">
        <v>3.5744231044254469E-2</v>
      </c>
      <c r="F11" s="287">
        <v>2519.3009999999999</v>
      </c>
      <c r="G11" s="330">
        <v>3.9564183254665937E-2</v>
      </c>
      <c r="H11" s="199">
        <v>6407.3629999999994</v>
      </c>
      <c r="I11" s="206">
        <v>3.8356615523538862E-2</v>
      </c>
      <c r="J11" s="101"/>
      <c r="O11" s="127"/>
    </row>
    <row r="12" spans="1:15" x14ac:dyDescent="0.2">
      <c r="A12" s="173" t="s">
        <v>38</v>
      </c>
      <c r="B12" s="287">
        <v>466.13</v>
      </c>
      <c r="C12" s="330">
        <v>9.3662705737357842E-4</v>
      </c>
      <c r="D12" s="199">
        <v>540.97</v>
      </c>
      <c r="E12" s="330">
        <v>6.3794871787372861E-4</v>
      </c>
      <c r="F12" s="287">
        <v>407.78</v>
      </c>
      <c r="G12" s="330">
        <v>3.2789438343882514E-4</v>
      </c>
      <c r="H12" s="199">
        <v>1414.88</v>
      </c>
      <c r="I12" s="206">
        <v>5.4643668862437819E-4</v>
      </c>
      <c r="J12" s="101"/>
      <c r="O12" s="127"/>
    </row>
    <row r="13" spans="1:15" x14ac:dyDescent="0.2">
      <c r="A13" s="173" t="s">
        <v>60</v>
      </c>
      <c r="B13" s="287">
        <v>0</v>
      </c>
      <c r="C13" s="330">
        <v>0</v>
      </c>
      <c r="D13" s="199">
        <v>0</v>
      </c>
      <c r="E13" s="330">
        <v>0</v>
      </c>
      <c r="F13" s="287">
        <v>0</v>
      </c>
      <c r="G13" s="330">
        <v>0</v>
      </c>
      <c r="H13" s="199">
        <v>0</v>
      </c>
      <c r="I13" s="206">
        <v>0</v>
      </c>
      <c r="J13" s="101"/>
      <c r="O13" s="127"/>
    </row>
    <row r="14" spans="1:15" x14ac:dyDescent="0.2">
      <c r="A14" s="173" t="s">
        <v>61</v>
      </c>
      <c r="B14" s="287">
        <v>117</v>
      </c>
      <c r="C14" s="330">
        <v>6.876265423845361E-2</v>
      </c>
      <c r="D14" s="199">
        <v>97</v>
      </c>
      <c r="E14" s="330">
        <v>0.10540029838063852</v>
      </c>
      <c r="F14" s="287">
        <v>75</v>
      </c>
      <c r="G14" s="330">
        <v>6.8922990963736414E-2</v>
      </c>
      <c r="H14" s="199">
        <v>289</v>
      </c>
      <c r="I14" s="206">
        <v>7.7898057049949371E-2</v>
      </c>
      <c r="J14" s="101"/>
      <c r="O14" s="127"/>
    </row>
    <row r="15" spans="1:15" x14ac:dyDescent="0.2">
      <c r="A15" s="173" t="s">
        <v>62</v>
      </c>
      <c r="B15" s="287">
        <v>4</v>
      </c>
      <c r="C15" s="330">
        <v>0.10362694300518134</v>
      </c>
      <c r="D15" s="199">
        <v>1</v>
      </c>
      <c r="E15" s="330">
        <v>6.3011972274732181E-2</v>
      </c>
      <c r="F15" s="287">
        <v>1</v>
      </c>
      <c r="G15" s="330">
        <v>0.18050541516245489</v>
      </c>
      <c r="H15" s="199">
        <v>6</v>
      </c>
      <c r="I15" s="206">
        <v>9.9983336110648205E-2</v>
      </c>
      <c r="J15" s="101"/>
      <c r="O15" s="127"/>
    </row>
    <row r="16" spans="1:15" x14ac:dyDescent="0.2">
      <c r="A16" s="173" t="s">
        <v>37</v>
      </c>
      <c r="B16" s="287">
        <v>697342.27700000012</v>
      </c>
      <c r="C16" s="330">
        <v>0.27283638515715891</v>
      </c>
      <c r="D16" s="199">
        <v>969670.96799999988</v>
      </c>
      <c r="E16" s="330">
        <v>0.24226539867331665</v>
      </c>
      <c r="F16" s="287">
        <v>1153603.8849999998</v>
      </c>
      <c r="G16" s="330">
        <v>0.2189316637648735</v>
      </c>
      <c r="H16" s="199">
        <v>2820617.13</v>
      </c>
      <c r="I16" s="206">
        <v>0.23847642020301374</v>
      </c>
      <c r="J16" s="101"/>
      <c r="O16" s="127"/>
    </row>
    <row r="17" spans="1:15" x14ac:dyDescent="0.2">
      <c r="A17" s="173" t="s">
        <v>72</v>
      </c>
      <c r="B17" s="287">
        <v>0</v>
      </c>
      <c r="C17" s="330">
        <v>0</v>
      </c>
      <c r="D17" s="199">
        <v>0</v>
      </c>
      <c r="E17" s="330">
        <v>0</v>
      </c>
      <c r="F17" s="287">
        <v>0</v>
      </c>
      <c r="G17" s="330">
        <v>0</v>
      </c>
      <c r="H17" s="199">
        <v>0</v>
      </c>
      <c r="I17" s="206">
        <v>0</v>
      </c>
      <c r="J17" s="101"/>
      <c r="O17" s="127"/>
    </row>
    <row r="18" spans="1:15" x14ac:dyDescent="0.2">
      <c r="A18" s="173" t="s">
        <v>36</v>
      </c>
      <c r="B18" s="287">
        <v>0</v>
      </c>
      <c r="C18" s="330">
        <v>0</v>
      </c>
      <c r="D18" s="199">
        <v>0</v>
      </c>
      <c r="E18" s="330">
        <v>0</v>
      </c>
      <c r="F18" s="287">
        <v>0</v>
      </c>
      <c r="G18" s="330">
        <v>0</v>
      </c>
      <c r="H18" s="199">
        <v>0</v>
      </c>
      <c r="I18" s="206">
        <v>0</v>
      </c>
      <c r="J18" s="101"/>
      <c r="O18" s="127"/>
    </row>
    <row r="19" spans="1:15" x14ac:dyDescent="0.2">
      <c r="A19" s="173" t="s">
        <v>35</v>
      </c>
      <c r="B19" s="287">
        <v>134</v>
      </c>
      <c r="C19" s="330">
        <v>2.5399887103188367E-3</v>
      </c>
      <c r="D19" s="199">
        <v>297</v>
      </c>
      <c r="E19" s="330">
        <v>4.0349585548620686E-3</v>
      </c>
      <c r="F19" s="287">
        <v>805</v>
      </c>
      <c r="G19" s="330">
        <v>1.2427040536265237E-2</v>
      </c>
      <c r="H19" s="199">
        <v>1236</v>
      </c>
      <c r="I19" s="206">
        <v>6.4664326383079692E-3</v>
      </c>
      <c r="J19" s="101"/>
      <c r="O19" s="127"/>
    </row>
    <row r="20" spans="1:15" x14ac:dyDescent="0.2">
      <c r="A20" s="173" t="s">
        <v>34</v>
      </c>
      <c r="B20" s="287">
        <v>0</v>
      </c>
      <c r="C20" s="330">
        <v>0</v>
      </c>
      <c r="D20" s="199">
        <v>0</v>
      </c>
      <c r="E20" s="330">
        <v>0</v>
      </c>
      <c r="F20" s="287">
        <v>0</v>
      </c>
      <c r="G20" s="330">
        <v>0</v>
      </c>
      <c r="H20" s="199">
        <v>0</v>
      </c>
      <c r="I20" s="206">
        <v>0</v>
      </c>
      <c r="J20" s="101"/>
      <c r="O20" s="127"/>
    </row>
    <row r="21" spans="1:15" x14ac:dyDescent="0.2">
      <c r="A21" s="173" t="s">
        <v>33</v>
      </c>
      <c r="B21" s="287">
        <v>1841.65</v>
      </c>
      <c r="C21" s="330">
        <v>8.6940772568138616E-3</v>
      </c>
      <c r="D21" s="199">
        <v>2138.88</v>
      </c>
      <c r="E21" s="330">
        <v>8.0678640953243865E-3</v>
      </c>
      <c r="F21" s="287">
        <v>880.8</v>
      </c>
      <c r="G21" s="330">
        <v>3.1279991278495086E-3</v>
      </c>
      <c r="H21" s="199">
        <v>4861.33</v>
      </c>
      <c r="I21" s="206">
        <v>6.4089257969047403E-3</v>
      </c>
      <c r="J21" s="101"/>
      <c r="O21" s="127"/>
    </row>
    <row r="22" spans="1:15" x14ac:dyDescent="0.2">
      <c r="A22" s="173" t="s">
        <v>32</v>
      </c>
      <c r="B22" s="287">
        <v>0</v>
      </c>
      <c r="C22" s="330">
        <v>0</v>
      </c>
      <c r="D22" s="199">
        <v>0</v>
      </c>
      <c r="E22" s="330">
        <v>0</v>
      </c>
      <c r="F22" s="287">
        <v>0</v>
      </c>
      <c r="G22" s="330">
        <v>0</v>
      </c>
      <c r="H22" s="199">
        <v>0</v>
      </c>
      <c r="I22" s="206">
        <v>0</v>
      </c>
      <c r="J22" s="101"/>
      <c r="O22" s="127"/>
    </row>
    <row r="23" spans="1:15" x14ac:dyDescent="0.2">
      <c r="A23" s="173" t="s">
        <v>3</v>
      </c>
      <c r="B23" s="287">
        <v>0</v>
      </c>
      <c r="C23" s="330">
        <v>0</v>
      </c>
      <c r="D23" s="199">
        <v>0</v>
      </c>
      <c r="E23" s="330">
        <v>0</v>
      </c>
      <c r="F23" s="287">
        <v>0</v>
      </c>
      <c r="G23" s="330">
        <v>0</v>
      </c>
      <c r="H23" s="199">
        <v>0</v>
      </c>
      <c r="I23" s="206">
        <v>0</v>
      </c>
      <c r="J23" s="101"/>
      <c r="O23" s="127"/>
    </row>
    <row r="24" spans="1:15" x14ac:dyDescent="0.2">
      <c r="A24" s="173" t="s">
        <v>31</v>
      </c>
      <c r="B24" s="287">
        <v>4618.679000000001</v>
      </c>
      <c r="C24" s="330">
        <v>0.15380613385793343</v>
      </c>
      <c r="D24" s="199">
        <v>1661.7629999999999</v>
      </c>
      <c r="E24" s="330">
        <v>6.8631446994821044E-2</v>
      </c>
      <c r="F24" s="287">
        <v>2680.2699999999995</v>
      </c>
      <c r="G24" s="330">
        <v>2.6901800313960552E-2</v>
      </c>
      <c r="H24" s="199">
        <v>8960.7119999999995</v>
      </c>
      <c r="I24" s="206">
        <v>5.8234201923190267E-2</v>
      </c>
      <c r="J24" s="101"/>
      <c r="O24" s="127"/>
    </row>
    <row r="25" spans="1:15" x14ac:dyDescent="0.2">
      <c r="A25" s="173" t="s">
        <v>30</v>
      </c>
      <c r="B25" s="287">
        <v>66403.421000000002</v>
      </c>
      <c r="C25" s="330">
        <v>4.6933253468799847E-2</v>
      </c>
      <c r="D25" s="199">
        <v>107295.62600000002</v>
      </c>
      <c r="E25" s="330">
        <v>4.9892257084580366E-2</v>
      </c>
      <c r="F25" s="287">
        <v>133041.08299999998</v>
      </c>
      <c r="G25" s="330">
        <v>4.4401296633430856E-2</v>
      </c>
      <c r="H25" s="199">
        <v>306740.13</v>
      </c>
      <c r="I25" s="206">
        <v>4.6746852682728997E-2</v>
      </c>
      <c r="J25" s="101"/>
      <c r="O25" s="98"/>
    </row>
    <row r="26" spans="1:15" ht="13.5" customHeight="1" x14ac:dyDescent="0.2">
      <c r="A26" s="171" t="s">
        <v>331</v>
      </c>
      <c r="B26" s="285">
        <v>734848.42599999998</v>
      </c>
      <c r="C26" s="329">
        <v>0.14657637195479817</v>
      </c>
      <c r="D26" s="198">
        <v>1056362.585</v>
      </c>
      <c r="E26" s="329">
        <v>0.137501114268368</v>
      </c>
      <c r="F26" s="285">
        <v>1280135.4920000001</v>
      </c>
      <c r="G26" s="329">
        <v>0.12354314437532488</v>
      </c>
      <c r="H26" s="198">
        <v>3071346.503</v>
      </c>
      <c r="I26" s="205">
        <v>0.13320182460319058</v>
      </c>
      <c r="J26" s="10"/>
      <c r="O26" s="78"/>
    </row>
    <row r="27" spans="1:15" ht="12.75" customHeight="1" x14ac:dyDescent="0.2">
      <c r="A27" s="173" t="s">
        <v>26</v>
      </c>
      <c r="B27" s="287">
        <v>267119.587</v>
      </c>
      <c r="C27" s="330">
        <v>0.19163154372201782</v>
      </c>
      <c r="D27" s="199">
        <v>325541.43900000001</v>
      </c>
      <c r="E27" s="330">
        <v>0.18202316097887053</v>
      </c>
      <c r="F27" s="287">
        <v>327249.46000000008</v>
      </c>
      <c r="G27" s="330">
        <v>0.15148792207996148</v>
      </c>
      <c r="H27" s="199">
        <v>919910.48600000015</v>
      </c>
      <c r="I27" s="206">
        <v>0.17218342958965827</v>
      </c>
      <c r="J27" s="101"/>
      <c r="O27" s="78"/>
    </row>
    <row r="28" spans="1:15" ht="12.75" customHeight="1" x14ac:dyDescent="0.2">
      <c r="A28" s="173" t="s">
        <v>0</v>
      </c>
      <c r="B28" s="287">
        <v>37468.035000000003</v>
      </c>
      <c r="C28" s="330">
        <v>0.36937150631349847</v>
      </c>
      <c r="D28" s="199">
        <v>52398.886999999995</v>
      </c>
      <c r="E28" s="330">
        <v>0.36188928091017247</v>
      </c>
      <c r="F28" s="287">
        <v>65980.670000000013</v>
      </c>
      <c r="G28" s="330">
        <v>0.31595735718461848</v>
      </c>
      <c r="H28" s="199">
        <v>155847.592</v>
      </c>
      <c r="I28" s="206">
        <v>0.34247880584354562</v>
      </c>
      <c r="J28" s="101"/>
      <c r="O28" s="78"/>
    </row>
    <row r="29" spans="1:15" ht="12.75" customHeight="1" x14ac:dyDescent="0.2">
      <c r="A29" s="173" t="s">
        <v>1</v>
      </c>
      <c r="B29" s="287">
        <v>11153.89</v>
      </c>
      <c r="C29" s="330">
        <v>0.30060898040050016</v>
      </c>
      <c r="D29" s="199">
        <v>15999.779999999999</v>
      </c>
      <c r="E29" s="330">
        <v>0.30013051917835065</v>
      </c>
      <c r="F29" s="287">
        <v>21140.17</v>
      </c>
      <c r="G29" s="330">
        <v>0.22996956702517915</v>
      </c>
      <c r="H29" s="199">
        <v>48293.84</v>
      </c>
      <c r="I29" s="206">
        <v>0.26485646702425975</v>
      </c>
      <c r="J29" s="101"/>
      <c r="O29" s="78"/>
    </row>
    <row r="30" spans="1:15" ht="12.75" customHeight="1" x14ac:dyDescent="0.2">
      <c r="A30" s="173" t="s">
        <v>2</v>
      </c>
      <c r="B30" s="287">
        <v>997.19799999999998</v>
      </c>
      <c r="C30" s="330">
        <v>9.6638013741774789E-2</v>
      </c>
      <c r="D30" s="199">
        <v>726.245</v>
      </c>
      <c r="E30" s="330">
        <v>3.3529443647939944E-2</v>
      </c>
      <c r="F30" s="287">
        <v>1585.242</v>
      </c>
      <c r="G30" s="330">
        <v>4.6991894409414058E-2</v>
      </c>
      <c r="H30" s="199">
        <v>3308.6849999999999</v>
      </c>
      <c r="I30" s="206">
        <v>5.0350394652129878E-2</v>
      </c>
      <c r="J30" s="101"/>
    </row>
    <row r="31" spans="1:15" x14ac:dyDescent="0.2">
      <c r="A31" s="173" t="s">
        <v>6</v>
      </c>
      <c r="B31" s="287">
        <v>6439.4299999999994</v>
      </c>
      <c r="C31" s="330">
        <v>0.19352126031238054</v>
      </c>
      <c r="D31" s="199">
        <v>11321.689999999999</v>
      </c>
      <c r="E31" s="330">
        <v>0.25183658672315512</v>
      </c>
      <c r="F31" s="287">
        <v>9467.91</v>
      </c>
      <c r="G31" s="330">
        <v>0.21015392722891635</v>
      </c>
      <c r="H31" s="199">
        <v>27229.03</v>
      </c>
      <c r="I31" s="206">
        <v>0.22086460680331513</v>
      </c>
      <c r="J31" s="101"/>
    </row>
    <row r="32" spans="1:15" x14ac:dyDescent="0.2">
      <c r="A32" s="173" t="s">
        <v>25</v>
      </c>
      <c r="B32" s="287">
        <v>286907.54299999995</v>
      </c>
      <c r="C32" s="330">
        <v>0.12656305665851098</v>
      </c>
      <c r="D32" s="199">
        <v>441786.81300000008</v>
      </c>
      <c r="E32" s="330">
        <v>0.12187883236123309</v>
      </c>
      <c r="F32" s="287">
        <v>577512.62199999997</v>
      </c>
      <c r="G32" s="330">
        <v>0.11664517380382006</v>
      </c>
      <c r="H32" s="199">
        <v>1306206.9780000001</v>
      </c>
      <c r="I32" s="206">
        <v>0.12046837519826303</v>
      </c>
      <c r="J32" s="101"/>
    </row>
    <row r="33" spans="1:10" x14ac:dyDescent="0.2">
      <c r="A33" s="173" t="s">
        <v>5</v>
      </c>
      <c r="B33" s="287">
        <v>113005.25299999998</v>
      </c>
      <c r="C33" s="330">
        <v>0.10576953697544604</v>
      </c>
      <c r="D33" s="199">
        <v>189606.03400000001</v>
      </c>
      <c r="E33" s="330">
        <v>0.10425098469935273</v>
      </c>
      <c r="F33" s="287">
        <v>252095.60600000003</v>
      </c>
      <c r="G33" s="330">
        <v>9.6971732571145858E-2</v>
      </c>
      <c r="H33" s="199">
        <v>554706.89300000004</v>
      </c>
      <c r="I33" s="206">
        <v>0.10109774752936815</v>
      </c>
      <c r="J33" s="101"/>
    </row>
    <row r="34" spans="1:10" x14ac:dyDescent="0.2">
      <c r="A34" s="173" t="s">
        <v>3</v>
      </c>
      <c r="B34" s="287">
        <v>11757.49</v>
      </c>
      <c r="C34" s="330">
        <v>0.11523081145640747</v>
      </c>
      <c r="D34" s="199">
        <v>18981.697</v>
      </c>
      <c r="E34" s="330">
        <v>0.10213698003721791</v>
      </c>
      <c r="F34" s="287">
        <v>25103.811999999998</v>
      </c>
      <c r="G34" s="330">
        <v>9.2506659081142403E-2</v>
      </c>
      <c r="H34" s="199">
        <v>55842.998999999996</v>
      </c>
      <c r="I34" s="206">
        <v>9.9852878690256636E-2</v>
      </c>
      <c r="J34" s="101"/>
    </row>
    <row r="35" spans="1:10" ht="11.45"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0.26182960281817241</v>
      </c>
      <c r="C38" s="93" t="str">
        <f>+B5</f>
        <v>Říjen</v>
      </c>
      <c r="D38" s="103" t="str">
        <f>+D5</f>
        <v>Listopad</v>
      </c>
      <c r="E38" s="103" t="str">
        <f>+F5</f>
        <v>Prosinec</v>
      </c>
    </row>
    <row r="39" spans="1:10" x14ac:dyDescent="0.2">
      <c r="A39" s="103" t="s">
        <v>59</v>
      </c>
      <c r="B39" s="104">
        <f>+I8</f>
        <v>0.1877972175461714</v>
      </c>
      <c r="C39" s="93"/>
      <c r="D39" s="103"/>
      <c r="E39" s="103"/>
      <c r="H39" s="116"/>
    </row>
    <row r="40" spans="1:10" x14ac:dyDescent="0.2">
      <c r="A40" s="103" t="s">
        <v>116</v>
      </c>
      <c r="B40" s="104">
        <f t="shared" ref="B40" si="0">+I9</f>
        <v>0.14033120423389425</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{03C23AEA-A1D6-4B20-B6C9-E3C2D3661D87}</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3C23AEA-A1D6-4B20-B6C9-E3C2D3661D87}">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3"/>
  <dimension ref="A1:O41"/>
  <sheetViews>
    <sheetView showGridLines="0" view="pageBreakPreview" zoomScaleNormal="70" zoomScaleSheetLayoutView="100" workbookViewId="0">
      <selection activeCell="L35" sqref="L35"/>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39" t="s">
        <v>280</v>
      </c>
      <c r="I1" s="242" t="str">
        <f>'3'!N1</f>
        <v>IV.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75">
        <v>2022</v>
      </c>
      <c r="B5" s="364" t="s">
        <v>17</v>
      </c>
      <c r="C5" s="366"/>
      <c r="D5" s="364" t="s">
        <v>18</v>
      </c>
      <c r="E5" s="366"/>
      <c r="F5" s="364" t="s">
        <v>19</v>
      </c>
      <c r="G5" s="366"/>
      <c r="H5" s="364" t="s">
        <v>7</v>
      </c>
      <c r="I5" s="365"/>
    </row>
    <row r="6" spans="1:15" x14ac:dyDescent="0.2">
      <c r="A6" s="376"/>
      <c r="B6" s="279" t="s">
        <v>288</v>
      </c>
      <c r="C6" s="280" t="s">
        <v>289</v>
      </c>
      <c r="D6" s="279" t="s">
        <v>288</v>
      </c>
      <c r="E6" s="280" t="s">
        <v>289</v>
      </c>
      <c r="F6" s="279" t="s">
        <v>288</v>
      </c>
      <c r="G6" s="280" t="s">
        <v>289</v>
      </c>
      <c r="H6" s="279" t="s">
        <v>288</v>
      </c>
      <c r="I6" s="298" t="s">
        <v>289</v>
      </c>
      <c r="J6" s="109"/>
      <c r="O6" s="109"/>
    </row>
    <row r="7" spans="1:15" ht="13.5" x14ac:dyDescent="0.2">
      <c r="A7" s="170" t="s">
        <v>196</v>
      </c>
      <c r="B7" s="285">
        <v>1237.8239999999996</v>
      </c>
      <c r="C7" s="329">
        <v>3.265522481502376E-2</v>
      </c>
      <c r="D7" s="198">
        <v>1237.8239999999996</v>
      </c>
      <c r="E7" s="329">
        <v>3.2675262263179357E-2</v>
      </c>
      <c r="F7" s="285">
        <v>1237.8239999999996</v>
      </c>
      <c r="G7" s="329">
        <v>3.2692890010803111E-2</v>
      </c>
      <c r="H7" s="198">
        <v>1237.8239999999996</v>
      </c>
      <c r="I7" s="204">
        <v>3.2692890010803111E-2</v>
      </c>
      <c r="J7" s="111"/>
      <c r="O7" s="60"/>
    </row>
    <row r="8" spans="1:15" x14ac:dyDescent="0.2">
      <c r="A8" s="170" t="s">
        <v>328</v>
      </c>
      <c r="B8" s="285">
        <v>446963.12900000002</v>
      </c>
      <c r="C8" s="329">
        <v>4.0421142207113084E-2</v>
      </c>
      <c r="D8" s="198">
        <v>609736.77799999982</v>
      </c>
      <c r="E8" s="329">
        <v>4.1128585434025713E-2</v>
      </c>
      <c r="F8" s="285">
        <v>736719.60999999987</v>
      </c>
      <c r="G8" s="329">
        <v>4.0711940703337036E-2</v>
      </c>
      <c r="H8" s="198">
        <v>1793419.5169999998</v>
      </c>
      <c r="I8" s="204">
        <v>4.0779274747907518E-2</v>
      </c>
      <c r="J8" s="111"/>
      <c r="O8" s="60"/>
    </row>
    <row r="9" spans="1:15" x14ac:dyDescent="0.2">
      <c r="A9" s="170" t="s">
        <v>329</v>
      </c>
      <c r="B9" s="285">
        <v>243975.15210351336</v>
      </c>
      <c r="C9" s="329">
        <v>4.3222563490196951E-2</v>
      </c>
      <c r="D9" s="198">
        <v>362702.85241037671</v>
      </c>
      <c r="E9" s="329">
        <v>4.2740345598589385E-2</v>
      </c>
      <c r="F9" s="285">
        <v>464124.17001428176</v>
      </c>
      <c r="G9" s="329">
        <v>4.1155067101849456E-2</v>
      </c>
      <c r="H9" s="198">
        <v>1070802.1745281718</v>
      </c>
      <c r="I9" s="205">
        <v>4.2143848480064326E-2</v>
      </c>
      <c r="J9" s="101"/>
      <c r="O9" s="104"/>
    </row>
    <row r="10" spans="1:15" x14ac:dyDescent="0.2">
      <c r="A10" s="173" t="s">
        <v>40</v>
      </c>
      <c r="B10" s="287">
        <v>17490.384999999998</v>
      </c>
      <c r="C10" s="330">
        <v>3.1547859394087364E-2</v>
      </c>
      <c r="D10" s="199">
        <v>19791.612999999998</v>
      </c>
      <c r="E10" s="330">
        <v>2.7431319047753859E-2</v>
      </c>
      <c r="F10" s="287">
        <v>37453.672999999995</v>
      </c>
      <c r="G10" s="330">
        <v>4.1639526639187012E-2</v>
      </c>
      <c r="H10" s="199">
        <v>74735.670999999988</v>
      </c>
      <c r="I10" s="206">
        <v>3.4355242130747775E-2</v>
      </c>
      <c r="J10" s="101"/>
      <c r="O10" s="127"/>
    </row>
    <row r="11" spans="1:15" x14ac:dyDescent="0.2">
      <c r="A11" s="173" t="s">
        <v>39</v>
      </c>
      <c r="B11" s="287">
        <v>964.31999999999994</v>
      </c>
      <c r="C11" s="330">
        <v>2.0381830445287363E-2</v>
      </c>
      <c r="D11" s="199">
        <v>1025.3899999999999</v>
      </c>
      <c r="E11" s="330">
        <v>1.829155528596229E-2</v>
      </c>
      <c r="F11" s="287">
        <v>1051.8499999999999</v>
      </c>
      <c r="G11" s="330">
        <v>1.651870346434204E-2</v>
      </c>
      <c r="H11" s="199">
        <v>3041.5599999999995</v>
      </c>
      <c r="I11" s="206">
        <v>1.8207794300365822E-2</v>
      </c>
      <c r="J11" s="101"/>
      <c r="O11" s="127"/>
    </row>
    <row r="12" spans="1:15" x14ac:dyDescent="0.2">
      <c r="A12" s="173" t="s">
        <v>38</v>
      </c>
      <c r="B12" s="287">
        <v>0</v>
      </c>
      <c r="C12" s="330">
        <v>0</v>
      </c>
      <c r="D12" s="199">
        <v>420.1</v>
      </c>
      <c r="E12" s="330">
        <v>4.9541057060235026E-4</v>
      </c>
      <c r="F12" s="287">
        <v>0</v>
      </c>
      <c r="G12" s="330">
        <v>0</v>
      </c>
      <c r="H12" s="199">
        <v>420.1</v>
      </c>
      <c r="I12" s="206">
        <v>1.6224559884308299E-4</v>
      </c>
      <c r="J12" s="101"/>
      <c r="O12" s="127"/>
    </row>
    <row r="13" spans="1:15" x14ac:dyDescent="0.2">
      <c r="A13" s="173" t="s">
        <v>60</v>
      </c>
      <c r="B13" s="287">
        <v>0</v>
      </c>
      <c r="C13" s="330">
        <v>0</v>
      </c>
      <c r="D13" s="199">
        <v>0</v>
      </c>
      <c r="E13" s="330">
        <v>0</v>
      </c>
      <c r="F13" s="287">
        <v>0</v>
      </c>
      <c r="G13" s="330">
        <v>0</v>
      </c>
      <c r="H13" s="199">
        <v>0</v>
      </c>
      <c r="I13" s="206">
        <v>0</v>
      </c>
      <c r="J13" s="101"/>
      <c r="O13" s="127"/>
    </row>
    <row r="14" spans="1:15" x14ac:dyDescent="0.2">
      <c r="A14" s="173" t="s">
        <v>61</v>
      </c>
      <c r="B14" s="287">
        <v>57.335000000000001</v>
      </c>
      <c r="C14" s="330">
        <v>3.3696639151809718E-2</v>
      </c>
      <c r="D14" s="199">
        <v>139.971</v>
      </c>
      <c r="E14" s="330">
        <v>0.15209263056326139</v>
      </c>
      <c r="F14" s="287">
        <v>138.80099999999999</v>
      </c>
      <c r="G14" s="330">
        <v>0.1275544009167677</v>
      </c>
      <c r="H14" s="199">
        <v>336.10699999999997</v>
      </c>
      <c r="I14" s="206">
        <v>9.0595440349091116E-2</v>
      </c>
      <c r="J14" s="101"/>
      <c r="O14" s="127"/>
    </row>
    <row r="15" spans="1:15" x14ac:dyDescent="0.2">
      <c r="A15" s="173" t="s">
        <v>62</v>
      </c>
      <c r="B15" s="287">
        <v>0</v>
      </c>
      <c r="C15" s="330">
        <v>0</v>
      </c>
      <c r="D15" s="199">
        <v>0</v>
      </c>
      <c r="E15" s="330">
        <v>0</v>
      </c>
      <c r="F15" s="287">
        <v>0</v>
      </c>
      <c r="G15" s="330">
        <v>0</v>
      </c>
      <c r="H15" s="199">
        <v>0</v>
      </c>
      <c r="I15" s="206">
        <v>0</v>
      </c>
      <c r="J15" s="101"/>
      <c r="O15" s="127"/>
    </row>
    <row r="16" spans="1:15" x14ac:dyDescent="0.2">
      <c r="A16" s="173" t="s">
        <v>37</v>
      </c>
      <c r="B16" s="287">
        <v>161574.307</v>
      </c>
      <c r="C16" s="330">
        <v>6.3216230121313916E-2</v>
      </c>
      <c r="D16" s="199">
        <v>240590.704</v>
      </c>
      <c r="E16" s="330">
        <v>6.0109877211105611E-2</v>
      </c>
      <c r="F16" s="287">
        <v>288205.26799999998</v>
      </c>
      <c r="G16" s="330">
        <v>5.4695775256548528E-2</v>
      </c>
      <c r="H16" s="199">
        <v>690370.27899999998</v>
      </c>
      <c r="I16" s="206">
        <v>5.8369152976985514E-2</v>
      </c>
      <c r="J16" s="101"/>
      <c r="O16" s="127"/>
    </row>
    <row r="17" spans="1:15" x14ac:dyDescent="0.2">
      <c r="A17" s="173" t="s">
        <v>72</v>
      </c>
      <c r="B17" s="287">
        <v>0</v>
      </c>
      <c r="C17" s="330">
        <v>0</v>
      </c>
      <c r="D17" s="199">
        <v>0</v>
      </c>
      <c r="E17" s="330">
        <v>0</v>
      </c>
      <c r="F17" s="287">
        <v>0</v>
      </c>
      <c r="G17" s="330">
        <v>0</v>
      </c>
      <c r="H17" s="199">
        <v>0</v>
      </c>
      <c r="I17" s="206">
        <v>0</v>
      </c>
      <c r="J17" s="101"/>
      <c r="O17" s="127"/>
    </row>
    <row r="18" spans="1:15" x14ac:dyDescent="0.2">
      <c r="A18" s="173" t="s">
        <v>36</v>
      </c>
      <c r="B18" s="287">
        <v>0</v>
      </c>
      <c r="C18" s="330">
        <v>0</v>
      </c>
      <c r="D18" s="199">
        <v>0</v>
      </c>
      <c r="E18" s="330">
        <v>0</v>
      </c>
      <c r="F18" s="287">
        <v>0</v>
      </c>
      <c r="G18" s="330">
        <v>0</v>
      </c>
      <c r="H18" s="199">
        <v>0</v>
      </c>
      <c r="I18" s="206">
        <v>0</v>
      </c>
      <c r="J18" s="101"/>
      <c r="O18" s="127"/>
    </row>
    <row r="19" spans="1:15" x14ac:dyDescent="0.2">
      <c r="A19" s="173" t="s">
        <v>35</v>
      </c>
      <c r="B19" s="287">
        <v>2096</v>
      </c>
      <c r="C19" s="330">
        <v>3.9729972662897621E-2</v>
      </c>
      <c r="D19" s="199">
        <v>2926</v>
      </c>
      <c r="E19" s="330">
        <v>3.975181391086334E-2</v>
      </c>
      <c r="F19" s="287">
        <v>1504</v>
      </c>
      <c r="G19" s="330">
        <v>2.3217725424276914E-2</v>
      </c>
      <c r="H19" s="199">
        <v>6526</v>
      </c>
      <c r="I19" s="206">
        <v>3.4142345790936737E-2</v>
      </c>
      <c r="J19" s="101"/>
      <c r="O19" s="127"/>
    </row>
    <row r="20" spans="1:15" x14ac:dyDescent="0.2">
      <c r="A20" s="173" t="s">
        <v>34</v>
      </c>
      <c r="B20" s="287">
        <v>0</v>
      </c>
      <c r="C20" s="330">
        <v>0</v>
      </c>
      <c r="D20" s="199">
        <v>3675</v>
      </c>
      <c r="E20" s="330">
        <v>0.68989766424116783</v>
      </c>
      <c r="F20" s="287">
        <v>8316</v>
      </c>
      <c r="G20" s="330">
        <v>0.74521250698860753</v>
      </c>
      <c r="H20" s="199">
        <v>11991</v>
      </c>
      <c r="I20" s="206">
        <v>0.64465450985854733</v>
      </c>
      <c r="J20" s="101"/>
      <c r="O20" s="127"/>
    </row>
    <row r="21" spans="1:15" x14ac:dyDescent="0.2">
      <c r="A21" s="173" t="s">
        <v>33</v>
      </c>
      <c r="B21" s="287">
        <v>935.5</v>
      </c>
      <c r="C21" s="330">
        <v>4.4163164953978044E-3</v>
      </c>
      <c r="D21" s="199">
        <v>1254.0999999999999</v>
      </c>
      <c r="E21" s="330">
        <v>4.7304703218255867E-3</v>
      </c>
      <c r="F21" s="287">
        <v>3131</v>
      </c>
      <c r="G21" s="330">
        <v>1.1119170378402377E-2</v>
      </c>
      <c r="H21" s="199">
        <v>5320.6</v>
      </c>
      <c r="I21" s="206">
        <v>7.0144035881150556E-3</v>
      </c>
      <c r="J21" s="101"/>
      <c r="O21" s="127"/>
    </row>
    <row r="22" spans="1:15" x14ac:dyDescent="0.2">
      <c r="A22" s="173" t="s">
        <v>32</v>
      </c>
      <c r="B22" s="287">
        <v>12867</v>
      </c>
      <c r="C22" s="330">
        <v>5.0991138824332496E-2</v>
      </c>
      <c r="D22" s="199">
        <v>13328</v>
      </c>
      <c r="E22" s="330">
        <v>4.3807373221353432E-2</v>
      </c>
      <c r="F22" s="287">
        <v>14146</v>
      </c>
      <c r="G22" s="330">
        <v>4.6235689745970913E-2</v>
      </c>
      <c r="H22" s="199">
        <v>40341</v>
      </c>
      <c r="I22" s="206">
        <v>4.6770378581224278E-2</v>
      </c>
      <c r="J22" s="101"/>
      <c r="O22" s="127"/>
    </row>
    <row r="23" spans="1:15" x14ac:dyDescent="0.2">
      <c r="A23" s="173" t="s">
        <v>3</v>
      </c>
      <c r="B23" s="287">
        <v>0</v>
      </c>
      <c r="C23" s="330">
        <v>0</v>
      </c>
      <c r="D23" s="199">
        <v>0</v>
      </c>
      <c r="E23" s="330">
        <v>0</v>
      </c>
      <c r="F23" s="287">
        <v>0</v>
      </c>
      <c r="G23" s="330">
        <v>0</v>
      </c>
      <c r="H23" s="199">
        <v>0</v>
      </c>
      <c r="I23" s="206">
        <v>0</v>
      </c>
      <c r="J23" s="101"/>
      <c r="O23" s="127"/>
    </row>
    <row r="24" spans="1:15" x14ac:dyDescent="0.2">
      <c r="A24" s="173" t="s">
        <v>31</v>
      </c>
      <c r="B24" s="287">
        <v>62.97</v>
      </c>
      <c r="C24" s="330">
        <v>2.0969572141805188E-3</v>
      </c>
      <c r="D24" s="199">
        <v>3.25</v>
      </c>
      <c r="E24" s="330">
        <v>1.3422624208937639E-4</v>
      </c>
      <c r="F24" s="287">
        <v>12.95</v>
      </c>
      <c r="G24" s="330">
        <v>1.2997881335305369E-4</v>
      </c>
      <c r="H24" s="199">
        <v>79.17</v>
      </c>
      <c r="I24" s="206">
        <v>5.1451288315693827E-4</v>
      </c>
      <c r="J24" s="101"/>
      <c r="O24" s="127"/>
    </row>
    <row r="25" spans="1:15" x14ac:dyDescent="0.2">
      <c r="A25" s="173" t="s">
        <v>30</v>
      </c>
      <c r="B25" s="287">
        <v>47927.335103513346</v>
      </c>
      <c r="C25" s="330">
        <v>3.3874546410753451E-2</v>
      </c>
      <c r="D25" s="199">
        <v>79548.724410376759</v>
      </c>
      <c r="E25" s="330">
        <v>3.6990001894699323E-2</v>
      </c>
      <c r="F25" s="287">
        <v>110164.62801428177</v>
      </c>
      <c r="G25" s="330">
        <v>3.6766480072728307E-2</v>
      </c>
      <c r="H25" s="199">
        <v>237640.68752817187</v>
      </c>
      <c r="I25" s="206">
        <v>3.6216174946857735E-2</v>
      </c>
      <c r="J25" s="101"/>
      <c r="O25" s="98"/>
    </row>
    <row r="26" spans="1:15" ht="13.5" customHeight="1" x14ac:dyDescent="0.2">
      <c r="A26" s="171" t="s">
        <v>331</v>
      </c>
      <c r="B26" s="285">
        <v>227083.43100000004</v>
      </c>
      <c r="C26" s="329">
        <v>4.529514423567365E-2</v>
      </c>
      <c r="D26" s="198">
        <v>344149.70399999997</v>
      </c>
      <c r="E26" s="329">
        <v>4.4796141445249155E-2</v>
      </c>
      <c r="F26" s="285">
        <v>444773.67900000006</v>
      </c>
      <c r="G26" s="329">
        <v>4.2924158561679346E-2</v>
      </c>
      <c r="H26" s="198">
        <v>1016006.814</v>
      </c>
      <c r="I26" s="205">
        <v>4.4063397373720059E-2</v>
      </c>
      <c r="J26" s="10"/>
      <c r="O26" s="78"/>
    </row>
    <row r="27" spans="1:15" ht="12.75" customHeight="1" x14ac:dyDescent="0.2">
      <c r="A27" s="173" t="s">
        <v>26</v>
      </c>
      <c r="B27" s="287">
        <v>120675.30500000001</v>
      </c>
      <c r="C27" s="330">
        <v>8.6572442125988094E-2</v>
      </c>
      <c r="D27" s="199">
        <v>159640.54</v>
      </c>
      <c r="E27" s="330">
        <v>8.9261372685564069E-2</v>
      </c>
      <c r="F27" s="287">
        <v>169221.63200000001</v>
      </c>
      <c r="G27" s="330">
        <v>7.8334837902131027E-2</v>
      </c>
      <c r="H27" s="199">
        <v>449537.47700000007</v>
      </c>
      <c r="I27" s="206">
        <v>8.414177868056405E-2</v>
      </c>
      <c r="J27" s="101"/>
      <c r="O27" s="78"/>
    </row>
    <row r="28" spans="1:15" ht="12.75" customHeight="1" x14ac:dyDescent="0.2">
      <c r="A28" s="173" t="s">
        <v>0</v>
      </c>
      <c r="B28" s="287">
        <v>44.64</v>
      </c>
      <c r="C28" s="330">
        <v>4.4007496101235546E-4</v>
      </c>
      <c r="D28" s="199">
        <v>81.739999999999995</v>
      </c>
      <c r="E28" s="330">
        <v>5.6453164399460434E-4</v>
      </c>
      <c r="F28" s="287">
        <v>117.15</v>
      </c>
      <c r="G28" s="330">
        <v>5.6098861066700362E-4</v>
      </c>
      <c r="H28" s="199">
        <v>243.53</v>
      </c>
      <c r="I28" s="206">
        <v>5.3516299172000467E-4</v>
      </c>
      <c r="J28" s="101"/>
      <c r="O28" s="78"/>
    </row>
    <row r="29" spans="1:15" ht="12.75" customHeight="1" x14ac:dyDescent="0.2">
      <c r="A29" s="173" t="s">
        <v>1</v>
      </c>
      <c r="B29" s="287">
        <v>681.86</v>
      </c>
      <c r="C29" s="330">
        <v>1.8376838876471353E-2</v>
      </c>
      <c r="D29" s="199">
        <v>1239.5999999999999</v>
      </c>
      <c r="E29" s="330">
        <v>2.3252931701153605E-2</v>
      </c>
      <c r="F29" s="287">
        <v>2708.68</v>
      </c>
      <c r="G29" s="330">
        <v>2.9465892034442592E-2</v>
      </c>
      <c r="H29" s="199">
        <v>4630.1399999999994</v>
      </c>
      <c r="I29" s="206">
        <v>2.5392938772889173E-2</v>
      </c>
      <c r="J29" s="101"/>
      <c r="O29" s="78"/>
    </row>
    <row r="30" spans="1:15" ht="12.75" customHeight="1" x14ac:dyDescent="0.2">
      <c r="A30" s="173" t="s">
        <v>2</v>
      </c>
      <c r="B30" s="287">
        <v>703.54200000000003</v>
      </c>
      <c r="C30" s="330">
        <v>6.8179941660448287E-2</v>
      </c>
      <c r="D30" s="199">
        <v>1462.114</v>
      </c>
      <c r="E30" s="330">
        <v>6.7503210307629055E-2</v>
      </c>
      <c r="F30" s="287">
        <v>2360.4189999999999</v>
      </c>
      <c r="G30" s="330">
        <v>6.9970742896021371E-2</v>
      </c>
      <c r="H30" s="199">
        <v>4526.0749999999998</v>
      </c>
      <c r="I30" s="206">
        <v>6.8876203831775687E-2</v>
      </c>
      <c r="J30" s="101"/>
    </row>
    <row r="31" spans="1:15" x14ac:dyDescent="0.2">
      <c r="A31" s="173" t="s">
        <v>6</v>
      </c>
      <c r="B31" s="287">
        <v>833.53</v>
      </c>
      <c r="C31" s="330">
        <v>2.5049697893785406E-2</v>
      </c>
      <c r="D31" s="199">
        <v>1035.93</v>
      </c>
      <c r="E31" s="330">
        <v>2.3042944585491932E-2</v>
      </c>
      <c r="F31" s="287">
        <v>1385.42</v>
      </c>
      <c r="G31" s="330">
        <v>3.0751396439286528E-2</v>
      </c>
      <c r="H31" s="199">
        <v>3254.88</v>
      </c>
      <c r="I31" s="206">
        <v>2.6401520413763341E-2</v>
      </c>
      <c r="J31" s="101"/>
    </row>
    <row r="32" spans="1:15" x14ac:dyDescent="0.2">
      <c r="A32" s="173" t="s">
        <v>25</v>
      </c>
      <c r="B32" s="287">
        <v>75778.582999999999</v>
      </c>
      <c r="C32" s="330">
        <v>3.3428082766477414E-2</v>
      </c>
      <c r="D32" s="199">
        <v>127825.923</v>
      </c>
      <c r="E32" s="330">
        <v>3.5264235559554574E-2</v>
      </c>
      <c r="F32" s="287">
        <v>183025.18800000002</v>
      </c>
      <c r="G32" s="330">
        <v>3.6967165827133809E-2</v>
      </c>
      <c r="H32" s="199">
        <v>386629.69400000002</v>
      </c>
      <c r="I32" s="206">
        <v>3.5657940758284337E-2</v>
      </c>
      <c r="J32" s="101"/>
    </row>
    <row r="33" spans="1:10" x14ac:dyDescent="0.2">
      <c r="A33" s="173" t="s">
        <v>5</v>
      </c>
      <c r="B33" s="287">
        <v>28209.037</v>
      </c>
      <c r="C33" s="330">
        <v>2.6402814938286331E-2</v>
      </c>
      <c r="D33" s="199">
        <v>52550.485000000008</v>
      </c>
      <c r="E33" s="330">
        <v>2.8893805181741027E-2</v>
      </c>
      <c r="F33" s="287">
        <v>85458.226999999999</v>
      </c>
      <c r="G33" s="330">
        <v>3.2872577456380885E-2</v>
      </c>
      <c r="H33" s="199">
        <v>166217.74900000001</v>
      </c>
      <c r="I33" s="206">
        <v>3.0293908792840409E-2</v>
      </c>
      <c r="J33" s="101"/>
    </row>
    <row r="34" spans="1:10" x14ac:dyDescent="0.2">
      <c r="A34" s="173" t="s">
        <v>3</v>
      </c>
      <c r="B34" s="287">
        <v>156.934</v>
      </c>
      <c r="C34" s="330">
        <v>1.5380520982879722E-3</v>
      </c>
      <c r="D34" s="199">
        <v>313.37200000000001</v>
      </c>
      <c r="E34" s="330">
        <v>1.6861964295512173E-3</v>
      </c>
      <c r="F34" s="287">
        <v>496.96300000000002</v>
      </c>
      <c r="G34" s="330">
        <v>1.8312910731223522E-3</v>
      </c>
      <c r="H34" s="199">
        <v>967.26900000000001</v>
      </c>
      <c r="I34" s="206">
        <v>1.7295739098440227E-3</v>
      </c>
      <c r="J34" s="101"/>
    </row>
    <row r="35" spans="1:10" ht="11.45"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3.2692890010803111E-2</v>
      </c>
      <c r="C38" s="93" t="str">
        <f>+B5</f>
        <v>Říjen</v>
      </c>
      <c r="D38" s="103" t="str">
        <f>+D5</f>
        <v>Listopad</v>
      </c>
      <c r="E38" s="103" t="str">
        <f>+F5</f>
        <v>Prosinec</v>
      </c>
    </row>
    <row r="39" spans="1:10" x14ac:dyDescent="0.2">
      <c r="A39" s="103" t="s">
        <v>59</v>
      </c>
      <c r="B39" s="104">
        <f>+I8</f>
        <v>4.0779274747907518E-2</v>
      </c>
      <c r="C39" s="93"/>
      <c r="D39" s="103"/>
      <c r="E39" s="103"/>
      <c r="H39" s="116">
        <f>I7</f>
        <v>3.2692890010803111E-2</v>
      </c>
    </row>
    <row r="40" spans="1:10" x14ac:dyDescent="0.2">
      <c r="A40" s="103" t="s">
        <v>116</v>
      </c>
      <c r="B40" s="104">
        <f t="shared" ref="B40" si="0">+I9</f>
        <v>4.2143848480064326E-2</v>
      </c>
      <c r="C40" s="93"/>
      <c r="D40" s="103"/>
      <c r="E40" s="103"/>
      <c r="H40" s="116">
        <f>I8</f>
        <v>4.0779274747907518E-2</v>
      </c>
    </row>
    <row r="41" spans="1:10" x14ac:dyDescent="0.2">
      <c r="B41" s="78"/>
      <c r="C41" s="78"/>
      <c r="H41" s="116">
        <f>I9</f>
        <v>4.2143848480064326E-2</v>
      </c>
    </row>
  </sheetData>
  <mergeCells count="5">
    <mergeCell ref="B5:C5"/>
    <mergeCell ref="D5:E5"/>
    <mergeCell ref="F5:G5"/>
    <mergeCell ref="H5:I5"/>
    <mergeCell ref="A5:A6"/>
  </mergeCells>
  <conditionalFormatting sqref="C10:C25 C27:C34 E10:E25 E27:E34 G10:G24 G25 G10:G25 G27:G34 I10:I25 I27:I34">
    <cfRule type="dataBar" priority="2">
      <dataBar>
        <cfvo type="num" val="0"/>
        <cfvo type="num" val="1"/>
        <color theme="9"/>
      </dataBar>
      <extLst>
        <ext xmlns:x14="http://schemas.microsoft.com/office/spreadsheetml/2009/9/main" uri="{B025F937-C7B1-47D3-B67F-A62EFF666E3E}">
          <x14:id>{00C56957-FD89-4F86-A313-9C965C06D401}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0C56957-FD89-4F86-A313-9C965C06D401}">
            <x14:dataBar minLength="0" maxLength="100" gradient="0" direction="rightToLeft">
              <x14:cfvo type="num">
                <xm:f>0</xm:f>
              </x14:cfvo>
              <x14:cfvo type="num">
                <xm:f>1</xm:f>
              </x14:cfvo>
              <x14:negativeFillColor rgb="FFFF0000"/>
              <x14:axisColor rgb="FF000000"/>
            </x14:dataBar>
          </x14:cfRule>
          <xm:sqref>C10:C25 C27:C34 E10:E25 E27:E34 G10:G24 G25 G10:G25 G27:G34 I10:I25 I27:I34</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4"/>
  <dimension ref="A1:P45"/>
  <sheetViews>
    <sheetView showGridLines="0" view="pageBreakPreview" zoomScaleNormal="70" zoomScaleSheetLayoutView="100" workbookViewId="0">
      <selection activeCell="U23" sqref="U23"/>
    </sheetView>
  </sheetViews>
  <sheetFormatPr defaultColWidth="9.140625" defaultRowHeight="12" x14ac:dyDescent="0.2"/>
  <cols>
    <col min="1" max="1" width="30.5703125" style="66" customWidth="1"/>
    <col min="2" max="3" width="8.28515625" style="66" customWidth="1"/>
    <col min="4" max="4" width="5.7109375" style="66" customWidth="1"/>
    <col min="5" max="6" width="8.28515625" style="66" customWidth="1"/>
    <col min="7" max="7" width="5.7109375" style="66" customWidth="1"/>
    <col min="8" max="9" width="8.28515625" style="66" customWidth="1"/>
    <col min="10" max="10" width="5.7109375" style="66" customWidth="1"/>
    <col min="11" max="11" width="8.7109375" style="66" customWidth="1"/>
    <col min="12" max="12" width="8.28515625" style="66" customWidth="1"/>
    <col min="13" max="13" width="7.28515625" style="66" customWidth="1"/>
    <col min="14" max="16384" width="9.140625" style="66"/>
  </cols>
  <sheetData>
    <row r="1" spans="1:16" s="76" customFormat="1" ht="20.25" x14ac:dyDescent="0.3">
      <c r="A1" s="180" t="s">
        <v>281</v>
      </c>
      <c r="B1" s="72"/>
      <c r="C1" s="72"/>
      <c r="D1" s="72"/>
      <c r="E1" s="72"/>
      <c r="F1" s="72"/>
      <c r="G1" s="72"/>
      <c r="H1" s="72"/>
      <c r="I1" s="72"/>
      <c r="J1" s="65"/>
      <c r="M1" s="242" t="str">
        <f>'3'!N1</f>
        <v>IV. čtvrtletí 2022</v>
      </c>
    </row>
    <row r="2" spans="1:16" ht="6" customHeight="1" x14ac:dyDescent="0.2">
      <c r="A2" s="7"/>
      <c r="B2" s="7"/>
      <c r="C2" s="7"/>
      <c r="D2" s="7"/>
      <c r="E2" s="7"/>
      <c r="F2" s="7"/>
      <c r="G2" s="7"/>
      <c r="H2" s="7"/>
      <c r="I2" s="7"/>
      <c r="J2" s="7"/>
    </row>
    <row r="3" spans="1:16" x14ac:dyDescent="0.2">
      <c r="A3" s="363">
        <v>2022</v>
      </c>
      <c r="B3" s="364" t="s">
        <v>17</v>
      </c>
      <c r="C3" s="365"/>
      <c r="D3" s="366"/>
      <c r="E3" s="364" t="s">
        <v>18</v>
      </c>
      <c r="F3" s="365"/>
      <c r="G3" s="366"/>
      <c r="H3" s="364" t="s">
        <v>19</v>
      </c>
      <c r="I3" s="365"/>
      <c r="J3" s="366"/>
      <c r="K3" s="365" t="s">
        <v>7</v>
      </c>
      <c r="L3" s="365"/>
      <c r="M3" s="365"/>
      <c r="N3" s="129"/>
    </row>
    <row r="4" spans="1:16" ht="25.5" customHeight="1" x14ac:dyDescent="0.2">
      <c r="A4" s="363"/>
      <c r="B4" s="279" t="s">
        <v>162</v>
      </c>
      <c r="C4" s="278" t="s">
        <v>165</v>
      </c>
      <c r="D4" s="290" t="s">
        <v>170</v>
      </c>
      <c r="E4" s="279" t="s">
        <v>162</v>
      </c>
      <c r="F4" s="278" t="s">
        <v>165</v>
      </c>
      <c r="G4" s="290" t="s">
        <v>170</v>
      </c>
      <c r="H4" s="279" t="s">
        <v>162</v>
      </c>
      <c r="I4" s="278" t="s">
        <v>165</v>
      </c>
      <c r="J4" s="290" t="s">
        <v>170</v>
      </c>
      <c r="K4" s="222" t="s">
        <v>162</v>
      </c>
      <c r="L4" s="222" t="s">
        <v>165</v>
      </c>
      <c r="M4" s="223" t="s">
        <v>170</v>
      </c>
      <c r="N4" s="129"/>
      <c r="P4" s="132"/>
    </row>
    <row r="5" spans="1:16" x14ac:dyDescent="0.2">
      <c r="A5" s="171" t="s">
        <v>188</v>
      </c>
      <c r="B5" s="285">
        <v>10332.372155375999</v>
      </c>
      <c r="C5" s="198">
        <v>6557.9057150000008</v>
      </c>
      <c r="D5" s="291">
        <v>0.63469507450792706</v>
      </c>
      <c r="E5" s="285">
        <v>14053.937733183993</v>
      </c>
      <c r="F5" s="198">
        <v>9285.9031799999975</v>
      </c>
      <c r="G5" s="291">
        <v>0.66073319494466176</v>
      </c>
      <c r="H5" s="285">
        <v>17257.003372816002</v>
      </c>
      <c r="I5" s="198">
        <v>11191.312071999999</v>
      </c>
      <c r="J5" s="291">
        <v>0.64850842467986369</v>
      </c>
      <c r="K5" s="198">
        <v>41643.313261376003</v>
      </c>
      <c r="L5" s="198">
        <v>27035.120966999995</v>
      </c>
      <c r="M5" s="244">
        <v>0.64920677174058949</v>
      </c>
      <c r="N5" s="129"/>
      <c r="P5" s="128"/>
    </row>
    <row r="6" spans="1:16" x14ac:dyDescent="0.2">
      <c r="A6" s="169" t="s">
        <v>40</v>
      </c>
      <c r="B6" s="281">
        <v>1250.6413140000002</v>
      </c>
      <c r="C6" s="277">
        <v>913.43256099999996</v>
      </c>
      <c r="D6" s="292">
        <v>0.73037133091222972</v>
      </c>
      <c r="E6" s="281">
        <v>1971.4044259999996</v>
      </c>
      <c r="F6" s="277">
        <v>1418.3649579999999</v>
      </c>
      <c r="G6" s="292">
        <v>0.71946929777259216</v>
      </c>
      <c r="H6" s="281">
        <v>2146.616477</v>
      </c>
      <c r="I6" s="277">
        <v>1541.4427709999998</v>
      </c>
      <c r="J6" s="292">
        <v>0.71808019155533565</v>
      </c>
      <c r="K6" s="219">
        <v>5368.6622169999991</v>
      </c>
      <c r="L6" s="219">
        <v>3873.2402899999997</v>
      </c>
      <c r="M6" s="245">
        <v>0.72145352667845075</v>
      </c>
      <c r="N6" s="129"/>
      <c r="O6" s="121"/>
      <c r="P6" s="121"/>
    </row>
    <row r="7" spans="1:16" x14ac:dyDescent="0.2">
      <c r="A7" s="169" t="s">
        <v>39</v>
      </c>
      <c r="B7" s="281">
        <v>179.07153300000002</v>
      </c>
      <c r="C7" s="277">
        <v>174.25718099999997</v>
      </c>
      <c r="D7" s="292">
        <v>0.97311492273872457</v>
      </c>
      <c r="E7" s="281">
        <v>202.62033399999999</v>
      </c>
      <c r="F7" s="277">
        <v>193.837693</v>
      </c>
      <c r="G7" s="292">
        <v>0.95665469093541233</v>
      </c>
      <c r="H7" s="281">
        <v>224.0744720000001</v>
      </c>
      <c r="I7" s="277">
        <v>217.27499000000006</v>
      </c>
      <c r="J7" s="292">
        <v>0.96965525818576948</v>
      </c>
      <c r="K7" s="219">
        <v>605.76633900000013</v>
      </c>
      <c r="L7" s="219">
        <v>585.36986400000001</v>
      </c>
      <c r="M7" s="245">
        <v>0.96632946783792795</v>
      </c>
      <c r="N7" s="129"/>
      <c r="O7" s="121"/>
      <c r="P7" s="121"/>
    </row>
    <row r="8" spans="1:16" x14ac:dyDescent="0.2">
      <c r="A8" s="169" t="s">
        <v>38</v>
      </c>
      <c r="B8" s="281">
        <v>820.24730199999988</v>
      </c>
      <c r="C8" s="277">
        <v>715.49944800000014</v>
      </c>
      <c r="D8" s="292">
        <v>0.87229722823276079</v>
      </c>
      <c r="E8" s="281">
        <v>1188.0503530000001</v>
      </c>
      <c r="F8" s="277">
        <v>962.1898349999999</v>
      </c>
      <c r="G8" s="292">
        <v>0.80988977661622719</v>
      </c>
      <c r="H8" s="281">
        <v>1639.6795920000002</v>
      </c>
      <c r="I8" s="277">
        <v>1393.5660400000002</v>
      </c>
      <c r="J8" s="292">
        <v>0.8499014361093542</v>
      </c>
      <c r="K8" s="219">
        <v>3647.9772469999998</v>
      </c>
      <c r="L8" s="219">
        <v>3071.2553230000003</v>
      </c>
      <c r="M8" s="245">
        <v>0.84190638127628659</v>
      </c>
      <c r="N8" s="129"/>
      <c r="O8" s="121"/>
      <c r="P8" s="121"/>
    </row>
    <row r="9" spans="1:16" x14ac:dyDescent="0.2">
      <c r="A9" s="169" t="s">
        <v>60</v>
      </c>
      <c r="B9" s="281">
        <v>10.9742</v>
      </c>
      <c r="C9" s="277">
        <v>0</v>
      </c>
      <c r="D9" s="292">
        <v>0</v>
      </c>
      <c r="E9" s="281">
        <v>12.965489000000002</v>
      </c>
      <c r="F9" s="277">
        <v>0</v>
      </c>
      <c r="G9" s="292">
        <v>0</v>
      </c>
      <c r="H9" s="281">
        <v>11.683755000000001</v>
      </c>
      <c r="I9" s="277">
        <v>0</v>
      </c>
      <c r="J9" s="292">
        <v>0</v>
      </c>
      <c r="K9" s="219">
        <v>35.623444000000006</v>
      </c>
      <c r="L9" s="219">
        <v>0</v>
      </c>
      <c r="M9" s="245">
        <v>0</v>
      </c>
      <c r="N9" s="129"/>
      <c r="O9" s="121"/>
      <c r="P9" s="121"/>
    </row>
    <row r="10" spans="1:16" x14ac:dyDescent="0.2">
      <c r="A10" s="169" t="s">
        <v>61</v>
      </c>
      <c r="B10" s="281">
        <v>1.96069</v>
      </c>
      <c r="C10" s="277">
        <v>0</v>
      </c>
      <c r="D10" s="292">
        <v>0</v>
      </c>
      <c r="E10" s="281">
        <v>1.4710799999999999</v>
      </c>
      <c r="F10" s="277">
        <v>0</v>
      </c>
      <c r="G10" s="292">
        <v>0</v>
      </c>
      <c r="H10" s="281">
        <v>1.59796</v>
      </c>
      <c r="I10" s="277">
        <v>0</v>
      </c>
      <c r="J10" s="292">
        <v>0</v>
      </c>
      <c r="K10" s="219">
        <v>5.0297300000000007</v>
      </c>
      <c r="L10" s="219">
        <v>0</v>
      </c>
      <c r="M10" s="245">
        <v>0</v>
      </c>
      <c r="N10" s="129"/>
      <c r="O10" s="121"/>
      <c r="P10" s="121"/>
    </row>
    <row r="11" spans="1:16" x14ac:dyDescent="0.2">
      <c r="A11" s="169" t="s">
        <v>62</v>
      </c>
      <c r="B11" s="281">
        <v>4.1500000000000002E-2</v>
      </c>
      <c r="C11" s="277">
        <v>0</v>
      </c>
      <c r="D11" s="292">
        <v>0</v>
      </c>
      <c r="E11" s="281">
        <v>1.7670000000000002E-2</v>
      </c>
      <c r="F11" s="277">
        <v>0</v>
      </c>
      <c r="G11" s="292">
        <v>0</v>
      </c>
      <c r="H11" s="281">
        <v>7.0400000000000003E-3</v>
      </c>
      <c r="I11" s="277">
        <v>0</v>
      </c>
      <c r="J11" s="292">
        <v>0</v>
      </c>
      <c r="K11" s="219">
        <v>6.6210000000000005E-2</v>
      </c>
      <c r="L11" s="219">
        <v>0</v>
      </c>
      <c r="M11" s="245">
        <v>0</v>
      </c>
      <c r="N11" s="129"/>
      <c r="O11" s="121"/>
      <c r="P11" s="121"/>
    </row>
    <row r="12" spans="1:16" x14ac:dyDescent="0.2">
      <c r="A12" s="169" t="s">
        <v>37</v>
      </c>
      <c r="B12" s="281">
        <v>4221.9115539999993</v>
      </c>
      <c r="C12" s="277">
        <v>3148.4868250000004</v>
      </c>
      <c r="D12" s="292">
        <v>0.74574911973629676</v>
      </c>
      <c r="E12" s="281">
        <v>5948.8870999999981</v>
      </c>
      <c r="F12" s="277">
        <v>4747.4134339999991</v>
      </c>
      <c r="G12" s="292">
        <v>0.79803387662206615</v>
      </c>
      <c r="H12" s="281">
        <v>7530.7397620000011</v>
      </c>
      <c r="I12" s="277">
        <v>5832.8572180000001</v>
      </c>
      <c r="J12" s="292">
        <v>0.77453974009731541</v>
      </c>
      <c r="K12" s="219">
        <v>17701.538415999999</v>
      </c>
      <c r="L12" s="219">
        <v>13728.757476999999</v>
      </c>
      <c r="M12" s="245">
        <v>0.77556860620605172</v>
      </c>
      <c r="N12" s="129"/>
      <c r="O12" s="121"/>
      <c r="P12" s="121"/>
    </row>
    <row r="13" spans="1:16" x14ac:dyDescent="0.2">
      <c r="A13" s="169" t="s">
        <v>72</v>
      </c>
      <c r="B13" s="281">
        <v>68.739999999999995</v>
      </c>
      <c r="C13" s="277">
        <v>0</v>
      </c>
      <c r="D13" s="292">
        <v>0</v>
      </c>
      <c r="E13" s="281">
        <v>95.132000000000005</v>
      </c>
      <c r="F13" s="277">
        <v>0</v>
      </c>
      <c r="G13" s="292">
        <v>0</v>
      </c>
      <c r="H13" s="281">
        <v>131.52600000000001</v>
      </c>
      <c r="I13" s="277">
        <v>0</v>
      </c>
      <c r="J13" s="292">
        <v>0</v>
      </c>
      <c r="K13" s="219">
        <v>295.39800000000002</v>
      </c>
      <c r="L13" s="219">
        <v>0</v>
      </c>
      <c r="M13" s="245">
        <v>0</v>
      </c>
      <c r="N13" s="129"/>
      <c r="O13" s="121"/>
      <c r="P13" s="121"/>
    </row>
    <row r="14" spans="1:16" x14ac:dyDescent="0.2">
      <c r="A14" s="169" t="s">
        <v>36</v>
      </c>
      <c r="B14" s="281">
        <v>0</v>
      </c>
      <c r="C14" s="277">
        <v>0</v>
      </c>
      <c r="D14" s="292">
        <v>0</v>
      </c>
      <c r="E14" s="281">
        <v>0</v>
      </c>
      <c r="F14" s="277">
        <v>0</v>
      </c>
      <c r="G14" s="292">
        <v>0</v>
      </c>
      <c r="H14" s="281">
        <v>0</v>
      </c>
      <c r="I14" s="277">
        <v>0</v>
      </c>
      <c r="J14" s="292">
        <v>0</v>
      </c>
      <c r="K14" s="219">
        <v>0</v>
      </c>
      <c r="L14" s="219">
        <v>0</v>
      </c>
      <c r="M14" s="245">
        <v>0</v>
      </c>
      <c r="N14" s="129"/>
      <c r="O14" s="121"/>
      <c r="P14" s="121"/>
    </row>
    <row r="15" spans="1:16" x14ac:dyDescent="0.2">
      <c r="A15" s="169" t="s">
        <v>35</v>
      </c>
      <c r="B15" s="281">
        <v>666.40647500000011</v>
      </c>
      <c r="C15" s="277">
        <v>64.389830000000003</v>
      </c>
      <c r="D15" s="292">
        <v>9.6622455536615234E-2</v>
      </c>
      <c r="E15" s="281">
        <v>655.70490499999994</v>
      </c>
      <c r="F15" s="277">
        <v>63.746000000000002</v>
      </c>
      <c r="G15" s="292">
        <v>9.7217512807838469E-2</v>
      </c>
      <c r="H15" s="281">
        <v>625.25318099999993</v>
      </c>
      <c r="I15" s="277">
        <v>62.82152</v>
      </c>
      <c r="J15" s="292">
        <v>0.10047373113644344</v>
      </c>
      <c r="K15" s="219">
        <v>1947.3645609999999</v>
      </c>
      <c r="L15" s="219">
        <v>190.95734999999999</v>
      </c>
      <c r="M15" s="245">
        <v>9.8059374101960972E-2</v>
      </c>
      <c r="N15" s="129"/>
      <c r="O15" s="121"/>
      <c r="P15" s="121"/>
    </row>
    <row r="16" spans="1:16" x14ac:dyDescent="0.2">
      <c r="A16" s="169" t="s">
        <v>34</v>
      </c>
      <c r="B16" s="281">
        <v>3.3486959999999999</v>
      </c>
      <c r="C16" s="277">
        <v>1.5791359999999999</v>
      </c>
      <c r="D16" s="292">
        <v>0.47156743998260814</v>
      </c>
      <c r="E16" s="281">
        <v>25.126707999999997</v>
      </c>
      <c r="F16" s="277">
        <v>13.350253</v>
      </c>
      <c r="G16" s="292">
        <v>0.53131723423538024</v>
      </c>
      <c r="H16" s="281">
        <v>38.37962499999999</v>
      </c>
      <c r="I16" s="277">
        <v>19.373674999999999</v>
      </c>
      <c r="J16" s="292">
        <v>0.50479062783964157</v>
      </c>
      <c r="K16" s="219">
        <v>66.855028999999988</v>
      </c>
      <c r="L16" s="219">
        <v>34.303063999999999</v>
      </c>
      <c r="M16" s="245">
        <v>0.51309623992534659</v>
      </c>
      <c r="N16" s="129"/>
      <c r="O16" s="121"/>
      <c r="P16" s="121"/>
    </row>
    <row r="17" spans="1:16" x14ac:dyDescent="0.2">
      <c r="A17" s="169" t="s">
        <v>33</v>
      </c>
      <c r="B17" s="281">
        <v>242.71247602762412</v>
      </c>
      <c r="C17" s="277">
        <v>169.93497400000001</v>
      </c>
      <c r="D17" s="292">
        <v>0.70014931568931382</v>
      </c>
      <c r="E17" s="281">
        <v>284.81853107701551</v>
      </c>
      <c r="F17" s="277">
        <v>220.50829199999998</v>
      </c>
      <c r="G17" s="292">
        <v>0.77420626799165004</v>
      </c>
      <c r="H17" s="281">
        <v>316.03654385141999</v>
      </c>
      <c r="I17" s="277">
        <v>250.402816</v>
      </c>
      <c r="J17" s="292">
        <v>0.79232234648700395</v>
      </c>
      <c r="K17" s="219">
        <v>843.56755095605968</v>
      </c>
      <c r="L17" s="219">
        <v>640.84608200000002</v>
      </c>
      <c r="M17" s="245">
        <v>0.75968555366276869</v>
      </c>
      <c r="N17" s="129"/>
      <c r="O17" s="121"/>
      <c r="P17" s="121"/>
    </row>
    <row r="18" spans="1:16" x14ac:dyDescent="0.2">
      <c r="A18" s="169" t="s">
        <v>32</v>
      </c>
      <c r="B18" s="281">
        <v>592.36281599999995</v>
      </c>
      <c r="C18" s="277">
        <v>274.72761399999996</v>
      </c>
      <c r="D18" s="292">
        <v>0.46378267943138413</v>
      </c>
      <c r="E18" s="281">
        <v>674.26226500000018</v>
      </c>
      <c r="F18" s="277">
        <v>361.759951</v>
      </c>
      <c r="G18" s="292">
        <v>0.53652706043100296</v>
      </c>
      <c r="H18" s="281">
        <v>602.83733300000006</v>
      </c>
      <c r="I18" s="277">
        <v>350.26281799999998</v>
      </c>
      <c r="J18" s="292">
        <v>0.58102376682102397</v>
      </c>
      <c r="K18" s="219">
        <v>1869.4624140000001</v>
      </c>
      <c r="L18" s="219">
        <v>986.75038299999983</v>
      </c>
      <c r="M18" s="245">
        <v>0.5278257404965403</v>
      </c>
      <c r="N18" s="129"/>
      <c r="O18" s="121"/>
      <c r="P18" s="121"/>
    </row>
    <row r="19" spans="1:16" x14ac:dyDescent="0.2">
      <c r="A19" s="169" t="s">
        <v>3</v>
      </c>
      <c r="B19" s="281">
        <v>0</v>
      </c>
      <c r="C19" s="277">
        <v>0</v>
      </c>
      <c r="D19" s="292">
        <v>0</v>
      </c>
      <c r="E19" s="281">
        <v>0</v>
      </c>
      <c r="F19" s="277">
        <v>0</v>
      </c>
      <c r="G19" s="292">
        <v>0</v>
      </c>
      <c r="H19" s="281">
        <v>0</v>
      </c>
      <c r="I19" s="277">
        <v>0</v>
      </c>
      <c r="J19" s="292">
        <v>0</v>
      </c>
      <c r="K19" s="219">
        <v>0</v>
      </c>
      <c r="L19" s="219">
        <v>0</v>
      </c>
      <c r="M19" s="245">
        <v>0</v>
      </c>
      <c r="N19" s="129"/>
      <c r="O19" s="121"/>
      <c r="P19" s="121"/>
    </row>
    <row r="20" spans="1:16" x14ac:dyDescent="0.2">
      <c r="A20" s="169" t="s">
        <v>31</v>
      </c>
      <c r="B20" s="281">
        <v>106.812567</v>
      </c>
      <c r="C20" s="277">
        <v>27.677451999999992</v>
      </c>
      <c r="D20" s="292">
        <v>0.2591216818148373</v>
      </c>
      <c r="E20" s="281">
        <v>70.931831999999986</v>
      </c>
      <c r="F20" s="277">
        <v>26.607523000000008</v>
      </c>
      <c r="G20" s="292">
        <v>0.37511399677369128</v>
      </c>
      <c r="H20" s="281">
        <v>194.60651399999995</v>
      </c>
      <c r="I20" s="277">
        <v>46.397936000000001</v>
      </c>
      <c r="J20" s="292">
        <v>0.23841923400364703</v>
      </c>
      <c r="K20" s="219">
        <v>372.35091299999993</v>
      </c>
      <c r="L20" s="219">
        <v>100.682911</v>
      </c>
      <c r="M20" s="245">
        <v>0.27039791627958226</v>
      </c>
      <c r="N20" s="129"/>
      <c r="O20" s="121"/>
      <c r="P20" s="121"/>
    </row>
    <row r="21" spans="1:16" x14ac:dyDescent="0.2">
      <c r="A21" s="169" t="s">
        <v>30</v>
      </c>
      <c r="B21" s="281">
        <v>2167.1410323483765</v>
      </c>
      <c r="C21" s="277">
        <v>1067.9206939999995</v>
      </c>
      <c r="D21" s="292">
        <v>0.49277858619232079</v>
      </c>
      <c r="E21" s="281">
        <v>2922.545040106982</v>
      </c>
      <c r="F21" s="277">
        <v>1278.1252409999993</v>
      </c>
      <c r="G21" s="292">
        <v>0.43733294900844799</v>
      </c>
      <c r="H21" s="281">
        <v>3793.965117964583</v>
      </c>
      <c r="I21" s="277">
        <v>1476.912288</v>
      </c>
      <c r="J21" s="292">
        <v>0.38927935341491643</v>
      </c>
      <c r="K21" s="219">
        <v>8883.6511904199415</v>
      </c>
      <c r="L21" s="219">
        <v>3822.9582229999987</v>
      </c>
      <c r="M21" s="245">
        <v>0.43033637195510854</v>
      </c>
      <c r="N21" s="129"/>
      <c r="O21" s="121"/>
      <c r="P21" s="121"/>
    </row>
    <row r="22" spans="1:16" s="77" customFormat="1" ht="11.25" x14ac:dyDescent="0.2">
      <c r="A22" s="193"/>
      <c r="B22" s="4"/>
      <c r="C22" s="4"/>
      <c r="D22" s="4"/>
      <c r="E22" s="4"/>
      <c r="F22" s="4"/>
      <c r="G22" s="4"/>
      <c r="H22" s="4"/>
      <c r="I22" s="4"/>
      <c r="M22" s="3"/>
    </row>
    <row r="23" spans="1:16" x14ac:dyDescent="0.2">
      <c r="A23" s="16"/>
      <c r="B23" s="8"/>
      <c r="C23" s="131"/>
      <c r="D23" s="131"/>
      <c r="E23" s="131"/>
      <c r="F23" s="131"/>
      <c r="G23" s="131"/>
      <c r="H23" s="131"/>
      <c r="I23" s="131"/>
      <c r="J23" s="132"/>
      <c r="K23" s="132"/>
      <c r="L23" s="132"/>
      <c r="M23" s="132"/>
      <c r="N23" s="132"/>
      <c r="P23" s="132"/>
    </row>
    <row r="24" spans="1:16" x14ac:dyDescent="0.2">
      <c r="A24" s="16"/>
      <c r="B24" s="8"/>
      <c r="C24" s="132"/>
      <c r="D24" s="132"/>
      <c r="E24" s="132"/>
      <c r="F24" s="132"/>
      <c r="G24" s="132"/>
      <c r="H24" s="132"/>
      <c r="I24" s="132"/>
      <c r="J24" s="132"/>
      <c r="K24" s="132"/>
      <c r="L24" s="132"/>
      <c r="M24" s="132"/>
      <c r="N24" s="132"/>
    </row>
    <row r="25" spans="1:16" x14ac:dyDescent="0.2">
      <c r="A25" s="16"/>
      <c r="B25" s="25" t="str">
        <f>+B3</f>
        <v>Říjen</v>
      </c>
      <c r="C25" s="93"/>
      <c r="D25" s="25" t="str">
        <f>+E3</f>
        <v>Listopad</v>
      </c>
      <c r="E25" s="93"/>
      <c r="F25" s="25" t="str">
        <f>+H3</f>
        <v>Prosinec</v>
      </c>
      <c r="G25" s="93"/>
      <c r="J25" s="78"/>
      <c r="K25" s="132"/>
      <c r="L25" s="132"/>
      <c r="M25" s="132"/>
      <c r="N25" s="132"/>
    </row>
    <row r="26" spans="1:16" x14ac:dyDescent="0.2">
      <c r="A26" s="16"/>
      <c r="B26" s="25" t="str">
        <f>+B4</f>
        <v>Qnetto</v>
      </c>
      <c r="C26" s="93" t="str">
        <f>+C4</f>
        <v>QKVET</v>
      </c>
      <c r="D26" s="25" t="str">
        <f>+E4</f>
        <v>Qnetto</v>
      </c>
      <c r="E26" s="93" t="str">
        <f>+F4</f>
        <v>QKVET</v>
      </c>
      <c r="F26" s="25" t="str">
        <f>+H4</f>
        <v>Qnetto</v>
      </c>
      <c r="G26" s="93" t="str">
        <f>+I4</f>
        <v>QKVET</v>
      </c>
      <c r="J26" s="78"/>
      <c r="K26" s="132"/>
      <c r="L26" s="132"/>
      <c r="M26" s="132"/>
      <c r="N26" s="132"/>
    </row>
    <row r="27" spans="1:16" x14ac:dyDescent="0.2">
      <c r="A27" s="16"/>
      <c r="B27" s="8"/>
      <c r="C27" s="132"/>
      <c r="D27" s="132"/>
      <c r="E27" s="132"/>
      <c r="F27" s="132"/>
      <c r="G27" s="132"/>
      <c r="H27" s="132"/>
      <c r="I27" s="132"/>
      <c r="J27" s="132"/>
      <c r="K27" s="132"/>
      <c r="L27" s="132"/>
      <c r="M27" s="132"/>
      <c r="N27" s="132"/>
    </row>
    <row r="28" spans="1:16" x14ac:dyDescent="0.2">
      <c r="A28" s="16"/>
      <c r="B28" s="8"/>
      <c r="C28" s="132"/>
      <c r="D28" s="132"/>
      <c r="E28" s="132"/>
      <c r="F28" s="132"/>
      <c r="G28" s="132"/>
      <c r="H28" s="132"/>
      <c r="I28" s="132"/>
      <c r="J28" s="132"/>
      <c r="K28" s="132"/>
      <c r="L28" s="132"/>
      <c r="M28" s="132"/>
      <c r="N28" s="132"/>
    </row>
    <row r="29" spans="1:16" x14ac:dyDescent="0.2">
      <c r="A29" s="16"/>
      <c r="B29" s="8"/>
      <c r="C29" s="132"/>
      <c r="D29" s="132"/>
      <c r="E29" s="132"/>
      <c r="F29" s="132"/>
      <c r="G29" s="132"/>
      <c r="H29" s="132"/>
      <c r="I29" s="132"/>
      <c r="J29" s="132"/>
      <c r="K29" s="132"/>
      <c r="L29" s="132"/>
      <c r="M29" s="132"/>
      <c r="N29" s="132"/>
    </row>
    <row r="30" spans="1:16" x14ac:dyDescent="0.2">
      <c r="A30" s="16"/>
      <c r="B30" s="8"/>
      <c r="C30" s="132"/>
      <c r="D30" s="132"/>
      <c r="E30" s="132"/>
      <c r="F30" s="132"/>
      <c r="G30" s="132"/>
      <c r="H30" s="132"/>
      <c r="I30" s="132"/>
      <c r="J30" s="132"/>
      <c r="K30" s="132"/>
      <c r="L30" s="132"/>
      <c r="M30" s="132"/>
      <c r="N30" s="132"/>
    </row>
    <row r="31" spans="1:16" x14ac:dyDescent="0.2">
      <c r="A31" s="16"/>
      <c r="B31" s="8"/>
      <c r="C31" s="132"/>
      <c r="D31" s="132"/>
      <c r="E31" s="132"/>
      <c r="F31" s="132"/>
      <c r="G31" s="132"/>
      <c r="H31" s="132"/>
      <c r="I31" s="132"/>
      <c r="J31" s="132"/>
      <c r="K31" s="132"/>
      <c r="L31" s="132"/>
      <c r="M31" s="132"/>
      <c r="N31" s="132"/>
    </row>
    <row r="32" spans="1:16" x14ac:dyDescent="0.2">
      <c r="A32" s="16"/>
      <c r="B32" s="8"/>
      <c r="C32" s="132"/>
      <c r="D32" s="132"/>
      <c r="E32" s="132"/>
      <c r="F32" s="132"/>
      <c r="G32" s="132"/>
      <c r="H32" s="132"/>
      <c r="I32" s="132"/>
      <c r="J32" s="132"/>
      <c r="K32" s="132"/>
      <c r="L32" s="132"/>
      <c r="M32" s="132"/>
      <c r="N32" s="132"/>
    </row>
    <row r="33" spans="1:14" x14ac:dyDescent="0.2">
      <c r="A33" s="16"/>
      <c r="B33" s="8"/>
      <c r="C33" s="132"/>
      <c r="D33" s="132"/>
      <c r="E33" s="132"/>
      <c r="F33" s="132"/>
      <c r="G33" s="132"/>
      <c r="H33" s="132"/>
      <c r="I33" s="132"/>
      <c r="J33" s="132"/>
      <c r="K33" s="132"/>
      <c r="L33" s="132"/>
      <c r="M33" s="132"/>
      <c r="N33" s="132"/>
    </row>
    <row r="34" spans="1:14" x14ac:dyDescent="0.2">
      <c r="A34" s="16"/>
      <c r="B34" s="8"/>
      <c r="C34" s="132"/>
      <c r="D34" s="132"/>
      <c r="E34" s="132"/>
      <c r="F34" s="132"/>
      <c r="G34" s="132"/>
      <c r="H34" s="132"/>
      <c r="I34" s="132"/>
      <c r="J34" s="132"/>
      <c r="K34" s="132"/>
      <c r="L34" s="132"/>
      <c r="M34" s="132"/>
      <c r="N34" s="132"/>
    </row>
    <row r="35" spans="1:14" x14ac:dyDescent="0.2">
      <c r="A35" s="16"/>
      <c r="B35" s="8"/>
      <c r="C35" s="132"/>
      <c r="D35" s="132"/>
      <c r="E35" s="132"/>
      <c r="F35" s="132"/>
      <c r="G35" s="132"/>
      <c r="H35" s="132"/>
      <c r="I35" s="132"/>
      <c r="J35" s="132"/>
      <c r="K35" s="132"/>
      <c r="L35" s="132"/>
      <c r="M35" s="132"/>
      <c r="N35" s="132"/>
    </row>
    <row r="36" spans="1:14" x14ac:dyDescent="0.2">
      <c r="A36" s="16"/>
      <c r="B36" s="8"/>
      <c r="C36" s="132"/>
      <c r="D36" s="132"/>
      <c r="E36" s="132"/>
      <c r="F36" s="132"/>
      <c r="G36" s="132"/>
      <c r="H36" s="132"/>
      <c r="I36" s="132"/>
      <c r="J36" s="132"/>
      <c r="K36" s="132"/>
      <c r="L36" s="132"/>
      <c r="M36" s="132"/>
      <c r="N36" s="132"/>
    </row>
    <row r="37" spans="1:14" x14ac:dyDescent="0.2">
      <c r="A37" s="16"/>
      <c r="B37" s="8"/>
      <c r="C37" s="132"/>
      <c r="D37" s="132"/>
      <c r="E37" s="132"/>
      <c r="F37" s="132"/>
      <c r="G37" s="132"/>
      <c r="H37" s="132"/>
      <c r="I37" s="132"/>
      <c r="J37" s="132"/>
      <c r="K37" s="132"/>
      <c r="L37" s="132"/>
      <c r="M37" s="132"/>
      <c r="N37" s="132"/>
    </row>
    <row r="38" spans="1:14" x14ac:dyDescent="0.2">
      <c r="A38" s="16"/>
      <c r="B38" s="8"/>
      <c r="C38" s="132"/>
      <c r="D38" s="132"/>
      <c r="E38" s="132"/>
      <c r="F38" s="132"/>
      <c r="G38" s="132"/>
      <c r="H38" s="132"/>
      <c r="I38" s="132"/>
      <c r="J38" s="132"/>
      <c r="K38" s="132"/>
      <c r="L38" s="132"/>
      <c r="M38" s="132"/>
      <c r="N38" s="132"/>
    </row>
    <row r="39" spans="1:14" x14ac:dyDescent="0.2">
      <c r="A39" s="132"/>
      <c r="B39" s="132"/>
      <c r="C39" s="132"/>
      <c r="D39" s="132"/>
      <c r="E39" s="132"/>
      <c r="F39" s="132"/>
      <c r="G39" s="132"/>
      <c r="H39" s="132"/>
      <c r="I39" s="132"/>
      <c r="J39" s="132"/>
      <c r="K39" s="132"/>
      <c r="L39" s="132"/>
      <c r="M39" s="132"/>
      <c r="N39" s="132"/>
    </row>
    <row r="40" spans="1:14" x14ac:dyDescent="0.2">
      <c r="A40" s="132"/>
      <c r="B40" s="132"/>
      <c r="C40" s="132"/>
      <c r="D40" s="132"/>
      <c r="E40" s="132"/>
      <c r="F40" s="132"/>
      <c r="G40" s="132"/>
      <c r="H40" s="132"/>
      <c r="I40" s="132"/>
      <c r="J40" s="132"/>
      <c r="K40" s="132"/>
      <c r="L40" s="132"/>
      <c r="M40" s="132"/>
      <c r="N40" s="132"/>
    </row>
    <row r="41" spans="1:14" x14ac:dyDescent="0.2">
      <c r="A41" s="132"/>
      <c r="B41" s="132"/>
      <c r="C41" s="132"/>
      <c r="D41" s="132"/>
      <c r="E41" s="132"/>
      <c r="F41" s="132"/>
      <c r="G41" s="132"/>
      <c r="H41" s="132"/>
      <c r="I41" s="132"/>
      <c r="J41" s="132"/>
      <c r="K41" s="132"/>
      <c r="L41" s="132"/>
      <c r="M41" s="132"/>
      <c r="N41" s="132"/>
    </row>
    <row r="42" spans="1:14" x14ac:dyDescent="0.2">
      <c r="A42" s="132"/>
      <c r="B42" s="132"/>
      <c r="C42" s="132"/>
      <c r="D42" s="132"/>
      <c r="E42" s="132"/>
      <c r="F42" s="132"/>
      <c r="G42" s="132"/>
      <c r="H42" s="132"/>
      <c r="I42" s="132"/>
      <c r="J42" s="132"/>
      <c r="K42" s="132"/>
      <c r="L42" s="132"/>
      <c r="M42" s="132"/>
      <c r="N42" s="132"/>
    </row>
    <row r="43" spans="1:14" x14ac:dyDescent="0.2">
      <c r="A43" s="132"/>
      <c r="B43" s="132"/>
      <c r="C43" s="132"/>
      <c r="D43" s="132"/>
      <c r="E43" s="132"/>
      <c r="F43" s="132"/>
      <c r="G43" s="132"/>
      <c r="H43" s="132"/>
      <c r="I43" s="132"/>
      <c r="J43" s="132"/>
      <c r="K43" s="132"/>
      <c r="L43" s="132"/>
      <c r="M43" s="132"/>
      <c r="N43" s="132"/>
    </row>
    <row r="44" spans="1:14" x14ac:dyDescent="0.2">
      <c r="A44" s="132"/>
      <c r="B44" s="132"/>
      <c r="C44" s="132"/>
      <c r="D44" s="132"/>
      <c r="E44" s="132"/>
      <c r="F44" s="132"/>
      <c r="G44" s="132"/>
      <c r="H44" s="132"/>
      <c r="I44" s="132"/>
      <c r="J44" s="132"/>
      <c r="K44" s="132"/>
      <c r="L44" s="132"/>
      <c r="M44" s="132"/>
      <c r="N44" s="132"/>
    </row>
    <row r="45" spans="1:14" x14ac:dyDescent="0.2">
      <c r="A45" s="132"/>
      <c r="B45" s="132"/>
      <c r="C45" s="132"/>
      <c r="D45" s="132"/>
      <c r="E45" s="132"/>
      <c r="F45" s="132"/>
      <c r="G45" s="132"/>
      <c r="H45" s="132"/>
      <c r="I45" s="132"/>
      <c r="J45" s="132"/>
      <c r="K45" s="132"/>
      <c r="L45" s="132"/>
      <c r="M45" s="132"/>
      <c r="N45" s="132"/>
    </row>
  </sheetData>
  <mergeCells count="5">
    <mergeCell ref="K3:M3"/>
    <mergeCell ref="A3:A4"/>
    <mergeCell ref="B3:D3"/>
    <mergeCell ref="E3:G3"/>
    <mergeCell ref="H3:J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5"/>
  <dimension ref="A1:S32"/>
  <sheetViews>
    <sheetView showGridLines="0" view="pageBreakPreview" zoomScaleNormal="100" zoomScaleSheetLayoutView="100" workbookViewId="0">
      <selection activeCell="F20" sqref="F20"/>
    </sheetView>
  </sheetViews>
  <sheetFormatPr defaultColWidth="9.140625" defaultRowHeight="12" x14ac:dyDescent="0.2"/>
  <cols>
    <col min="1" max="1" width="29.7109375" style="66" customWidth="1"/>
    <col min="2" max="6" width="10.7109375" style="66" customWidth="1"/>
    <col min="7" max="7" width="11.42578125" style="66" bestFit="1" customWidth="1"/>
    <col min="8" max="10" width="9.140625" style="66"/>
    <col min="11" max="11" width="9.140625" style="66" customWidth="1"/>
    <col min="12" max="12" width="12.7109375" style="66" customWidth="1"/>
    <col min="13" max="16384" width="9.140625" style="66"/>
  </cols>
  <sheetData>
    <row r="1" spans="1:12" s="132" customFormat="1" ht="20.25" x14ac:dyDescent="0.3">
      <c r="A1" s="177" t="s">
        <v>282</v>
      </c>
      <c r="L1" s="242" t="str">
        <f>'3'!N1</f>
        <v>IV. čtvrtletí 2022</v>
      </c>
    </row>
    <row r="2" spans="1:12" s="76" customFormat="1" ht="18" x14ac:dyDescent="0.25">
      <c r="A2" s="237" t="s">
        <v>283</v>
      </c>
      <c r="B2" s="148"/>
      <c r="C2" s="148"/>
      <c r="D2" s="148"/>
      <c r="E2" s="148"/>
    </row>
    <row r="3" spans="1:12" ht="6" customHeight="1" x14ac:dyDescent="0.2">
      <c r="A3" s="7"/>
      <c r="B3" s="7"/>
      <c r="C3" s="7"/>
      <c r="D3" s="7"/>
      <c r="E3" s="7"/>
    </row>
    <row r="4" spans="1:12" s="74" customFormat="1" ht="12" customHeight="1" x14ac:dyDescent="0.2">
      <c r="A4" s="246"/>
      <c r="B4" s="222" t="s">
        <v>42</v>
      </c>
      <c r="C4" s="222" t="s">
        <v>43</v>
      </c>
      <c r="D4" s="222" t="s">
        <v>44</v>
      </c>
      <c r="E4" s="222" t="s">
        <v>45</v>
      </c>
      <c r="F4" s="222" t="s">
        <v>7</v>
      </c>
    </row>
    <row r="5" spans="1:12" s="74" customFormat="1" x14ac:dyDescent="0.2">
      <c r="A5" s="246" t="s">
        <v>174</v>
      </c>
      <c r="B5" s="247">
        <v>59492.390077321375</v>
      </c>
      <c r="C5" s="247">
        <v>33647.194626035649</v>
      </c>
      <c r="D5" s="247">
        <v>26175.937773657759</v>
      </c>
      <c r="E5" s="247">
        <v>50852.251834295123</v>
      </c>
      <c r="F5" s="199">
        <f t="shared" ref="F5:F10" si="0">SUM(B5:E5)</f>
        <v>170167.77431130991</v>
      </c>
      <c r="H5" s="146">
        <v>2017</v>
      </c>
    </row>
    <row r="6" spans="1:12" s="74" customFormat="1" x14ac:dyDescent="0.2">
      <c r="A6" s="246" t="s">
        <v>175</v>
      </c>
      <c r="B6" s="247">
        <v>59760.704269635331</v>
      </c>
      <c r="C6" s="247">
        <v>28688.566620999998</v>
      </c>
      <c r="D6" s="247">
        <v>24452.443356056847</v>
      </c>
      <c r="E6" s="247">
        <v>50022.549163199961</v>
      </c>
      <c r="F6" s="199">
        <f t="shared" si="0"/>
        <v>162924.26340989213</v>
      </c>
      <c r="H6" s="146">
        <f>+H5+1</f>
        <v>2018</v>
      </c>
    </row>
    <row r="7" spans="1:12" s="74" customFormat="1" x14ac:dyDescent="0.2">
      <c r="A7" s="246" t="s">
        <v>186</v>
      </c>
      <c r="B7" s="247">
        <v>55809.228224338694</v>
      </c>
      <c r="C7" s="247">
        <v>32753.713619923368</v>
      </c>
      <c r="D7" s="247">
        <v>24978.363623037145</v>
      </c>
      <c r="E7" s="247">
        <v>48372.261379309275</v>
      </c>
      <c r="F7" s="199">
        <f t="shared" si="0"/>
        <v>161913.56684660848</v>
      </c>
      <c r="H7" s="146">
        <f>+H6+1</f>
        <v>2019</v>
      </c>
    </row>
    <row r="8" spans="1:12" s="74" customFormat="1" x14ac:dyDescent="0.2">
      <c r="A8" s="246" t="s">
        <v>191</v>
      </c>
      <c r="B8" s="247">
        <v>53528.76771021785</v>
      </c>
      <c r="C8" s="247">
        <v>31489.553688778622</v>
      </c>
      <c r="D8" s="247">
        <v>24527.664056400004</v>
      </c>
      <c r="E8" s="247">
        <v>47371.722850400001</v>
      </c>
      <c r="F8" s="199">
        <f t="shared" si="0"/>
        <v>156917.70830579646</v>
      </c>
      <c r="H8" s="146"/>
    </row>
    <row r="9" spans="1:12" s="74" customFormat="1" x14ac:dyDescent="0.2">
      <c r="A9" s="246" t="s">
        <v>200</v>
      </c>
      <c r="B9" s="247">
        <v>55526.625049728224</v>
      </c>
      <c r="C9" s="247">
        <v>33751.991298309993</v>
      </c>
      <c r="D9" s="247">
        <v>24370.187993047432</v>
      </c>
      <c r="E9" s="247">
        <v>48008.573355200002</v>
      </c>
      <c r="F9" s="199">
        <f t="shared" si="0"/>
        <v>161657.37769628566</v>
      </c>
      <c r="H9" s="146"/>
    </row>
    <row r="10" spans="1:12" s="74" customFormat="1" x14ac:dyDescent="0.2">
      <c r="A10" s="246" t="s">
        <v>290</v>
      </c>
      <c r="B10" s="247">
        <f>+'3'!B5</f>
        <v>51318.63734447398</v>
      </c>
      <c r="C10" s="247">
        <f>+'3'!E5</f>
        <v>30638.234165993472</v>
      </c>
      <c r="D10" s="247">
        <f>+'3'!H5</f>
        <v>24151.624154767818</v>
      </c>
      <c r="E10" s="247">
        <f>+'3'!K5</f>
        <v>43978.700653376</v>
      </c>
      <c r="F10" s="199">
        <f t="shared" si="0"/>
        <v>150087.19631861127</v>
      </c>
      <c r="H10" s="146"/>
    </row>
    <row r="11" spans="1:12" s="74" customFormat="1" x14ac:dyDescent="0.2">
      <c r="A11" s="246" t="s">
        <v>173</v>
      </c>
      <c r="B11" s="199">
        <f>+B10-B9</f>
        <v>-4207.9877052542433</v>
      </c>
      <c r="C11" s="199">
        <f>+C10-C9</f>
        <v>-3113.7571323165212</v>
      </c>
      <c r="D11" s="199">
        <f>+D10-D9</f>
        <v>-218.56383827961326</v>
      </c>
      <c r="E11" s="199">
        <f>+E10-E9</f>
        <v>-4029.8727018240024</v>
      </c>
      <c r="F11" s="199">
        <f>+F10-F9</f>
        <v>-11570.181377674395</v>
      </c>
    </row>
    <row r="12" spans="1:12" s="74" customFormat="1" x14ac:dyDescent="0.2">
      <c r="A12" s="248" t="s">
        <v>173</v>
      </c>
      <c r="B12" s="204">
        <f>+(B10-B9)/B9</f>
        <v>-7.5783242750404461E-2</v>
      </c>
      <c r="C12" s="204">
        <f>+(C10-C9)/C9</f>
        <v>-9.2254027467482527E-2</v>
      </c>
      <c r="D12" s="204">
        <f>+(D10-D9)/D9</f>
        <v>-8.9684920913194154E-3</v>
      </c>
      <c r="E12" s="204">
        <f>+(E10-E9)/E9</f>
        <v>-8.3940688510118183E-2</v>
      </c>
      <c r="F12" s="204">
        <f>+(F10-F9)/F9</f>
        <v>-7.1572244598770568E-2</v>
      </c>
    </row>
    <row r="13" spans="1:12" s="74" customFormat="1" x14ac:dyDescent="0.2">
      <c r="A13" s="246" t="s">
        <v>177</v>
      </c>
      <c r="B13" s="247">
        <v>37510.164870000008</v>
      </c>
      <c r="C13" s="247">
        <v>16101.258852000003</v>
      </c>
      <c r="D13" s="247">
        <v>10892.098497999999</v>
      </c>
      <c r="E13" s="247">
        <v>29809.263052999999</v>
      </c>
      <c r="F13" s="199">
        <f t="shared" ref="F13:F18" si="1">SUM(B13:E13)</f>
        <v>94312.785273000001</v>
      </c>
    </row>
    <row r="14" spans="1:12" s="74" customFormat="1" x14ac:dyDescent="0.2">
      <c r="A14" s="246" t="s">
        <v>178</v>
      </c>
      <c r="B14" s="247">
        <v>38059.708079999997</v>
      </c>
      <c r="C14" s="247">
        <v>12376.442391999999</v>
      </c>
      <c r="D14" s="247">
        <v>9704.6084629999987</v>
      </c>
      <c r="E14" s="247">
        <v>28893.454439000001</v>
      </c>
      <c r="F14" s="199">
        <f t="shared" si="1"/>
        <v>89034.213373999984</v>
      </c>
    </row>
    <row r="15" spans="1:12" s="74" customFormat="1" x14ac:dyDescent="0.2">
      <c r="A15" s="246" t="s">
        <v>187</v>
      </c>
      <c r="B15" s="247">
        <v>34400.185867995438</v>
      </c>
      <c r="C15" s="247">
        <v>15804.078629958018</v>
      </c>
      <c r="D15" s="247">
        <v>10045.79911108522</v>
      </c>
      <c r="E15" s="247">
        <v>27517.002409825869</v>
      </c>
      <c r="F15" s="199">
        <f t="shared" si="1"/>
        <v>87767.066018864542</v>
      </c>
    </row>
    <row r="16" spans="1:12" s="74" customFormat="1" x14ac:dyDescent="0.2">
      <c r="A16" s="246" t="s">
        <v>192</v>
      </c>
      <c r="B16" s="247">
        <v>32870.945788518613</v>
      </c>
      <c r="C16" s="247">
        <v>14818.914658930849</v>
      </c>
      <c r="D16" s="247">
        <v>9700.1600115525835</v>
      </c>
      <c r="E16" s="247">
        <v>28538.475790229295</v>
      </c>
      <c r="F16" s="199">
        <f t="shared" si="1"/>
        <v>85928.496249231335</v>
      </c>
    </row>
    <row r="17" spans="1:19" s="74" customFormat="1" x14ac:dyDescent="0.2">
      <c r="A17" s="246" t="s">
        <v>201</v>
      </c>
      <c r="B17" s="247">
        <v>35864.885266227051</v>
      </c>
      <c r="C17" s="247">
        <v>17756.23579868277</v>
      </c>
      <c r="D17" s="247">
        <v>9766.3766637908302</v>
      </c>
      <c r="E17" s="247">
        <v>29041.886406273028</v>
      </c>
      <c r="F17" s="199">
        <f t="shared" si="1"/>
        <v>92429.384134973676</v>
      </c>
    </row>
    <row r="18" spans="1:19" s="74" customFormat="1" x14ac:dyDescent="0.2">
      <c r="A18" s="246" t="s">
        <v>291</v>
      </c>
      <c r="B18" s="247">
        <f>+'3'!B13</f>
        <v>31805.227136908314</v>
      </c>
      <c r="C18" s="247">
        <f>+'3'!E13</f>
        <v>14703.448715126176</v>
      </c>
      <c r="D18" s="247">
        <f>+'3'!H13</f>
        <v>9868.707895115167</v>
      </c>
      <c r="E18" s="247">
        <f>+'3'!K13</f>
        <v>25408.267473121319</v>
      </c>
      <c r="F18" s="199">
        <f t="shared" si="1"/>
        <v>81785.651220270971</v>
      </c>
    </row>
    <row r="19" spans="1:19" s="74" customFormat="1" x14ac:dyDescent="0.2">
      <c r="A19" s="246" t="s">
        <v>176</v>
      </c>
      <c r="B19" s="199">
        <f>+B18-B17</f>
        <v>-4059.6581293187373</v>
      </c>
      <c r="C19" s="199">
        <f>+C18-C17</f>
        <v>-3052.7870835565936</v>
      </c>
      <c r="D19" s="199">
        <f>+D18-D17</f>
        <v>102.33123132433684</v>
      </c>
      <c r="E19" s="199">
        <f>+E18-E17</f>
        <v>-3633.6189331517089</v>
      </c>
      <c r="F19" s="199">
        <f>+F18-F17</f>
        <v>-10643.732914702705</v>
      </c>
    </row>
    <row r="20" spans="1:19" s="74" customFormat="1" x14ac:dyDescent="0.2">
      <c r="A20" s="248" t="s">
        <v>176</v>
      </c>
      <c r="B20" s="204">
        <f>+(B18-B17)/B17</f>
        <v>-0.11319311630815679</v>
      </c>
      <c r="C20" s="204">
        <f>+(C18-C17)/C17</f>
        <v>-0.17192760437339213</v>
      </c>
      <c r="D20" s="204">
        <f>+(D18-D17)/D17</f>
        <v>1.047791159885665E-2</v>
      </c>
      <c r="E20" s="204">
        <f>+(E18-E17)/E17</f>
        <v>-0.12511649148131265</v>
      </c>
      <c r="F20" s="204">
        <f>+(F18-F17)/F17</f>
        <v>-0.1151552941125278</v>
      </c>
      <c r="K20" s="74" t="s">
        <v>207</v>
      </c>
    </row>
    <row r="21" spans="1:19" s="77" customFormat="1" ht="11.25" x14ac:dyDescent="0.2">
      <c r="F21" s="99"/>
    </row>
    <row r="22" spans="1:19" x14ac:dyDescent="0.2">
      <c r="B22" s="145"/>
      <c r="C22" s="145"/>
      <c r="D22" s="145"/>
      <c r="E22" s="145"/>
      <c r="F22" s="145"/>
      <c r="H22" s="66" t="s">
        <v>207</v>
      </c>
    </row>
    <row r="30" spans="1:19" x14ac:dyDescent="0.2">
      <c r="P30" s="79"/>
      <c r="Q30" s="79"/>
      <c r="R30" s="79"/>
      <c r="S30" s="79"/>
    </row>
    <row r="31" spans="1:19" x14ac:dyDescent="0.2">
      <c r="Q31" s="128"/>
      <c r="R31" s="128"/>
      <c r="S31" s="128"/>
    </row>
    <row r="32" spans="1:19" x14ac:dyDescent="0.2">
      <c r="Q32" s="128"/>
      <c r="R32" s="128"/>
      <c r="S32" s="128"/>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6"/>
  <dimension ref="A1:N40"/>
  <sheetViews>
    <sheetView showGridLines="0" view="pageBreakPreview" zoomScaleNormal="70" zoomScaleSheetLayoutView="100" workbookViewId="0">
      <selection activeCell="Q30" sqref="Q30"/>
    </sheetView>
  </sheetViews>
  <sheetFormatPr defaultColWidth="9.140625" defaultRowHeight="12.75" x14ac:dyDescent="0.2"/>
  <cols>
    <col min="1" max="1" width="29" style="135" customWidth="1"/>
    <col min="2" max="14" width="8.85546875" style="135" customWidth="1"/>
    <col min="15" max="16384" width="9.140625" style="135"/>
  </cols>
  <sheetData>
    <row r="1" spans="1:14" ht="18" x14ac:dyDescent="0.25">
      <c r="A1" s="237" t="s">
        <v>284</v>
      </c>
      <c r="N1" s="242" t="str">
        <f>'3'!N1</f>
        <v>IV. čtvrtletí 2022</v>
      </c>
    </row>
    <row r="2" spans="1:14" s="74" customFormat="1" ht="6" customHeight="1" x14ac:dyDescent="0.2"/>
    <row r="3" spans="1:14" s="74" customFormat="1" ht="12" x14ac:dyDescent="0.2">
      <c r="A3" s="246"/>
      <c r="B3" s="222" t="s">
        <v>8</v>
      </c>
      <c r="C3" s="222" t="s">
        <v>9</v>
      </c>
      <c r="D3" s="222" t="s">
        <v>10</v>
      </c>
      <c r="E3" s="222" t="s">
        <v>11</v>
      </c>
      <c r="F3" s="222" t="s">
        <v>12</v>
      </c>
      <c r="G3" s="222" t="s">
        <v>13</v>
      </c>
      <c r="H3" s="222" t="s">
        <v>14</v>
      </c>
      <c r="I3" s="222" t="s">
        <v>15</v>
      </c>
      <c r="J3" s="222" t="s">
        <v>16</v>
      </c>
      <c r="K3" s="222" t="s">
        <v>17</v>
      </c>
      <c r="L3" s="222" t="s">
        <v>18</v>
      </c>
      <c r="M3" s="222" t="s">
        <v>19</v>
      </c>
      <c r="N3" s="222" t="s">
        <v>7</v>
      </c>
    </row>
    <row r="4" spans="1:14" s="74" customFormat="1" ht="12" x14ac:dyDescent="0.2">
      <c r="A4" s="246" t="s">
        <v>174</v>
      </c>
      <c r="B4" s="247">
        <v>24789.614332580768</v>
      </c>
      <c r="C4" s="247">
        <v>18587.654647233881</v>
      </c>
      <c r="D4" s="247">
        <v>16115.121097506724</v>
      </c>
      <c r="E4" s="247">
        <v>14166.977929142467</v>
      </c>
      <c r="F4" s="199">
        <v>11027.894622360014</v>
      </c>
      <c r="G4" s="199">
        <v>8452.3220745331619</v>
      </c>
      <c r="H4" s="199">
        <v>7792.7375030097019</v>
      </c>
      <c r="I4" s="199">
        <v>8048.3981191524163</v>
      </c>
      <c r="J4" s="199">
        <v>10334.80215149564</v>
      </c>
      <c r="K4" s="199">
        <v>13440.563805667993</v>
      </c>
      <c r="L4" s="199">
        <v>17328.765497294411</v>
      </c>
      <c r="M4" s="199">
        <v>20082.922531332715</v>
      </c>
      <c r="N4" s="199">
        <f t="shared" ref="N4:N9" si="0">SUM(B4:M4)</f>
        <v>170167.77431130985</v>
      </c>
    </row>
    <row r="5" spans="1:14" s="74" customFormat="1" ht="12" x14ac:dyDescent="0.2">
      <c r="A5" s="246" t="s">
        <v>175</v>
      </c>
      <c r="B5" s="247">
        <v>20205.211442418869</v>
      </c>
      <c r="C5" s="247">
        <v>19893.166386910845</v>
      </c>
      <c r="D5" s="247">
        <v>19662.32644030562</v>
      </c>
      <c r="E5" s="247">
        <v>11150.511061000005</v>
      </c>
      <c r="F5" s="247">
        <v>9168.1220959999882</v>
      </c>
      <c r="G5" s="247">
        <v>8369.933464000007</v>
      </c>
      <c r="H5" s="247">
        <v>7962.9605086828433</v>
      </c>
      <c r="I5" s="247">
        <v>7784.6699982328591</v>
      </c>
      <c r="J5" s="247">
        <v>8704.8128491411444</v>
      </c>
      <c r="K5" s="247">
        <v>13135.075856000009</v>
      </c>
      <c r="L5" s="247">
        <v>16756.35448579998</v>
      </c>
      <c r="M5" s="247">
        <v>20131.118821399974</v>
      </c>
      <c r="N5" s="199">
        <f t="shared" si="0"/>
        <v>162924.26340989216</v>
      </c>
    </row>
    <row r="6" spans="1:14" s="74" customFormat="1" ht="12" x14ac:dyDescent="0.2">
      <c r="A6" s="246" t="s">
        <v>186</v>
      </c>
      <c r="B6" s="247">
        <v>22056.231138374726</v>
      </c>
      <c r="C6" s="247">
        <v>17612.441168614285</v>
      </c>
      <c r="D6" s="247">
        <v>16140.55591734968</v>
      </c>
      <c r="E6" s="247">
        <v>12700.30037967562</v>
      </c>
      <c r="F6" s="247">
        <v>11948.6742721387</v>
      </c>
      <c r="G6" s="247">
        <v>8104.7389681090472</v>
      </c>
      <c r="H6" s="247">
        <v>7552.7618601204676</v>
      </c>
      <c r="I6" s="247">
        <v>7913.129605862202</v>
      </c>
      <c r="J6" s="247">
        <v>9512.4721570544771</v>
      </c>
      <c r="K6" s="247">
        <v>13236.202923498166</v>
      </c>
      <c r="L6" s="247">
        <v>16157.598374748417</v>
      </c>
      <c r="M6" s="247">
        <v>18978.460081062694</v>
      </c>
      <c r="N6" s="199">
        <f t="shared" si="0"/>
        <v>161913.56684660848</v>
      </c>
    </row>
    <row r="7" spans="1:14" s="74" customFormat="1" ht="12" x14ac:dyDescent="0.2">
      <c r="A7" s="246" t="s">
        <v>191</v>
      </c>
      <c r="B7" s="247">
        <v>20414.695697199997</v>
      </c>
      <c r="C7" s="247">
        <v>16681.781302230935</v>
      </c>
      <c r="D7" s="247">
        <v>16432.290710786918</v>
      </c>
      <c r="E7" s="247">
        <v>12068.091523978623</v>
      </c>
      <c r="F7" s="247">
        <v>10838.722607399999</v>
      </c>
      <c r="G7" s="247">
        <v>8582.739557400002</v>
      </c>
      <c r="H7" s="247">
        <v>8024.1053863999996</v>
      </c>
      <c r="I7" s="247">
        <v>7694.3480824000017</v>
      </c>
      <c r="J7" s="247">
        <v>8809.2105876000023</v>
      </c>
      <c r="K7" s="247">
        <v>13094.066603000003</v>
      </c>
      <c r="L7" s="247">
        <v>16139.0916548</v>
      </c>
      <c r="M7" s="247">
        <v>18138.5645926</v>
      </c>
      <c r="N7" s="199">
        <f t="shared" si="0"/>
        <v>156917.70830579643</v>
      </c>
    </row>
    <row r="8" spans="1:14" s="74" customFormat="1" ht="12" x14ac:dyDescent="0.2">
      <c r="A8" s="246" t="s">
        <v>200</v>
      </c>
      <c r="B8" s="247">
        <v>20171.284224691452</v>
      </c>
      <c r="C8" s="247">
        <v>18159.567656779116</v>
      </c>
      <c r="D8" s="247">
        <v>17195.773168257656</v>
      </c>
      <c r="E8" s="247">
        <v>14282.950376858931</v>
      </c>
      <c r="F8" s="247">
        <v>11518.726034990021</v>
      </c>
      <c r="G8" s="247">
        <v>7950.3148864610375</v>
      </c>
      <c r="H8" s="247">
        <v>7516.8225920681252</v>
      </c>
      <c r="I8" s="247">
        <v>7902.9028009583226</v>
      </c>
      <c r="J8" s="247">
        <v>8950.4626000209846</v>
      </c>
      <c r="K8" s="247">
        <v>12884.3395206</v>
      </c>
      <c r="L8" s="247">
        <v>16126.588141400005</v>
      </c>
      <c r="M8" s="247">
        <v>18997.6456932</v>
      </c>
      <c r="N8" s="199">
        <f t="shared" si="0"/>
        <v>161657.37769628566</v>
      </c>
    </row>
    <row r="9" spans="1:14" s="74" customFormat="1" ht="12" x14ac:dyDescent="0.2">
      <c r="A9" s="246" t="s">
        <v>290</v>
      </c>
      <c r="B9" s="247">
        <f>+'3'!B6</f>
        <v>19326.030606087908</v>
      </c>
      <c r="C9" s="247">
        <f>+'3'!C6</f>
        <v>15791.174641604513</v>
      </c>
      <c r="D9" s="247">
        <f>+'3'!D6</f>
        <v>16201.432096781558</v>
      </c>
      <c r="E9" s="247">
        <f>+'3'!E6</f>
        <v>13428.166040619933</v>
      </c>
      <c r="F9" s="247">
        <f>+'3'!F6</f>
        <v>9330.9838469073529</v>
      </c>
      <c r="G9" s="247">
        <f>+'3'!G6</f>
        <v>7879.0842784661845</v>
      </c>
      <c r="H9" s="247">
        <f>+'3'!H6</f>
        <v>7493.6095443455633</v>
      </c>
      <c r="I9" s="247">
        <f>+'3'!I6</f>
        <v>7423.0127919651413</v>
      </c>
      <c r="J9" s="247">
        <f>+'3'!J6</f>
        <v>9235.0018184571127</v>
      </c>
      <c r="K9" s="247">
        <f>+'3'!K6</f>
        <v>11057.657072376</v>
      </c>
      <c r="L9" s="247">
        <f>+'3'!L6</f>
        <v>14825.133701183995</v>
      </c>
      <c r="M9" s="247">
        <f>+'3'!M6</f>
        <v>18095.909879816001</v>
      </c>
      <c r="N9" s="199">
        <f t="shared" si="0"/>
        <v>150087.19631861127</v>
      </c>
    </row>
    <row r="10" spans="1:14" s="74" customFormat="1" ht="12" x14ac:dyDescent="0.2">
      <c r="A10" s="246" t="s">
        <v>173</v>
      </c>
      <c r="B10" s="199">
        <f>+B9-B8</f>
        <v>-845.25361860354315</v>
      </c>
      <c r="C10" s="199">
        <f t="shared" ref="C10:D10" si="1">+C9-C8</f>
        <v>-2368.3930151746026</v>
      </c>
      <c r="D10" s="199">
        <f t="shared" si="1"/>
        <v>-994.34107147609757</v>
      </c>
      <c r="E10" s="199">
        <f t="shared" ref="E10:J10" si="2">+E9-E8</f>
        <v>-854.78433623899764</v>
      </c>
      <c r="F10" s="199">
        <f t="shared" si="2"/>
        <v>-2187.7421880826678</v>
      </c>
      <c r="G10" s="199">
        <f t="shared" si="2"/>
        <v>-71.230607994853017</v>
      </c>
      <c r="H10" s="199">
        <f>+H9-H8</f>
        <v>-23.213047722561896</v>
      </c>
      <c r="I10" s="199">
        <f t="shared" si="2"/>
        <v>-479.89000899318125</v>
      </c>
      <c r="J10" s="199">
        <f t="shared" si="2"/>
        <v>284.53921843612807</v>
      </c>
      <c r="K10" s="199">
        <f t="shared" ref="K10:N10" si="3">+K9-K8</f>
        <v>-1826.6824482240008</v>
      </c>
      <c r="L10" s="199">
        <f t="shared" si="3"/>
        <v>-1301.45444021601</v>
      </c>
      <c r="M10" s="199">
        <f t="shared" si="3"/>
        <v>-901.7358133839989</v>
      </c>
      <c r="N10" s="199">
        <f t="shared" si="3"/>
        <v>-11570.181377674395</v>
      </c>
    </row>
    <row r="11" spans="1:14" s="74" customFormat="1" ht="12" x14ac:dyDescent="0.2">
      <c r="A11" s="248" t="s">
        <v>173</v>
      </c>
      <c r="B11" s="204">
        <f>+(B9-B8)/B8</f>
        <v>-4.190380786806213E-2</v>
      </c>
      <c r="C11" s="204">
        <f t="shared" ref="C11:D11" si="4">+(C9-C8)/C8</f>
        <v>-0.13042122257191854</v>
      </c>
      <c r="D11" s="204">
        <f t="shared" si="4"/>
        <v>-5.7824737611193333E-2</v>
      </c>
      <c r="E11" s="204">
        <f t="shared" ref="E11:J11" si="5">+(E9-E8)/E8</f>
        <v>-5.9846482252287961E-2</v>
      </c>
      <c r="F11" s="204">
        <f t="shared" si="5"/>
        <v>-0.18992917979271681</v>
      </c>
      <c r="G11" s="204">
        <f t="shared" si="5"/>
        <v>-8.959470035099483E-3</v>
      </c>
      <c r="H11" s="204">
        <f t="shared" si="5"/>
        <v>-3.0881462796603296E-3</v>
      </c>
      <c r="I11" s="204">
        <f t="shared" si="5"/>
        <v>-6.0723258412717515E-2</v>
      </c>
      <c r="J11" s="204">
        <f t="shared" si="5"/>
        <v>3.1790448287607048E-2</v>
      </c>
      <c r="K11" s="204">
        <f t="shared" ref="K11:N11" si="6">+(K9-K8)/K8</f>
        <v>-0.1417754045757198</v>
      </c>
      <c r="L11" s="204">
        <f t="shared" si="6"/>
        <v>-8.0702404551086043E-2</v>
      </c>
      <c r="M11" s="204">
        <f t="shared" si="6"/>
        <v>-4.7465661163833862E-2</v>
      </c>
      <c r="N11" s="204">
        <f t="shared" si="6"/>
        <v>-7.1572244598770568E-2</v>
      </c>
    </row>
    <row r="12" spans="1:14" s="74" customFormat="1" ht="12" x14ac:dyDescent="0.2">
      <c r="A12" s="246" t="s">
        <v>177</v>
      </c>
      <c r="B12" s="247">
        <v>16476.822179766976</v>
      </c>
      <c r="C12" s="247">
        <v>11652.657417777558</v>
      </c>
      <c r="D12" s="247">
        <v>9380.6852703481727</v>
      </c>
      <c r="E12" s="247">
        <v>7846.193223997293</v>
      </c>
      <c r="F12" s="199">
        <v>5061.2887705423582</v>
      </c>
      <c r="G12" s="199">
        <v>3193.7768574280017</v>
      </c>
      <c r="H12" s="199">
        <v>3007.0443668119965</v>
      </c>
      <c r="I12" s="199">
        <v>3096.8376864329985</v>
      </c>
      <c r="J12" s="199">
        <v>4788.2164451531989</v>
      </c>
      <c r="K12" s="199">
        <v>7068.3588332386589</v>
      </c>
      <c r="L12" s="199">
        <v>10311.59485671465</v>
      </c>
      <c r="M12" s="199">
        <v>12429.309362674645</v>
      </c>
      <c r="N12" s="199">
        <f t="shared" ref="N12:N17" si="7">SUM(B12:M12)</f>
        <v>94312.785270886525</v>
      </c>
    </row>
    <row r="13" spans="1:14" s="74" customFormat="1" ht="12" x14ac:dyDescent="0.2">
      <c r="A13" s="246" t="s">
        <v>178</v>
      </c>
      <c r="B13" s="247">
        <v>12397.069831099539</v>
      </c>
      <c r="C13" s="247">
        <v>13087.221872299897</v>
      </c>
      <c r="D13" s="247">
        <v>12575.416378406882</v>
      </c>
      <c r="E13" s="247">
        <v>5467.8344289999941</v>
      </c>
      <c r="F13" s="247">
        <v>3743.2424710000009</v>
      </c>
      <c r="G13" s="247">
        <v>3165.3654920000004</v>
      </c>
      <c r="H13" s="247">
        <v>3043.6241652031026</v>
      </c>
      <c r="I13" s="247">
        <v>2999.7638298816937</v>
      </c>
      <c r="J13" s="247">
        <v>3661.2204678348253</v>
      </c>
      <c r="K13" s="247">
        <v>6796.5151675803781</v>
      </c>
      <c r="L13" s="247">
        <v>9833.6370210698151</v>
      </c>
      <c r="M13" s="247">
        <v>12263.302253070924</v>
      </c>
      <c r="N13" s="199">
        <f t="shared" si="7"/>
        <v>89034.21337844705</v>
      </c>
    </row>
    <row r="14" spans="1:14" s="74" customFormat="1" ht="12" x14ac:dyDescent="0.2">
      <c r="A14" s="246" t="s">
        <v>187</v>
      </c>
      <c r="B14" s="247">
        <v>14046.377311420396</v>
      </c>
      <c r="C14" s="247">
        <v>10951.410166529387</v>
      </c>
      <c r="D14" s="247">
        <v>9402.398390045646</v>
      </c>
      <c r="E14" s="247">
        <v>6672.4892621367962</v>
      </c>
      <c r="F14" s="247">
        <v>6033.9070927347157</v>
      </c>
      <c r="G14" s="247">
        <v>3097.6822750865113</v>
      </c>
      <c r="H14" s="247">
        <v>2995.598948790941</v>
      </c>
      <c r="I14" s="247">
        <v>2998.0573648818954</v>
      </c>
      <c r="J14" s="247">
        <v>4052.1427974123844</v>
      </c>
      <c r="K14" s="247">
        <v>6857.3032858455736</v>
      </c>
      <c r="L14" s="247">
        <v>9198.7341189238541</v>
      </c>
      <c r="M14" s="247">
        <v>11460.965005056431</v>
      </c>
      <c r="N14" s="199">
        <f t="shared" si="7"/>
        <v>87767.066018864542</v>
      </c>
    </row>
    <row r="15" spans="1:14" s="74" customFormat="1" ht="12" x14ac:dyDescent="0.2">
      <c r="A15" s="246" t="s">
        <v>192</v>
      </c>
      <c r="B15" s="247">
        <v>12828.653282152001</v>
      </c>
      <c r="C15" s="247">
        <v>10230.655329161164</v>
      </c>
      <c r="D15" s="247">
        <v>9811.6371772054445</v>
      </c>
      <c r="E15" s="247">
        <v>6347.7918524037395</v>
      </c>
      <c r="F15" s="247">
        <v>5236.2863215845528</v>
      </c>
      <c r="G15" s="247">
        <v>3234.8364849425575</v>
      </c>
      <c r="H15" s="247">
        <v>3001.1451649450755</v>
      </c>
      <c r="I15" s="247">
        <v>2961.1161144077792</v>
      </c>
      <c r="J15" s="247">
        <v>3737.8987321997274</v>
      </c>
      <c r="K15" s="247">
        <v>7281.3866980098837</v>
      </c>
      <c r="L15" s="247">
        <v>9737.8378540964059</v>
      </c>
      <c r="M15" s="247">
        <v>11519.251238123004</v>
      </c>
      <c r="N15" s="199">
        <f t="shared" si="7"/>
        <v>85928.496249231335</v>
      </c>
    </row>
    <row r="16" spans="1:14" s="74" customFormat="1" ht="12" x14ac:dyDescent="0.2">
      <c r="A16" s="246" t="s">
        <v>201</v>
      </c>
      <c r="B16" s="247">
        <v>13031.248077676319</v>
      </c>
      <c r="C16" s="247">
        <v>11995.289081090546</v>
      </c>
      <c r="D16" s="247">
        <v>10838.348107460184</v>
      </c>
      <c r="E16" s="247">
        <v>8596.0324977396376</v>
      </c>
      <c r="F16" s="247">
        <v>5988.6269607167633</v>
      </c>
      <c r="G16" s="247">
        <v>3171.5763402263701</v>
      </c>
      <c r="H16" s="247">
        <v>2784.1930241585501</v>
      </c>
      <c r="I16" s="247">
        <v>3046.8894615463496</v>
      </c>
      <c r="J16" s="247">
        <v>3935.2941780859301</v>
      </c>
      <c r="K16" s="247">
        <v>7223.6160516536247</v>
      </c>
      <c r="L16" s="247">
        <v>9685.8104448233571</v>
      </c>
      <c r="M16" s="247">
        <v>12132.459909796044</v>
      </c>
      <c r="N16" s="199">
        <f t="shared" si="7"/>
        <v>92429.38413497369</v>
      </c>
    </row>
    <row r="17" spans="1:14" s="74" customFormat="1" ht="12" x14ac:dyDescent="0.2">
      <c r="A17" s="246" t="s">
        <v>291</v>
      </c>
      <c r="B17" s="247">
        <f>+'3'!B14</f>
        <v>12077.122777410543</v>
      </c>
      <c r="C17" s="247">
        <f>+'3'!C14</f>
        <v>9805.8129428109896</v>
      </c>
      <c r="D17" s="247">
        <f>+'3'!D14</f>
        <v>9922.2914166867813</v>
      </c>
      <c r="E17" s="247">
        <f>+'3'!E14</f>
        <v>7753.3041525546651</v>
      </c>
      <c r="F17" s="247">
        <f>+'3'!F14</f>
        <v>3957.1411491879348</v>
      </c>
      <c r="G17" s="247">
        <f>+'3'!G14</f>
        <v>2993.0034133835761</v>
      </c>
      <c r="H17" s="247">
        <f>+'3'!H14</f>
        <v>2828.4237820225294</v>
      </c>
      <c r="I17" s="247">
        <f>+'3'!I14</f>
        <v>2845.6084968485025</v>
      </c>
      <c r="J17" s="247">
        <f>+'3'!J14</f>
        <v>4194.6756162441361</v>
      </c>
      <c r="K17" s="247">
        <f>+'3'!K14</f>
        <v>5644.6247608346475</v>
      </c>
      <c r="L17" s="247">
        <f>+'3'!L14</f>
        <v>8486.193720023346</v>
      </c>
      <c r="M17" s="247">
        <f>+'3'!M14</f>
        <v>11277.448992263327</v>
      </c>
      <c r="N17" s="199">
        <f t="shared" si="7"/>
        <v>81785.651220270971</v>
      </c>
    </row>
    <row r="18" spans="1:14" s="75" customFormat="1" ht="12" x14ac:dyDescent="0.2">
      <c r="A18" s="246" t="s">
        <v>176</v>
      </c>
      <c r="B18" s="199">
        <f>+B17-B16</f>
        <v>-954.12530026577588</v>
      </c>
      <c r="C18" s="199">
        <f t="shared" ref="C18:D18" si="8">+C17-C16</f>
        <v>-2189.4761382795568</v>
      </c>
      <c r="D18" s="199">
        <f t="shared" si="8"/>
        <v>-916.05669077340281</v>
      </c>
      <c r="E18" s="199">
        <f t="shared" ref="E18:J18" si="9">+E17-E16</f>
        <v>-842.72834518497257</v>
      </c>
      <c r="F18" s="199">
        <f t="shared" si="9"/>
        <v>-2031.4858115288284</v>
      </c>
      <c r="G18" s="199">
        <f t="shared" si="9"/>
        <v>-178.572926842794</v>
      </c>
      <c r="H18" s="199">
        <f t="shared" si="9"/>
        <v>44.230757863979306</v>
      </c>
      <c r="I18" s="199">
        <f t="shared" si="9"/>
        <v>-201.28096469784714</v>
      </c>
      <c r="J18" s="199">
        <f t="shared" si="9"/>
        <v>259.38143815820604</v>
      </c>
      <c r="K18" s="199">
        <f t="shared" ref="K18:N18" si="10">+K17-K16</f>
        <v>-1578.9912908189772</v>
      </c>
      <c r="L18" s="199">
        <f t="shared" si="10"/>
        <v>-1199.6167248000111</v>
      </c>
      <c r="M18" s="199">
        <f t="shared" si="10"/>
        <v>-855.01091753271612</v>
      </c>
      <c r="N18" s="199">
        <f t="shared" si="10"/>
        <v>-10643.732914702719</v>
      </c>
    </row>
    <row r="19" spans="1:14" s="74" customFormat="1" ht="12" x14ac:dyDescent="0.2">
      <c r="A19" s="248" t="s">
        <v>176</v>
      </c>
      <c r="B19" s="204">
        <f>+(B17-B16)/B16</f>
        <v>-7.3218259262539637E-2</v>
      </c>
      <c r="C19" s="204">
        <f t="shared" ref="C19:D19" si="11">+(C17-C16)/C16</f>
        <v>-0.18252800107427686</v>
      </c>
      <c r="D19" s="204">
        <f t="shared" si="11"/>
        <v>-8.4519954673062073E-2</v>
      </c>
      <c r="E19" s="204">
        <f t="shared" ref="E19:J19" si="12">+(E17-E16)/E16</f>
        <v>-9.8036896138604807E-2</v>
      </c>
      <c r="F19" s="204">
        <f t="shared" si="12"/>
        <v>-0.33922396984394654</v>
      </c>
      <c r="G19" s="204">
        <f t="shared" si="12"/>
        <v>-5.6304155311629175E-2</v>
      </c>
      <c r="H19" s="204">
        <f t="shared" si="12"/>
        <v>1.5886383408114064E-2</v>
      </c>
      <c r="I19" s="204">
        <f t="shared" si="12"/>
        <v>-6.6061131274415694E-2</v>
      </c>
      <c r="J19" s="204">
        <f t="shared" si="12"/>
        <v>6.5911575201314535E-2</v>
      </c>
      <c r="K19" s="204">
        <f t="shared" ref="K19:N19" si="13">+(K17-K16)/K16</f>
        <v>-0.21858737777979156</v>
      </c>
      <c r="L19" s="204">
        <f t="shared" si="13"/>
        <v>-0.12385300451973576</v>
      </c>
      <c r="M19" s="204">
        <f t="shared" si="13"/>
        <v>-7.0473005795169325E-2</v>
      </c>
      <c r="N19" s="204">
        <f t="shared" si="13"/>
        <v>-0.11515529411252794</v>
      </c>
    </row>
    <row r="20" spans="1:14" s="74" customFormat="1" ht="12" x14ac:dyDescent="0.2">
      <c r="A20" s="75"/>
      <c r="B20" s="75"/>
      <c r="C20" s="75"/>
      <c r="D20" s="75"/>
      <c r="E20" s="75"/>
      <c r="F20" s="75"/>
      <c r="G20" s="75"/>
      <c r="H20" s="75"/>
      <c r="I20" s="75"/>
      <c r="J20" s="75"/>
      <c r="K20" s="75"/>
      <c r="L20" s="75"/>
      <c r="M20" s="75"/>
      <c r="N20" s="99"/>
    </row>
    <row r="21" spans="1:14" s="74" customFormat="1" ht="12" x14ac:dyDescent="0.2"/>
    <row r="22" spans="1:14" s="74" customFormat="1" ht="12" x14ac:dyDescent="0.2"/>
    <row r="23" spans="1:14" s="74" customFormat="1" x14ac:dyDescent="0.2">
      <c r="A23" s="340"/>
      <c r="B23" s="340">
        <v>1</v>
      </c>
      <c r="C23" s="340">
        <v>2</v>
      </c>
      <c r="D23" s="340">
        <v>3</v>
      </c>
      <c r="E23" s="340">
        <v>4</v>
      </c>
      <c r="F23" s="340">
        <v>5</v>
      </c>
      <c r="G23" s="340">
        <v>6</v>
      </c>
      <c r="H23" s="340">
        <v>7</v>
      </c>
      <c r="I23" s="340">
        <v>8</v>
      </c>
      <c r="J23" s="340">
        <v>9</v>
      </c>
      <c r="K23" s="340">
        <v>10</v>
      </c>
      <c r="L23" s="340">
        <v>11</v>
      </c>
      <c r="M23" s="340">
        <v>12</v>
      </c>
    </row>
    <row r="24" spans="1:14" s="74" customFormat="1" x14ac:dyDescent="0.2">
      <c r="A24" s="332" t="s">
        <v>59</v>
      </c>
      <c r="B24" s="332" t="s">
        <v>8</v>
      </c>
      <c r="C24" s="332" t="s">
        <v>9</v>
      </c>
      <c r="D24" s="332" t="s">
        <v>10</v>
      </c>
      <c r="E24" s="332" t="s">
        <v>11</v>
      </c>
      <c r="F24" s="332" t="s">
        <v>12</v>
      </c>
      <c r="G24" s="332" t="s">
        <v>13</v>
      </c>
      <c r="H24" s="332" t="s">
        <v>14</v>
      </c>
      <c r="I24" s="332" t="s">
        <v>15</v>
      </c>
      <c r="J24" s="332" t="s">
        <v>16</v>
      </c>
      <c r="K24" s="332" t="s">
        <v>17</v>
      </c>
      <c r="L24" s="332" t="s">
        <v>18</v>
      </c>
      <c r="M24" s="332" t="s">
        <v>19</v>
      </c>
    </row>
    <row r="25" spans="1:14" s="74" customFormat="1" x14ac:dyDescent="0.2">
      <c r="A25" s="332" t="s">
        <v>292</v>
      </c>
      <c r="B25" s="333">
        <f>+MAX(B4:B8)</f>
        <v>24789.614332580768</v>
      </c>
      <c r="C25" s="333">
        <f t="shared" ref="C25:M25" si="14">+MAX(C4:C8)</f>
        <v>19893.166386910845</v>
      </c>
      <c r="D25" s="333">
        <f t="shared" si="14"/>
        <v>19662.32644030562</v>
      </c>
      <c r="E25" s="333">
        <f t="shared" si="14"/>
        <v>14282.950376858931</v>
      </c>
      <c r="F25" s="333">
        <f t="shared" si="14"/>
        <v>11948.6742721387</v>
      </c>
      <c r="G25" s="333">
        <f t="shared" si="14"/>
        <v>8582.739557400002</v>
      </c>
      <c r="H25" s="333">
        <f t="shared" si="14"/>
        <v>8024.1053863999996</v>
      </c>
      <c r="I25" s="333">
        <f t="shared" si="14"/>
        <v>8048.3981191524163</v>
      </c>
      <c r="J25" s="333">
        <f t="shared" si="14"/>
        <v>10334.80215149564</v>
      </c>
      <c r="K25" s="333">
        <f t="shared" si="14"/>
        <v>13440.563805667993</v>
      </c>
      <c r="L25" s="333">
        <f t="shared" si="14"/>
        <v>17328.765497294411</v>
      </c>
      <c r="M25" s="333">
        <f t="shared" si="14"/>
        <v>20131.118821399974</v>
      </c>
    </row>
    <row r="26" spans="1:14" s="74" customFormat="1" x14ac:dyDescent="0.2">
      <c r="A26" s="332" t="s">
        <v>293</v>
      </c>
      <c r="B26" s="333">
        <f>+MIN(B4:B8)</f>
        <v>20171.284224691452</v>
      </c>
      <c r="C26" s="333">
        <f t="shared" ref="C26:M26" si="15">+MIN(C4:C8)</f>
        <v>16681.781302230935</v>
      </c>
      <c r="D26" s="333">
        <f t="shared" si="15"/>
        <v>16115.121097506724</v>
      </c>
      <c r="E26" s="333">
        <f t="shared" si="15"/>
        <v>11150.511061000005</v>
      </c>
      <c r="F26" s="333">
        <f t="shared" si="15"/>
        <v>9168.1220959999882</v>
      </c>
      <c r="G26" s="333">
        <f t="shared" si="15"/>
        <v>7950.3148864610375</v>
      </c>
      <c r="H26" s="333">
        <f t="shared" si="15"/>
        <v>7516.8225920681252</v>
      </c>
      <c r="I26" s="333">
        <f t="shared" si="15"/>
        <v>7694.3480824000017</v>
      </c>
      <c r="J26" s="333">
        <f t="shared" si="15"/>
        <v>8704.8128491411444</v>
      </c>
      <c r="K26" s="333">
        <f t="shared" si="15"/>
        <v>12884.3395206</v>
      </c>
      <c r="L26" s="333">
        <f t="shared" si="15"/>
        <v>16126.588141400005</v>
      </c>
      <c r="M26" s="333">
        <f t="shared" si="15"/>
        <v>18138.5645926</v>
      </c>
    </row>
    <row r="27" spans="1:14" s="74" customFormat="1" x14ac:dyDescent="0.2">
      <c r="A27" s="332" t="s">
        <v>294</v>
      </c>
      <c r="B27" s="333">
        <f>+B25-B26</f>
        <v>4618.3301078893164</v>
      </c>
      <c r="C27" s="333">
        <f t="shared" ref="C27:M27" si="16">+C25-C26</f>
        <v>3211.3850846799105</v>
      </c>
      <c r="D27" s="333">
        <f t="shared" si="16"/>
        <v>3547.2053427988958</v>
      </c>
      <c r="E27" s="333">
        <f t="shared" si="16"/>
        <v>3132.4393158589264</v>
      </c>
      <c r="F27" s="333">
        <f t="shared" si="16"/>
        <v>2780.5521761387117</v>
      </c>
      <c r="G27" s="333">
        <f t="shared" si="16"/>
        <v>632.42467093896448</v>
      </c>
      <c r="H27" s="333">
        <f t="shared" si="16"/>
        <v>507.28279433187436</v>
      </c>
      <c r="I27" s="333">
        <f t="shared" si="16"/>
        <v>354.0500367524146</v>
      </c>
      <c r="J27" s="333">
        <f t="shared" si="16"/>
        <v>1629.9893023544955</v>
      </c>
      <c r="K27" s="333">
        <f t="shared" si="16"/>
        <v>556.22428506799224</v>
      </c>
      <c r="L27" s="333">
        <f t="shared" si="16"/>
        <v>1202.177355894406</v>
      </c>
      <c r="M27" s="333">
        <f t="shared" si="16"/>
        <v>1992.5542287999742</v>
      </c>
    </row>
    <row r="28" spans="1:14" s="74" customFormat="1" x14ac:dyDescent="0.2">
      <c r="A28" s="332">
        <v>2021</v>
      </c>
      <c r="B28" s="333">
        <f>+B8</f>
        <v>20171.284224691452</v>
      </c>
      <c r="C28" s="333">
        <f t="shared" ref="C28:M28" si="17">+C8</f>
        <v>18159.567656779116</v>
      </c>
      <c r="D28" s="333">
        <f t="shared" si="17"/>
        <v>17195.773168257656</v>
      </c>
      <c r="E28" s="333">
        <f t="shared" si="17"/>
        <v>14282.950376858931</v>
      </c>
      <c r="F28" s="333">
        <f t="shared" si="17"/>
        <v>11518.726034990021</v>
      </c>
      <c r="G28" s="333">
        <f t="shared" si="17"/>
        <v>7950.3148864610375</v>
      </c>
      <c r="H28" s="333">
        <f t="shared" si="17"/>
        <v>7516.8225920681252</v>
      </c>
      <c r="I28" s="333">
        <f t="shared" si="17"/>
        <v>7902.9028009583226</v>
      </c>
      <c r="J28" s="333">
        <f t="shared" si="17"/>
        <v>8950.4626000209846</v>
      </c>
      <c r="K28" s="333">
        <f t="shared" si="17"/>
        <v>12884.3395206</v>
      </c>
      <c r="L28" s="333">
        <f t="shared" si="17"/>
        <v>16126.588141400005</v>
      </c>
      <c r="M28" s="333">
        <f t="shared" si="17"/>
        <v>18997.6456932</v>
      </c>
    </row>
    <row r="29" spans="1:14" s="74" customFormat="1" x14ac:dyDescent="0.2">
      <c r="A29" s="332">
        <v>2022</v>
      </c>
      <c r="B29" s="333">
        <f>+B9</f>
        <v>19326.030606087908</v>
      </c>
      <c r="C29" s="333">
        <f t="shared" ref="C29:M29" si="18">+C9</f>
        <v>15791.174641604513</v>
      </c>
      <c r="D29" s="333">
        <f t="shared" si="18"/>
        <v>16201.432096781558</v>
      </c>
      <c r="E29" s="333">
        <f t="shared" si="18"/>
        <v>13428.166040619933</v>
      </c>
      <c r="F29" s="333">
        <f t="shared" si="18"/>
        <v>9330.9838469073529</v>
      </c>
      <c r="G29" s="333">
        <f t="shared" si="18"/>
        <v>7879.0842784661845</v>
      </c>
      <c r="H29" s="333">
        <f t="shared" si="18"/>
        <v>7493.6095443455633</v>
      </c>
      <c r="I29" s="333">
        <f t="shared" si="18"/>
        <v>7423.0127919651413</v>
      </c>
      <c r="J29" s="333">
        <f t="shared" si="18"/>
        <v>9235.0018184571127</v>
      </c>
      <c r="K29" s="333">
        <f t="shared" si="18"/>
        <v>11057.657072376</v>
      </c>
      <c r="L29" s="333">
        <f t="shared" si="18"/>
        <v>14825.133701183995</v>
      </c>
      <c r="M29" s="333">
        <f t="shared" si="18"/>
        <v>18095.909879816001</v>
      </c>
    </row>
    <row r="30" spans="1:14" s="74" customFormat="1" x14ac:dyDescent="0.2">
      <c r="A30" s="332"/>
      <c r="B30" s="332"/>
      <c r="C30" s="332"/>
      <c r="D30" s="332"/>
      <c r="E30" s="332"/>
      <c r="F30" s="332"/>
      <c r="G30" s="332"/>
      <c r="H30" s="332"/>
      <c r="I30" s="332"/>
      <c r="J30" s="332"/>
      <c r="K30" s="332"/>
      <c r="L30" s="332"/>
      <c r="M30" s="332"/>
    </row>
    <row r="31" spans="1:14" s="74" customFormat="1" x14ac:dyDescent="0.2">
      <c r="A31" s="332" t="s">
        <v>116</v>
      </c>
      <c r="B31" s="332"/>
      <c r="C31" s="332"/>
      <c r="D31" s="332"/>
      <c r="E31" s="332"/>
      <c r="F31" s="332"/>
      <c r="G31" s="332"/>
      <c r="H31" s="332"/>
      <c r="I31" s="332"/>
      <c r="J31" s="332"/>
      <c r="K31" s="332"/>
      <c r="L31" s="332"/>
      <c r="M31" s="332"/>
    </row>
    <row r="32" spans="1:14" s="74" customFormat="1" x14ac:dyDescent="0.2">
      <c r="A32" s="332" t="s">
        <v>292</v>
      </c>
      <c r="B32" s="333">
        <f>+MAX(B12:B16)</f>
        <v>16476.822179766976</v>
      </c>
      <c r="C32" s="333">
        <f t="shared" ref="C32:M32" si="19">+MAX(C12:C16)</f>
        <v>13087.221872299897</v>
      </c>
      <c r="D32" s="333">
        <f t="shared" si="19"/>
        <v>12575.416378406882</v>
      </c>
      <c r="E32" s="333">
        <f t="shared" si="19"/>
        <v>8596.0324977396376</v>
      </c>
      <c r="F32" s="333">
        <f t="shared" si="19"/>
        <v>6033.9070927347157</v>
      </c>
      <c r="G32" s="333">
        <f t="shared" si="19"/>
        <v>3234.8364849425575</v>
      </c>
      <c r="H32" s="333">
        <f t="shared" si="19"/>
        <v>3043.6241652031026</v>
      </c>
      <c r="I32" s="333">
        <f t="shared" si="19"/>
        <v>3096.8376864329985</v>
      </c>
      <c r="J32" s="333">
        <f t="shared" si="19"/>
        <v>4788.2164451531989</v>
      </c>
      <c r="K32" s="333">
        <f t="shared" si="19"/>
        <v>7281.3866980098837</v>
      </c>
      <c r="L32" s="333">
        <f t="shared" si="19"/>
        <v>10311.59485671465</v>
      </c>
      <c r="M32" s="333">
        <f t="shared" si="19"/>
        <v>12429.309362674645</v>
      </c>
    </row>
    <row r="33" spans="1:14" s="74" customFormat="1" x14ac:dyDescent="0.2">
      <c r="A33" s="332" t="s">
        <v>293</v>
      </c>
      <c r="B33" s="333">
        <f>+MIN(B12:B16)</f>
        <v>12397.069831099539</v>
      </c>
      <c r="C33" s="333">
        <f t="shared" ref="C33:M33" si="20">+MIN(C12:C16)</f>
        <v>10230.655329161164</v>
      </c>
      <c r="D33" s="333">
        <f t="shared" si="20"/>
        <v>9380.6852703481727</v>
      </c>
      <c r="E33" s="333">
        <f t="shared" si="20"/>
        <v>5467.8344289999941</v>
      </c>
      <c r="F33" s="333">
        <f t="shared" si="20"/>
        <v>3743.2424710000009</v>
      </c>
      <c r="G33" s="333">
        <f t="shared" si="20"/>
        <v>3097.6822750865113</v>
      </c>
      <c r="H33" s="333">
        <f t="shared" si="20"/>
        <v>2784.1930241585501</v>
      </c>
      <c r="I33" s="333">
        <f t="shared" si="20"/>
        <v>2961.1161144077792</v>
      </c>
      <c r="J33" s="333">
        <f t="shared" si="20"/>
        <v>3661.2204678348253</v>
      </c>
      <c r="K33" s="333">
        <f t="shared" si="20"/>
        <v>6796.5151675803781</v>
      </c>
      <c r="L33" s="333">
        <f t="shared" si="20"/>
        <v>9198.7341189238541</v>
      </c>
      <c r="M33" s="333">
        <f t="shared" si="20"/>
        <v>11460.965005056431</v>
      </c>
    </row>
    <row r="34" spans="1:14" s="74" customFormat="1" x14ac:dyDescent="0.2">
      <c r="A34" s="332" t="s">
        <v>294</v>
      </c>
      <c r="B34" s="333">
        <f>+B32-B33</f>
        <v>4079.7523486674363</v>
      </c>
      <c r="C34" s="333">
        <f t="shared" ref="C34:M34" si="21">+C32-C33</f>
        <v>2856.5665431387333</v>
      </c>
      <c r="D34" s="333">
        <f t="shared" si="21"/>
        <v>3194.7311080587097</v>
      </c>
      <c r="E34" s="333">
        <f t="shared" si="21"/>
        <v>3128.1980687396435</v>
      </c>
      <c r="F34" s="333">
        <f t="shared" si="21"/>
        <v>2290.6646217347147</v>
      </c>
      <c r="G34" s="333">
        <f t="shared" si="21"/>
        <v>137.15420985604624</v>
      </c>
      <c r="H34" s="333">
        <f t="shared" si="21"/>
        <v>259.43114104455253</v>
      </c>
      <c r="I34" s="333">
        <f t="shared" si="21"/>
        <v>135.7215720252193</v>
      </c>
      <c r="J34" s="333">
        <f t="shared" si="21"/>
        <v>1126.9959773183737</v>
      </c>
      <c r="K34" s="333">
        <f t="shared" si="21"/>
        <v>484.87153042950558</v>
      </c>
      <c r="L34" s="333">
        <f t="shared" si="21"/>
        <v>1112.8607377907956</v>
      </c>
      <c r="M34" s="333">
        <f t="shared" si="21"/>
        <v>968.34435761821442</v>
      </c>
    </row>
    <row r="35" spans="1:14" s="74" customFormat="1" x14ac:dyDescent="0.2">
      <c r="A35" s="332">
        <v>2021</v>
      </c>
      <c r="B35" s="333">
        <f>+B16</f>
        <v>13031.248077676319</v>
      </c>
      <c r="C35" s="333">
        <f t="shared" ref="C35:M35" si="22">+C16</f>
        <v>11995.289081090546</v>
      </c>
      <c r="D35" s="333">
        <f t="shared" si="22"/>
        <v>10838.348107460184</v>
      </c>
      <c r="E35" s="333">
        <f t="shared" si="22"/>
        <v>8596.0324977396376</v>
      </c>
      <c r="F35" s="333">
        <f t="shared" si="22"/>
        <v>5988.6269607167633</v>
      </c>
      <c r="G35" s="333">
        <f t="shared" si="22"/>
        <v>3171.5763402263701</v>
      </c>
      <c r="H35" s="333">
        <f t="shared" si="22"/>
        <v>2784.1930241585501</v>
      </c>
      <c r="I35" s="333">
        <f t="shared" si="22"/>
        <v>3046.8894615463496</v>
      </c>
      <c r="J35" s="333">
        <f t="shared" si="22"/>
        <v>3935.2941780859301</v>
      </c>
      <c r="K35" s="333">
        <f t="shared" si="22"/>
        <v>7223.6160516536247</v>
      </c>
      <c r="L35" s="333">
        <f t="shared" si="22"/>
        <v>9685.8104448233571</v>
      </c>
      <c r="M35" s="333">
        <f t="shared" si="22"/>
        <v>12132.459909796044</v>
      </c>
    </row>
    <row r="36" spans="1:14" s="74" customFormat="1" x14ac:dyDescent="0.2">
      <c r="A36" s="332">
        <v>2022</v>
      </c>
      <c r="B36" s="333">
        <f>+B17</f>
        <v>12077.122777410543</v>
      </c>
      <c r="C36" s="333">
        <f t="shared" ref="C36:M36" si="23">+C17</f>
        <v>9805.8129428109896</v>
      </c>
      <c r="D36" s="333">
        <f t="shared" si="23"/>
        <v>9922.2914166867813</v>
      </c>
      <c r="E36" s="333">
        <f t="shared" si="23"/>
        <v>7753.3041525546651</v>
      </c>
      <c r="F36" s="333">
        <f t="shared" si="23"/>
        <v>3957.1411491879348</v>
      </c>
      <c r="G36" s="333">
        <f t="shared" si="23"/>
        <v>2993.0034133835761</v>
      </c>
      <c r="H36" s="333">
        <f t="shared" si="23"/>
        <v>2828.4237820225294</v>
      </c>
      <c r="I36" s="333">
        <f t="shared" si="23"/>
        <v>2845.6084968485025</v>
      </c>
      <c r="J36" s="333">
        <f t="shared" si="23"/>
        <v>4194.6756162441361</v>
      </c>
      <c r="K36" s="333">
        <f t="shared" si="23"/>
        <v>5644.6247608346475</v>
      </c>
      <c r="L36" s="333">
        <f t="shared" si="23"/>
        <v>8486.193720023346</v>
      </c>
      <c r="M36" s="333">
        <f t="shared" si="23"/>
        <v>11277.448992263327</v>
      </c>
    </row>
    <row r="37" spans="1:14" s="74" customFormat="1" ht="12" x14ac:dyDescent="0.2"/>
    <row r="38" spans="1:14" s="74" customFormat="1" ht="12" x14ac:dyDescent="0.2"/>
    <row r="39" spans="1:14" x14ac:dyDescent="0.2">
      <c r="A39" s="74"/>
      <c r="B39" s="74"/>
      <c r="C39" s="74"/>
      <c r="D39" s="74"/>
      <c r="E39" s="74"/>
      <c r="F39" s="74"/>
      <c r="G39" s="74"/>
      <c r="H39" s="74"/>
      <c r="I39" s="74"/>
      <c r="J39" s="74"/>
      <c r="K39" s="74"/>
      <c r="L39" s="74"/>
      <c r="M39" s="74"/>
      <c r="N39" s="74"/>
    </row>
    <row r="40" spans="1:14" x14ac:dyDescent="0.2">
      <c r="A40" s="74"/>
      <c r="B40" s="74"/>
      <c r="C40" s="74"/>
      <c r="D40" s="74"/>
      <c r="E40" s="74"/>
      <c r="F40" s="74"/>
      <c r="G40" s="74"/>
      <c r="H40" s="74"/>
      <c r="I40" s="74"/>
      <c r="J40" s="74"/>
      <c r="K40" s="74"/>
      <c r="L40" s="74"/>
      <c r="M40" s="74"/>
      <c r="N40" s="74"/>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7"/>
  <dimension ref="A1:P39"/>
  <sheetViews>
    <sheetView showGridLines="0" view="pageBreakPreview" zoomScaleNormal="70" zoomScaleSheetLayoutView="100" workbookViewId="0">
      <selection activeCell="N22" sqref="N22"/>
    </sheetView>
  </sheetViews>
  <sheetFormatPr defaultColWidth="9.140625" defaultRowHeight="12" x14ac:dyDescent="0.2"/>
  <cols>
    <col min="1" max="1" width="21" style="66" customWidth="1"/>
    <col min="2" max="2" width="9.42578125" style="132" customWidth="1"/>
    <col min="3" max="3" width="10.7109375" style="132" customWidth="1"/>
    <col min="4" max="4" width="10.7109375" style="66" customWidth="1"/>
    <col min="5" max="5" width="8.7109375" style="66" customWidth="1"/>
    <col min="6" max="6" width="4.7109375" style="132" customWidth="1"/>
    <col min="7" max="7" width="18.7109375" style="66" bestFit="1" customWidth="1"/>
    <col min="8" max="8" width="9.5703125" style="132" customWidth="1"/>
    <col min="9" max="9" width="9.28515625" style="66" customWidth="1"/>
    <col min="10" max="10" width="10.7109375" style="132" customWidth="1"/>
    <col min="11" max="11" width="9.28515625" style="66" customWidth="1"/>
    <col min="12" max="12" width="7.85546875" style="66" customWidth="1"/>
    <col min="13" max="15" width="8.5703125" style="66" customWidth="1"/>
    <col min="16" max="16" width="10.42578125" style="66" customWidth="1"/>
    <col min="17" max="17" width="10" style="66" customWidth="1"/>
    <col min="18" max="18" width="11.42578125" style="66" bestFit="1" customWidth="1"/>
    <col min="19" max="16384" width="9.140625" style="66"/>
  </cols>
  <sheetData>
    <row r="1" spans="1:16" s="76" customFormat="1" ht="18" x14ac:dyDescent="0.25">
      <c r="A1" s="237" t="s">
        <v>296</v>
      </c>
      <c r="B1" s="133"/>
      <c r="C1" s="133"/>
      <c r="D1" s="72"/>
      <c r="E1" s="72"/>
      <c r="F1" s="133"/>
      <c r="G1" s="72"/>
      <c r="H1" s="133"/>
      <c r="K1" s="242" t="str">
        <f>'3'!N1</f>
        <v>IV. čtvrtletí 2022</v>
      </c>
      <c r="M1" s="72"/>
      <c r="N1" s="72"/>
    </row>
    <row r="2" spans="1:16" ht="6" customHeight="1" x14ac:dyDescent="0.2">
      <c r="A2" s="7"/>
      <c r="B2" s="131"/>
      <c r="C2" s="131"/>
      <c r="D2" s="7"/>
      <c r="E2" s="7"/>
      <c r="F2" s="131"/>
      <c r="G2" s="7"/>
      <c r="H2" s="131"/>
      <c r="I2" s="7"/>
      <c r="J2" s="131"/>
      <c r="K2" s="7"/>
      <c r="L2" s="7"/>
      <c r="M2" s="7"/>
      <c r="N2" s="7"/>
      <c r="O2" s="7"/>
      <c r="P2" s="7"/>
    </row>
    <row r="3" spans="1:16" ht="36" x14ac:dyDescent="0.2">
      <c r="A3" s="248"/>
      <c r="B3" s="211" t="s">
        <v>322</v>
      </c>
      <c r="C3" s="211" t="s">
        <v>325</v>
      </c>
      <c r="D3" s="211" t="s">
        <v>295</v>
      </c>
      <c r="E3" s="211" t="s">
        <v>172</v>
      </c>
      <c r="F3" s="136"/>
      <c r="G3" s="248"/>
      <c r="H3" s="211" t="s">
        <v>322</v>
      </c>
      <c r="I3" s="211" t="s">
        <v>325</v>
      </c>
      <c r="J3" s="211" t="s">
        <v>295</v>
      </c>
      <c r="K3" s="211" t="s">
        <v>172</v>
      </c>
    </row>
    <row r="4" spans="1:16" s="79" customFormat="1" x14ac:dyDescent="0.2">
      <c r="A4" s="249" t="s">
        <v>59</v>
      </c>
      <c r="B4" s="219">
        <f>SUM(B5:B20)</f>
        <v>43978.700653376007</v>
      </c>
      <c r="C4" s="219">
        <f>SUM(C5:C20)</f>
        <v>48008.573355199995</v>
      </c>
      <c r="D4" s="219">
        <f t="shared" ref="D4:D20" si="0">+B4-C4</f>
        <v>-4029.8727018239879</v>
      </c>
      <c r="E4" s="207">
        <f t="shared" ref="E4:E17" si="1">+B4/C4-1</f>
        <v>-8.3940688510117933E-2</v>
      </c>
      <c r="F4" s="134"/>
      <c r="G4" s="249" t="s">
        <v>116</v>
      </c>
      <c r="H4" s="219">
        <f>SUM(H5:H20)</f>
        <v>25408.267473121312</v>
      </c>
      <c r="I4" s="219">
        <f>SUM(I5:I20)</f>
        <v>29041.886406273024</v>
      </c>
      <c r="J4" s="219">
        <f t="shared" ref="J4:J20" si="2">+H4-I4</f>
        <v>-3633.6189331517126</v>
      </c>
      <c r="K4" s="207">
        <f t="shared" ref="K4:K20" si="3">+H4/I4-1</f>
        <v>-0.12511649148131276</v>
      </c>
    </row>
    <row r="5" spans="1:16" x14ac:dyDescent="0.2">
      <c r="A5" s="201" t="s">
        <v>40</v>
      </c>
      <c r="B5" s="220">
        <f>+'4.1'!K8+'4.1'!L8+'4.1'!M8</f>
        <v>5628.0687599999992</v>
      </c>
      <c r="C5" s="220">
        <v>6248.0008489999982</v>
      </c>
      <c r="D5" s="220">
        <f t="shared" si="0"/>
        <v>-619.932088999999</v>
      </c>
      <c r="E5" s="250">
        <f t="shared" si="1"/>
        <v>-9.9220871440697689E-2</v>
      </c>
      <c r="G5" s="201" t="s">
        <v>40</v>
      </c>
      <c r="H5" s="220">
        <f>+'5.1'!K8+'5.1'!L8+'5.1'!M8</f>
        <v>2175.3789629999997</v>
      </c>
      <c r="I5" s="220">
        <v>2664.1636420000004</v>
      </c>
      <c r="J5" s="220">
        <f t="shared" si="2"/>
        <v>-488.78467900000078</v>
      </c>
      <c r="K5" s="250">
        <f t="shared" si="3"/>
        <v>-0.18346646253045773</v>
      </c>
    </row>
    <row r="6" spans="1:16" x14ac:dyDescent="0.2">
      <c r="A6" s="201" t="s">
        <v>39</v>
      </c>
      <c r="B6" s="295">
        <f>+'4.1'!K9+'4.1'!L9+'4.1'!M9</f>
        <v>1143.1774599999999</v>
      </c>
      <c r="C6" s="220">
        <v>1168.7265560000001</v>
      </c>
      <c r="D6" s="220">
        <f t="shared" si="0"/>
        <v>-25.549096000000191</v>
      </c>
      <c r="E6" s="250">
        <f t="shared" si="1"/>
        <v>-2.1860627594056492E-2</v>
      </c>
      <c r="G6" s="201" t="s">
        <v>39</v>
      </c>
      <c r="H6" s="220">
        <f>+'5.1'!K9+'5.1'!L9+'5.1'!M9</f>
        <v>167.04714199999995</v>
      </c>
      <c r="I6" s="220">
        <v>171.41887</v>
      </c>
      <c r="J6" s="220">
        <f t="shared" si="2"/>
        <v>-4.3717280000000471</v>
      </c>
      <c r="K6" s="250">
        <f t="shared" si="3"/>
        <v>-2.5503189934690695E-2</v>
      </c>
    </row>
    <row r="7" spans="1:16" x14ac:dyDescent="0.2">
      <c r="A7" s="201" t="s">
        <v>38</v>
      </c>
      <c r="B7" s="295">
        <f>+'4.1'!K10+'4.1'!L10+'4.1'!M10</f>
        <v>3811.6768569999995</v>
      </c>
      <c r="C7" s="220">
        <v>4652.7136220000002</v>
      </c>
      <c r="D7" s="220">
        <f t="shared" si="0"/>
        <v>-841.03676500000074</v>
      </c>
      <c r="E7" s="250">
        <f t="shared" si="1"/>
        <v>-0.18076263301984086</v>
      </c>
      <c r="G7" s="201" t="s">
        <v>38</v>
      </c>
      <c r="H7" s="220">
        <f>+'5.1'!K10+'5.1'!L10+'5.1'!M10</f>
        <v>2589.284412</v>
      </c>
      <c r="I7" s="220">
        <v>3271.6022499999999</v>
      </c>
      <c r="J7" s="220">
        <f t="shared" si="2"/>
        <v>-682.31783799999994</v>
      </c>
      <c r="K7" s="250">
        <f t="shared" si="3"/>
        <v>-0.2085576992129774</v>
      </c>
    </row>
    <row r="8" spans="1:16" x14ac:dyDescent="0.2">
      <c r="A8" s="201" t="s">
        <v>60</v>
      </c>
      <c r="B8" s="295">
        <f>+'4.1'!K11+'4.1'!L11+'4.1'!M11</f>
        <v>35.623444000000006</v>
      </c>
      <c r="C8" s="220">
        <v>9.1164500000000004</v>
      </c>
      <c r="D8" s="220">
        <f t="shared" si="0"/>
        <v>26.506994000000006</v>
      </c>
      <c r="E8" s="250">
        <f t="shared" si="1"/>
        <v>2.9076004365734476</v>
      </c>
      <c r="G8" s="201" t="s">
        <v>60</v>
      </c>
      <c r="H8" s="220">
        <f>+'5.1'!K11+'5.1'!L11+'5.1'!M11</f>
        <v>23.047165</v>
      </c>
      <c r="I8" s="220">
        <v>8.1149899999999988</v>
      </c>
      <c r="J8" s="220">
        <f t="shared" si="2"/>
        <v>14.932175000000001</v>
      </c>
      <c r="K8" s="250">
        <f t="shared" si="3"/>
        <v>1.8400731239348418</v>
      </c>
    </row>
    <row r="9" spans="1:16" x14ac:dyDescent="0.2">
      <c r="A9" s="201" t="s">
        <v>193</v>
      </c>
      <c r="B9" s="295">
        <f>+'4.1'!K12+'4.1'!L12+'4.1'!M12</f>
        <v>5.0297300000000007</v>
      </c>
      <c r="C9" s="220">
        <v>31.568973970034904</v>
      </c>
      <c r="D9" s="220">
        <f t="shared" si="0"/>
        <v>-26.539243970034903</v>
      </c>
      <c r="E9" s="250">
        <f t="shared" si="1"/>
        <v>-0.84067489793066463</v>
      </c>
      <c r="G9" s="201" t="s">
        <v>193</v>
      </c>
      <c r="H9" s="220">
        <f>+'5.1'!K12+'5.1'!L12+'5.1'!M12</f>
        <v>3.7099769999999994</v>
      </c>
      <c r="I9" s="220">
        <v>30.261973970034909</v>
      </c>
      <c r="J9" s="220">
        <f t="shared" si="2"/>
        <v>-26.55199697003491</v>
      </c>
      <c r="K9" s="250">
        <f t="shared" si="3"/>
        <v>-0.87740465960106961</v>
      </c>
    </row>
    <row r="10" spans="1:16" x14ac:dyDescent="0.2">
      <c r="A10" s="201" t="s">
        <v>194</v>
      </c>
      <c r="B10" s="295">
        <f>+'4.1'!K13+'4.1'!L13+'4.1'!M13</f>
        <v>6.6210000000000005E-2</v>
      </c>
      <c r="C10" s="220">
        <v>7.9278999999999988E-2</v>
      </c>
      <c r="D10" s="220">
        <f t="shared" si="0"/>
        <v>-1.3068999999999983E-2</v>
      </c>
      <c r="E10" s="250">
        <f t="shared" si="1"/>
        <v>-0.16484819435159359</v>
      </c>
      <c r="G10" s="201" t="s">
        <v>194</v>
      </c>
      <c r="H10" s="220">
        <f>+'5.1'!K13+'5.1'!L13+'5.1'!M13</f>
        <v>6.0010000000000008E-2</v>
      </c>
      <c r="I10" s="220">
        <v>7.9278999999999988E-2</v>
      </c>
      <c r="J10" s="220">
        <f t="shared" si="2"/>
        <v>-1.9268999999999981E-2</v>
      </c>
      <c r="K10" s="250">
        <f t="shared" si="3"/>
        <v>-0.24305301530039458</v>
      </c>
    </row>
    <row r="11" spans="1:16" x14ac:dyDescent="0.2">
      <c r="A11" s="201" t="s">
        <v>37</v>
      </c>
      <c r="B11" s="295">
        <f>+'4.1'!K14+'4.1'!L14+'4.1'!M14</f>
        <v>18291.147488999999</v>
      </c>
      <c r="C11" s="220">
        <v>18764.150705</v>
      </c>
      <c r="D11" s="220">
        <f t="shared" si="0"/>
        <v>-473.00321600000098</v>
      </c>
      <c r="E11" s="250">
        <f t="shared" si="1"/>
        <v>-2.5207813742082252E-2</v>
      </c>
      <c r="G11" s="201" t="s">
        <v>37</v>
      </c>
      <c r="H11" s="220">
        <f>+'5.1'!K14+'5.1'!L14+'5.1'!M14</f>
        <v>11827.656284000001</v>
      </c>
      <c r="I11" s="220">
        <v>12753.780123</v>
      </c>
      <c r="J11" s="220">
        <f t="shared" si="2"/>
        <v>-926.12383899999986</v>
      </c>
      <c r="K11" s="250">
        <f t="shared" si="3"/>
        <v>-7.2615634742662749E-2</v>
      </c>
    </row>
    <row r="12" spans="1:16" x14ac:dyDescent="0.2">
      <c r="A12" s="201" t="s">
        <v>72</v>
      </c>
      <c r="B12" s="295">
        <f>+'4.1'!K15+'4.1'!L15+'4.1'!M15</f>
        <v>295.39800000000002</v>
      </c>
      <c r="C12" s="220">
        <v>315.40499999999997</v>
      </c>
      <c r="D12" s="220">
        <f t="shared" si="0"/>
        <v>-20.006999999999948</v>
      </c>
      <c r="E12" s="250">
        <f t="shared" si="1"/>
        <v>-6.3432729347981054E-2</v>
      </c>
      <c r="G12" s="201" t="s">
        <v>72</v>
      </c>
      <c r="H12" s="220">
        <f>+'5.1'!K15+'5.1'!L15+'5.1'!M15</f>
        <v>75.682230000000004</v>
      </c>
      <c r="I12" s="220">
        <v>80.347910000000013</v>
      </c>
      <c r="J12" s="220">
        <f t="shared" si="2"/>
        <v>-4.6656800000000089</v>
      </c>
      <c r="K12" s="250">
        <f t="shared" si="3"/>
        <v>-5.8068467493429643E-2</v>
      </c>
    </row>
    <row r="13" spans="1:16" x14ac:dyDescent="0.2">
      <c r="A13" s="201" t="s">
        <v>36</v>
      </c>
      <c r="B13" s="295">
        <f>+'4.1'!K16+'4.1'!L16+'4.1'!M16</f>
        <v>0</v>
      </c>
      <c r="C13" s="220">
        <v>0</v>
      </c>
      <c r="D13" s="220">
        <f t="shared" si="0"/>
        <v>0</v>
      </c>
      <c r="E13" s="250">
        <v>0</v>
      </c>
      <c r="G13" s="201" t="s">
        <v>36</v>
      </c>
      <c r="H13" s="220">
        <f>+'5.1'!K16+'5.1'!L16+'5.1'!M16</f>
        <v>0</v>
      </c>
      <c r="I13" s="220">
        <v>0</v>
      </c>
      <c r="J13" s="220">
        <f t="shared" si="2"/>
        <v>0</v>
      </c>
      <c r="K13" s="250">
        <v>0</v>
      </c>
    </row>
    <row r="14" spans="1:16" x14ac:dyDescent="0.2">
      <c r="A14" s="201" t="s">
        <v>35</v>
      </c>
      <c r="B14" s="295">
        <f>+'4.1'!K17+'4.1'!L17+'4.1'!M17</f>
        <v>2054.6011669999998</v>
      </c>
      <c r="C14" s="220">
        <v>2071.2018079999998</v>
      </c>
      <c r="D14" s="220">
        <f t="shared" si="0"/>
        <v>-16.600640999999996</v>
      </c>
      <c r="E14" s="250">
        <f t="shared" si="1"/>
        <v>-8.0149799676111355E-3</v>
      </c>
      <c r="G14" s="201" t="s">
        <v>35</v>
      </c>
      <c r="H14" s="220">
        <f>+'5.1'!K17+'5.1'!L17+'5.1'!M17</f>
        <v>191.14093800000001</v>
      </c>
      <c r="I14" s="220">
        <v>207.75032199999998</v>
      </c>
      <c r="J14" s="220">
        <f t="shared" si="2"/>
        <v>-16.609383999999977</v>
      </c>
      <c r="K14" s="250">
        <f t="shared" si="3"/>
        <v>-7.9948776204544103E-2</v>
      </c>
    </row>
    <row r="15" spans="1:16" x14ac:dyDescent="0.2">
      <c r="A15" s="201" t="s">
        <v>34</v>
      </c>
      <c r="B15" s="295">
        <f>+'4.1'!K18+'4.1'!L18+'4.1'!M18</f>
        <v>80.184607</v>
      </c>
      <c r="C15" s="220">
        <v>78.848089999999985</v>
      </c>
      <c r="D15" s="220">
        <f t="shared" si="0"/>
        <v>1.3365170000000148</v>
      </c>
      <c r="E15" s="250">
        <f t="shared" si="1"/>
        <v>1.6950531078178566E-2</v>
      </c>
      <c r="G15" s="201" t="s">
        <v>34</v>
      </c>
      <c r="H15" s="220">
        <f>+'5.1'!K18+'5.1'!L18+'5.1'!M18</f>
        <v>18.600661000000002</v>
      </c>
      <c r="I15" s="220">
        <v>26.518875999999999</v>
      </c>
      <c r="J15" s="220">
        <f t="shared" si="2"/>
        <v>-7.9182149999999965</v>
      </c>
      <c r="K15" s="250">
        <f t="shared" si="3"/>
        <v>-0.2985878813264935</v>
      </c>
    </row>
    <row r="16" spans="1:16" x14ac:dyDescent="0.2">
      <c r="A16" s="201" t="s">
        <v>33</v>
      </c>
      <c r="B16" s="295">
        <f>+'4.1'!K19+'4.1'!L19+'4.1'!M19</f>
        <v>1126.8833749560595</v>
      </c>
      <c r="C16" s="220">
        <v>1128.6865100811581</v>
      </c>
      <c r="D16" s="220">
        <f t="shared" si="0"/>
        <v>-1.8031351250986063</v>
      </c>
      <c r="E16" s="250">
        <f t="shared" si="1"/>
        <v>-1.5975517639250647E-3</v>
      </c>
      <c r="G16" s="201" t="s">
        <v>33</v>
      </c>
      <c r="H16" s="220">
        <f>+'5.1'!K19+'5.1'!L19+'5.1'!M19</f>
        <v>758.52493133058761</v>
      </c>
      <c r="I16" s="220">
        <v>722.42214841007831</v>
      </c>
      <c r="J16" s="220">
        <f t="shared" si="2"/>
        <v>36.102782920509298</v>
      </c>
      <c r="K16" s="250">
        <f t="shared" si="3"/>
        <v>4.9974634637053983E-2</v>
      </c>
    </row>
    <row r="17" spans="1:14" x14ac:dyDescent="0.2">
      <c r="A17" s="201" t="s">
        <v>32</v>
      </c>
      <c r="B17" s="295">
        <f>+'4.1'!K20+'4.1'!L20+'4.1'!M20</f>
        <v>2005.0855179999999</v>
      </c>
      <c r="C17" s="220">
        <v>2330.8725780000004</v>
      </c>
      <c r="D17" s="220">
        <f t="shared" si="0"/>
        <v>-325.78706000000057</v>
      </c>
      <c r="E17" s="250">
        <f t="shared" si="1"/>
        <v>-0.13977042892646729</v>
      </c>
      <c r="G17" s="201" t="s">
        <v>32</v>
      </c>
      <c r="H17" s="220">
        <f>+'5.1'!K20+'5.1'!L20+'5.1'!M20</f>
        <v>862.53310799999986</v>
      </c>
      <c r="I17" s="220">
        <v>1120.669983</v>
      </c>
      <c r="J17" s="220">
        <f t="shared" si="2"/>
        <v>-258.13687500000015</v>
      </c>
      <c r="K17" s="250">
        <f t="shared" si="3"/>
        <v>-0.23034156256150939</v>
      </c>
    </row>
    <row r="18" spans="1:14" x14ac:dyDescent="0.2">
      <c r="A18" s="201" t="s">
        <v>3</v>
      </c>
      <c r="B18" s="295">
        <f>+'4.1'!K21+'4.1'!L21+'4.1'!M21</f>
        <v>0</v>
      </c>
      <c r="C18" s="220">
        <v>0</v>
      </c>
      <c r="D18" s="220">
        <f t="shared" si="0"/>
        <v>0</v>
      </c>
      <c r="E18" s="250">
        <v>0</v>
      </c>
      <c r="G18" s="201" t="s">
        <v>3</v>
      </c>
      <c r="H18" s="220">
        <f>+'5.1'!K21+'5.1'!L21+'5.1'!M21</f>
        <v>0</v>
      </c>
      <c r="I18" s="220">
        <v>0</v>
      </c>
      <c r="J18" s="220">
        <f t="shared" si="2"/>
        <v>0</v>
      </c>
      <c r="K18" s="250">
        <v>0</v>
      </c>
    </row>
    <row r="19" spans="1:14" x14ac:dyDescent="0.2">
      <c r="A19" s="201" t="s">
        <v>31</v>
      </c>
      <c r="B19" s="295">
        <f>+'4.1'!K22+'4.1'!L22+'4.1'!M22</f>
        <v>386.368515</v>
      </c>
      <c r="C19" s="220">
        <v>115.63565700000004</v>
      </c>
      <c r="D19" s="220">
        <f t="shared" si="0"/>
        <v>270.73285799999996</v>
      </c>
      <c r="E19" s="250">
        <f>+B19/C19-1</f>
        <v>2.3412575759395726</v>
      </c>
      <c r="G19" s="201" t="s">
        <v>31</v>
      </c>
      <c r="H19" s="220">
        <f>+'5.1'!K22+'5.1'!L22+'5.1'!M22</f>
        <v>153.87369800000002</v>
      </c>
      <c r="I19" s="220">
        <v>96.197677000000013</v>
      </c>
      <c r="J19" s="220">
        <f t="shared" si="2"/>
        <v>57.676021000000006</v>
      </c>
      <c r="K19" s="250">
        <f t="shared" si="3"/>
        <v>0.59955731571355919</v>
      </c>
    </row>
    <row r="20" spans="1:14" x14ac:dyDescent="0.2">
      <c r="A20" s="201" t="s">
        <v>30</v>
      </c>
      <c r="B20" s="295">
        <f>+'4.1'!K23+'4.1'!L23+'4.1'!M23</f>
        <v>9115.3895214199438</v>
      </c>
      <c r="C20" s="220">
        <v>11093.567277148808</v>
      </c>
      <c r="D20" s="220">
        <f t="shared" si="0"/>
        <v>-1978.1777557288642</v>
      </c>
      <c r="E20" s="250">
        <f>+B20/C20-1</f>
        <v>-0.17831755163225382</v>
      </c>
      <c r="G20" s="201" t="s">
        <v>30</v>
      </c>
      <c r="H20" s="220">
        <f>+'5.1'!K23+'5.1'!L23+'5.1'!M23</f>
        <v>6561.7279537907289</v>
      </c>
      <c r="I20" s="220">
        <v>7888.5583618929122</v>
      </c>
      <c r="J20" s="220">
        <f t="shared" si="2"/>
        <v>-1326.8304081021834</v>
      </c>
      <c r="K20" s="250">
        <f t="shared" si="3"/>
        <v>-0.16819681711574508</v>
      </c>
    </row>
    <row r="21" spans="1:14" s="77" customFormat="1" ht="11.25" x14ac:dyDescent="0.2">
      <c r="A21" s="193"/>
      <c r="B21" s="4"/>
      <c r="C21" s="4"/>
      <c r="D21" s="4"/>
      <c r="E21" s="165"/>
      <c r="F21" s="4"/>
      <c r="G21" s="193"/>
      <c r="H21" s="4"/>
      <c r="I21" s="4"/>
      <c r="K21" s="165"/>
    </row>
    <row r="22" spans="1:14" s="77" customFormat="1" x14ac:dyDescent="0.2">
      <c r="A22" s="71"/>
      <c r="B22" s="4"/>
      <c r="C22" s="4"/>
      <c r="D22" s="4"/>
      <c r="E22" s="4"/>
      <c r="F22" s="4"/>
      <c r="G22" s="71"/>
      <c r="H22" s="4"/>
      <c r="I22" s="4"/>
      <c r="J22" s="132"/>
      <c r="K22" s="132"/>
      <c r="L22" s="132"/>
      <c r="M22" s="132"/>
      <c r="N22" s="132"/>
    </row>
    <row r="23" spans="1:14" ht="36" x14ac:dyDescent="0.2">
      <c r="A23" s="248"/>
      <c r="B23" s="211" t="s">
        <v>322</v>
      </c>
      <c r="C23" s="211" t="s">
        <v>325</v>
      </c>
      <c r="D23" s="211" t="s">
        <v>295</v>
      </c>
      <c r="E23" s="211" t="s">
        <v>172</v>
      </c>
      <c r="G23" s="248"/>
      <c r="H23" s="211" t="s">
        <v>322</v>
      </c>
      <c r="I23" s="211" t="s">
        <v>325</v>
      </c>
      <c r="J23" s="211" t="s">
        <v>295</v>
      </c>
      <c r="K23" s="211" t="s">
        <v>172</v>
      </c>
    </row>
    <row r="24" spans="1:14" x14ac:dyDescent="0.2">
      <c r="A24" s="249" t="s">
        <v>59</v>
      </c>
      <c r="B24" s="219">
        <f>SUM(B25:B38)</f>
        <v>43978.703432376002</v>
      </c>
      <c r="C24" s="219">
        <f>SUM(C25:C38)</f>
        <v>48008.573355199995</v>
      </c>
      <c r="D24" s="219">
        <f t="shared" ref="D24:D38" si="4">+B24-C24</f>
        <v>-4029.869922823993</v>
      </c>
      <c r="E24" s="207">
        <f t="shared" ref="E24:E38" si="5">+B24/C24-1</f>
        <v>-8.3940630624623647E-2</v>
      </c>
      <c r="F24" s="134"/>
      <c r="G24" s="249" t="s">
        <v>116</v>
      </c>
      <c r="H24" s="219">
        <f>SUM(H25:H38)</f>
        <v>25408.269970121317</v>
      </c>
      <c r="I24" s="219">
        <f>SUM(I25:I38)</f>
        <v>29041.886406273028</v>
      </c>
      <c r="J24" s="219">
        <f t="shared" ref="J24:J38" si="6">+H24-I24</f>
        <v>-3633.6164361517112</v>
      </c>
      <c r="K24" s="207">
        <f t="shared" ref="K24:K38" si="7">+H24/I24-1</f>
        <v>-0.12511640550204939</v>
      </c>
    </row>
    <row r="25" spans="1:14" x14ac:dyDescent="0.2">
      <c r="A25" s="201" t="s">
        <v>129</v>
      </c>
      <c r="B25" s="220">
        <f>+'4.2'!K7+'4.2'!L7+'4.2'!M7</f>
        <v>1532.9593333759999</v>
      </c>
      <c r="C25" s="220">
        <v>1821.5023180000003</v>
      </c>
      <c r="D25" s="220">
        <f t="shared" si="4"/>
        <v>-288.54298462400038</v>
      </c>
      <c r="E25" s="250">
        <f t="shared" si="5"/>
        <v>-0.15840934253699934</v>
      </c>
      <c r="G25" s="201" t="s">
        <v>129</v>
      </c>
      <c r="H25" s="220">
        <f>+'5.2'!K7+'5.2'!L7+'5.2'!M7</f>
        <v>1156.7779559999999</v>
      </c>
      <c r="I25" s="220">
        <v>1371.90797</v>
      </c>
      <c r="J25" s="220">
        <f t="shared" si="6"/>
        <v>-215.13001400000007</v>
      </c>
      <c r="K25" s="250">
        <f t="shared" si="7"/>
        <v>-0.15681082018934556</v>
      </c>
    </row>
    <row r="26" spans="1:14" x14ac:dyDescent="0.2">
      <c r="A26" s="201" t="s">
        <v>99</v>
      </c>
      <c r="B26" s="295">
        <f>+'4.2'!K8+'4.2'!L8+'4.2'!M8</f>
        <v>2138.9240690000001</v>
      </c>
      <c r="C26" s="220">
        <v>2329.3864879999996</v>
      </c>
      <c r="D26" s="220">
        <f t="shared" si="4"/>
        <v>-190.4624189999995</v>
      </c>
      <c r="E26" s="250">
        <f t="shared" si="5"/>
        <v>-8.1765057014445697E-2</v>
      </c>
      <c r="G26" s="201" t="s">
        <v>99</v>
      </c>
      <c r="H26" s="220">
        <f>+'5.2'!K8+'5.2'!L8+'5.2'!M8</f>
        <v>1435.8099629999999</v>
      </c>
      <c r="I26" s="220">
        <v>1580.8227490000004</v>
      </c>
      <c r="J26" s="220">
        <f t="shared" si="6"/>
        <v>-145.01278600000046</v>
      </c>
      <c r="K26" s="250">
        <f t="shared" si="7"/>
        <v>-9.1732476706659849E-2</v>
      </c>
    </row>
    <row r="27" spans="1:14" x14ac:dyDescent="0.2">
      <c r="A27" s="201" t="s">
        <v>100</v>
      </c>
      <c r="B27" s="295">
        <f>+'4.2'!K9+'4.2'!L9+'4.2'!M9</f>
        <v>2314.2956549999999</v>
      </c>
      <c r="C27" s="220">
        <v>2737.6866260000002</v>
      </c>
      <c r="D27" s="220">
        <f t="shared" si="4"/>
        <v>-423.39097100000026</v>
      </c>
      <c r="E27" s="250">
        <f t="shared" si="5"/>
        <v>-0.15465282511848755</v>
      </c>
      <c r="G27" s="201" t="s">
        <v>100</v>
      </c>
      <c r="H27" s="220">
        <f>+'5.2'!K9+'5.2'!L9+'5.2'!M9</f>
        <v>1614.5474129999998</v>
      </c>
      <c r="I27" s="220">
        <v>1874.7830830000003</v>
      </c>
      <c r="J27" s="220">
        <f t="shared" si="6"/>
        <v>-260.23567000000048</v>
      </c>
      <c r="K27" s="250">
        <f t="shared" si="7"/>
        <v>-0.13880841594942028</v>
      </c>
    </row>
    <row r="28" spans="1:14" x14ac:dyDescent="0.2">
      <c r="A28" s="201" t="s">
        <v>101</v>
      </c>
      <c r="B28" s="295">
        <f>+'4.2'!K10+'4.2'!L10+'4.2'!M10</f>
        <v>2781.7866389999999</v>
      </c>
      <c r="C28" s="220">
        <v>2464.3240559999999</v>
      </c>
      <c r="D28" s="220">
        <f t="shared" si="4"/>
        <v>317.462583</v>
      </c>
      <c r="E28" s="250">
        <f t="shared" si="5"/>
        <v>0.12882339164245038</v>
      </c>
      <c r="G28" s="201" t="s">
        <v>101</v>
      </c>
      <c r="H28" s="220">
        <f>+'5.2'!K10+'5.2'!L10+'5.2'!M10</f>
        <v>1078.4424650000001</v>
      </c>
      <c r="I28" s="220">
        <v>1139.0426989999999</v>
      </c>
      <c r="J28" s="220">
        <f t="shared" si="6"/>
        <v>-60.600233999999773</v>
      </c>
      <c r="K28" s="250">
        <f t="shared" si="7"/>
        <v>-5.3202776378095895E-2</v>
      </c>
    </row>
    <row r="29" spans="1:14" x14ac:dyDescent="0.2">
      <c r="A29" s="201" t="s">
        <v>128</v>
      </c>
      <c r="B29" s="295">
        <f>+'4.2'!K11+'4.2'!L11+'4.2'!M11</f>
        <v>1064.5638430000001</v>
      </c>
      <c r="C29" s="220">
        <v>1164.1913245999995</v>
      </c>
      <c r="D29" s="220">
        <f t="shared" si="4"/>
        <v>-99.627481599999328</v>
      </c>
      <c r="E29" s="250">
        <f t="shared" si="5"/>
        <v>-8.5576553866032246E-2</v>
      </c>
      <c r="G29" s="201" t="s">
        <v>128</v>
      </c>
      <c r="H29" s="220">
        <f>+'5.2'!K11+'5.2'!L11+'5.2'!M11</f>
        <v>499.17132099999998</v>
      </c>
      <c r="I29" s="220">
        <v>559.18251899999996</v>
      </c>
      <c r="J29" s="220">
        <f t="shared" si="6"/>
        <v>-60.011197999999979</v>
      </c>
      <c r="K29" s="250">
        <f t="shared" si="7"/>
        <v>-0.10731951726123257</v>
      </c>
    </row>
    <row r="30" spans="1:14" x14ac:dyDescent="0.2">
      <c r="A30" s="201" t="s">
        <v>102</v>
      </c>
      <c r="B30" s="295">
        <f>+'4.2'!K12+'4.2'!L12+'4.2'!M12</f>
        <v>1489.3104089999997</v>
      </c>
      <c r="C30" s="220">
        <v>1622.5046140000004</v>
      </c>
      <c r="D30" s="220">
        <f t="shared" si="4"/>
        <v>-133.19420500000069</v>
      </c>
      <c r="E30" s="250">
        <f t="shared" si="5"/>
        <v>-8.2091726489229355E-2</v>
      </c>
      <c r="G30" s="201" t="s">
        <v>102</v>
      </c>
      <c r="H30" s="220">
        <f>+'5.2'!K12+'5.2'!L12+'5.2'!M12</f>
        <v>845.92952199999991</v>
      </c>
      <c r="I30" s="220">
        <v>943.90607</v>
      </c>
      <c r="J30" s="220">
        <f t="shared" si="6"/>
        <v>-97.976548000000093</v>
      </c>
      <c r="K30" s="250">
        <f t="shared" si="7"/>
        <v>-0.10379904432651876</v>
      </c>
    </row>
    <row r="31" spans="1:14" x14ac:dyDescent="0.2">
      <c r="A31" s="201" t="s">
        <v>103</v>
      </c>
      <c r="B31" s="295">
        <f>+'4.2'!K13+'4.2'!L13+'4.2'!M13</f>
        <v>682.72545099999991</v>
      </c>
      <c r="C31" s="220">
        <v>811.3563489999998</v>
      </c>
      <c r="D31" s="220">
        <f t="shared" si="4"/>
        <v>-128.63089799999989</v>
      </c>
      <c r="E31" s="250">
        <f t="shared" si="5"/>
        <v>-0.15853810493815457</v>
      </c>
      <c r="G31" s="201" t="s">
        <v>103</v>
      </c>
      <c r="H31" s="220">
        <f>+'5.2'!K13+'5.2'!L13+'5.2'!M13</f>
        <v>591.02951559314306</v>
      </c>
      <c r="I31" s="220">
        <v>717.55361353501848</v>
      </c>
      <c r="J31" s="220">
        <f t="shared" si="6"/>
        <v>-126.52409794187543</v>
      </c>
      <c r="K31" s="250">
        <f t="shared" si="7"/>
        <v>-0.17632703055950916</v>
      </c>
    </row>
    <row r="32" spans="1:14" x14ac:dyDescent="0.2">
      <c r="A32" s="201" t="s">
        <v>104</v>
      </c>
      <c r="B32" s="295">
        <f>+'4.2'!K14+'4.2'!L14+'4.2'!M14</f>
        <v>8181.6679949999998</v>
      </c>
      <c r="C32" s="220">
        <v>9140.7391019999995</v>
      </c>
      <c r="D32" s="220">
        <f t="shared" si="4"/>
        <v>-959.07110699999976</v>
      </c>
      <c r="E32" s="250">
        <f t="shared" si="5"/>
        <v>-0.10492270879825838</v>
      </c>
      <c r="G32" s="201" t="s">
        <v>104</v>
      </c>
      <c r="H32" s="220">
        <f>+'5.2'!K14+'5.2'!L14+'5.2'!M14</f>
        <v>4333.4179069999991</v>
      </c>
      <c r="I32" s="220">
        <v>5064.357199</v>
      </c>
      <c r="J32" s="220">
        <f t="shared" si="6"/>
        <v>-730.93929200000093</v>
      </c>
      <c r="K32" s="250">
        <f t="shared" si="7"/>
        <v>-0.14433012192432459</v>
      </c>
    </row>
    <row r="33" spans="1:11" x14ac:dyDescent="0.2">
      <c r="A33" s="201" t="s">
        <v>105</v>
      </c>
      <c r="B33" s="295">
        <f>+'4.2'!K15+'4.2'!L15+'4.2'!M15</f>
        <v>2017.8781129999995</v>
      </c>
      <c r="C33" s="220">
        <v>2251.1493969999997</v>
      </c>
      <c r="D33" s="220">
        <f t="shared" si="4"/>
        <v>-233.27128400000015</v>
      </c>
      <c r="E33" s="250">
        <f t="shared" si="5"/>
        <v>-0.1036231910289338</v>
      </c>
      <c r="G33" s="201" t="s">
        <v>105</v>
      </c>
      <c r="H33" s="220">
        <f>+'5.2'!K15+'5.2'!L15+'5.2'!M15</f>
        <v>972.29091300000005</v>
      </c>
      <c r="I33" s="220">
        <v>1148.4953960000003</v>
      </c>
      <c r="J33" s="220">
        <f t="shared" si="6"/>
        <v>-176.20448300000021</v>
      </c>
      <c r="K33" s="250">
        <f t="shared" si="7"/>
        <v>-0.15342201946449963</v>
      </c>
    </row>
    <row r="34" spans="1:11" x14ac:dyDescent="0.2">
      <c r="A34" s="201" t="s">
        <v>106</v>
      </c>
      <c r="B34" s="295">
        <f>+'4.2'!K16+'4.2'!L16+'4.2'!M16</f>
        <v>2032.1044359999999</v>
      </c>
      <c r="C34" s="220">
        <v>2204.4718670000002</v>
      </c>
      <c r="D34" s="220">
        <f t="shared" si="4"/>
        <v>-172.36743100000035</v>
      </c>
      <c r="E34" s="250">
        <f t="shared" si="5"/>
        <v>-7.81898982610153E-2</v>
      </c>
      <c r="G34" s="201" t="s">
        <v>106</v>
      </c>
      <c r="H34" s="220">
        <f>+'5.2'!K16+'5.2'!L16+'5.2'!M16</f>
        <v>1298.5574550000001</v>
      </c>
      <c r="I34" s="220">
        <v>1476.3972110000004</v>
      </c>
      <c r="J34" s="220">
        <f t="shared" si="6"/>
        <v>-177.83975600000031</v>
      </c>
      <c r="K34" s="250">
        <f t="shared" si="7"/>
        <v>-0.12045522348253768</v>
      </c>
    </row>
    <row r="35" spans="1:11" x14ac:dyDescent="0.2">
      <c r="A35" s="201" t="s">
        <v>107</v>
      </c>
      <c r="B35" s="295">
        <f>+'4.2'!K17+'4.2'!L17+'4.2'!M17</f>
        <v>1721.0504599999995</v>
      </c>
      <c r="C35" s="220">
        <v>1951.7751009999997</v>
      </c>
      <c r="D35" s="220">
        <f t="shared" si="4"/>
        <v>-230.72464100000025</v>
      </c>
      <c r="E35" s="250">
        <f t="shared" si="5"/>
        <v>-0.11821271871015648</v>
      </c>
      <c r="G35" s="201" t="s">
        <v>107</v>
      </c>
      <c r="H35" s="220">
        <f>+'5.2'!K17+'5.2'!L17+'5.2'!M17</f>
        <v>1273.4111189999996</v>
      </c>
      <c r="I35" s="220">
        <v>1444.972986</v>
      </c>
      <c r="J35" s="220">
        <f t="shared" si="6"/>
        <v>-171.56186700000035</v>
      </c>
      <c r="K35" s="250">
        <f t="shared" si="7"/>
        <v>-0.11873015527779585</v>
      </c>
    </row>
    <row r="36" spans="1:11" x14ac:dyDescent="0.2">
      <c r="A36" s="201" t="s">
        <v>108</v>
      </c>
      <c r="B36" s="295">
        <f>+'4.2'!K18+'4.2'!L18+'4.2'!M18</f>
        <v>7968.9398980000014</v>
      </c>
      <c r="C36" s="220">
        <v>8837.2282365999981</v>
      </c>
      <c r="D36" s="220">
        <f t="shared" si="4"/>
        <v>-868.28833859999668</v>
      </c>
      <c r="E36" s="250">
        <f t="shared" si="5"/>
        <v>-9.8253469906312896E-2</v>
      </c>
      <c r="G36" s="201" t="s">
        <v>108</v>
      </c>
      <c r="H36" s="220">
        <f>+'5.2'!K18+'5.2'!L18+'5.2'!M18</f>
        <v>5672.5094740000013</v>
      </c>
      <c r="I36" s="220">
        <v>6673.0797240000002</v>
      </c>
      <c r="J36" s="220">
        <f t="shared" si="6"/>
        <v>-1000.5702499999989</v>
      </c>
      <c r="K36" s="250">
        <f t="shared" si="7"/>
        <v>-0.14994130017679952</v>
      </c>
    </row>
    <row r="37" spans="1:11" x14ac:dyDescent="0.2">
      <c r="A37" s="201" t="s">
        <v>109</v>
      </c>
      <c r="B37" s="295">
        <f>+'4.2'!K19+'4.2'!L19+'4.2'!M19</f>
        <v>8259.0776140000035</v>
      </c>
      <c r="C37" s="220">
        <v>8529.1934490000021</v>
      </c>
      <c r="D37" s="220">
        <f t="shared" si="4"/>
        <v>-270.1158349999987</v>
      </c>
      <c r="E37" s="250">
        <f t="shared" si="5"/>
        <v>-3.1669563671541279E-2</v>
      </c>
      <c r="G37" s="201" t="s">
        <v>109</v>
      </c>
      <c r="H37" s="220">
        <f>+'5.2'!K19+'5.2'!L19+'5.2'!M19</f>
        <v>3565.5727719999986</v>
      </c>
      <c r="I37" s="220">
        <v>3807.518595</v>
      </c>
      <c r="J37" s="220">
        <f t="shared" si="6"/>
        <v>-241.94582300000138</v>
      </c>
      <c r="K37" s="250">
        <f t="shared" si="7"/>
        <v>-6.3544226236405654E-2</v>
      </c>
    </row>
    <row r="38" spans="1:11" x14ac:dyDescent="0.2">
      <c r="A38" s="201" t="s">
        <v>110</v>
      </c>
      <c r="B38" s="295">
        <f>+'4.2'!K20+'4.2'!L20+'4.2'!M20</f>
        <v>1793.4195169999998</v>
      </c>
      <c r="C38" s="220">
        <v>2143.0644269999993</v>
      </c>
      <c r="D38" s="220">
        <f t="shared" si="4"/>
        <v>-349.64490999999953</v>
      </c>
      <c r="E38" s="250">
        <f t="shared" si="5"/>
        <v>-0.16315184256474047</v>
      </c>
      <c r="G38" s="201" t="s">
        <v>110</v>
      </c>
      <c r="H38" s="220">
        <f>+'5.2'!K20+'5.2'!L20+'5.2'!M20</f>
        <v>1070.8021745281719</v>
      </c>
      <c r="I38" s="220">
        <v>1239.8665917380058</v>
      </c>
      <c r="J38" s="220">
        <f t="shared" si="6"/>
        <v>-169.06441720983389</v>
      </c>
      <c r="K38" s="250">
        <f t="shared" si="7"/>
        <v>-0.13635694221976313</v>
      </c>
    </row>
    <row r="39" spans="1:11" s="77" customFormat="1" ht="11.25" x14ac:dyDescent="0.2">
      <c r="E39" s="165"/>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R34"/>
  <sheetViews>
    <sheetView showGridLines="0" view="pageBreakPreview" zoomScale="85" zoomScaleNormal="145" zoomScaleSheetLayoutView="85" workbookViewId="0">
      <selection activeCell="Q27" sqref="Q27"/>
    </sheetView>
  </sheetViews>
  <sheetFormatPr defaultColWidth="9.140625" defaultRowHeight="12" x14ac:dyDescent="0.2"/>
  <cols>
    <col min="1" max="1" width="32.140625" style="161" bestFit="1" customWidth="1"/>
    <col min="2" max="2" width="9" style="161" bestFit="1" customWidth="1"/>
    <col min="3" max="3" width="9.5703125" style="161" bestFit="1" customWidth="1"/>
    <col min="4" max="4" width="10" style="161" bestFit="1" customWidth="1"/>
    <col min="5" max="5" width="10.28515625" style="161" bestFit="1" customWidth="1"/>
    <col min="6" max="6" width="8.140625" style="161" bestFit="1" customWidth="1"/>
    <col min="7" max="9" width="9.140625" style="161"/>
    <col min="10" max="10" width="9.140625" style="161" customWidth="1"/>
    <col min="11" max="11" width="12.7109375" style="161" customWidth="1"/>
    <col min="12" max="12" width="9.7109375" style="161" customWidth="1"/>
    <col min="13" max="16384" width="9.140625" style="161"/>
  </cols>
  <sheetData>
    <row r="1" spans="1:18" ht="18" x14ac:dyDescent="0.25">
      <c r="A1" s="240" t="s">
        <v>302</v>
      </c>
      <c r="B1" s="160"/>
      <c r="C1" s="160"/>
      <c r="D1" s="160"/>
      <c r="E1" s="160"/>
      <c r="K1" s="243" t="str">
        <f>'3'!N1</f>
        <v>IV. čtvrtletí 2022</v>
      </c>
    </row>
    <row r="2" spans="1:18" ht="6" customHeight="1" x14ac:dyDescent="0.2">
      <c r="A2" s="160"/>
      <c r="B2" s="160"/>
      <c r="C2" s="160"/>
      <c r="D2" s="160"/>
      <c r="E2" s="160"/>
    </row>
    <row r="3" spans="1:18" s="4" customFormat="1" ht="11.25" x14ac:dyDescent="0.2">
      <c r="E3" s="165"/>
      <c r="N3" s="3"/>
    </row>
    <row r="4" spans="1:18" ht="12" customHeight="1" x14ac:dyDescent="0.2">
      <c r="A4" s="246" t="s">
        <v>26</v>
      </c>
      <c r="B4" s="324" t="s">
        <v>42</v>
      </c>
      <c r="C4" s="324" t="s">
        <v>43</v>
      </c>
      <c r="D4" s="324" t="s">
        <v>44</v>
      </c>
      <c r="E4" s="324" t="s">
        <v>45</v>
      </c>
      <c r="F4" s="324" t="s">
        <v>7</v>
      </c>
    </row>
    <row r="5" spans="1:18" x14ac:dyDescent="0.2">
      <c r="A5" s="246" t="s">
        <v>297</v>
      </c>
      <c r="B5" s="247">
        <v>7671.9408000000003</v>
      </c>
      <c r="C5" s="247">
        <v>4633.9967153999996</v>
      </c>
      <c r="D5" s="247">
        <v>3745.8223309999994</v>
      </c>
      <c r="E5" s="247">
        <v>6136.9892919999984</v>
      </c>
      <c r="F5" s="199">
        <f t="shared" ref="F5:F6" si="0">SUM(B5:E5)</f>
        <v>22188.749138399999</v>
      </c>
    </row>
    <row r="6" spans="1:18" x14ac:dyDescent="0.2">
      <c r="A6" s="246" t="s">
        <v>298</v>
      </c>
      <c r="B6" s="247">
        <v>7021.2371049999983</v>
      </c>
      <c r="C6" s="247">
        <v>3965.4027319999996</v>
      </c>
      <c r="D6" s="247">
        <v>3547.4660890000009</v>
      </c>
      <c r="E6" s="247">
        <v>6203.9500329999992</v>
      </c>
      <c r="F6" s="199">
        <f t="shared" si="0"/>
        <v>20738.055958999998</v>
      </c>
      <c r="O6" s="162"/>
      <c r="P6" s="162"/>
      <c r="Q6" s="162"/>
      <c r="R6" s="162"/>
    </row>
    <row r="7" spans="1:18" x14ac:dyDescent="0.2">
      <c r="A7" s="246" t="s">
        <v>299</v>
      </c>
      <c r="B7" s="247">
        <v>7667.5807229664297</v>
      </c>
      <c r="C7" s="247">
        <v>4621.9647687183515</v>
      </c>
      <c r="D7" s="247">
        <v>3456.9184949999994</v>
      </c>
      <c r="E7" s="247">
        <v>6278.3488349999998</v>
      </c>
      <c r="F7" s="199">
        <f>SUM(B7:E7)</f>
        <v>22024.81282168478</v>
      </c>
      <c r="P7" s="163"/>
      <c r="Q7" s="163"/>
      <c r="R7" s="163"/>
    </row>
    <row r="8" spans="1:18" x14ac:dyDescent="0.2">
      <c r="A8" s="246" t="s">
        <v>300</v>
      </c>
      <c r="B8" s="247">
        <f>+'7.1'!B8+'7.1'!C8+'7.1'!D8</f>
        <v>6946.9872039185957</v>
      </c>
      <c r="C8" s="247">
        <f>+'7.1'!E8+'7.1'!F8+'7.1'!G8</f>
        <v>4453.0677049999995</v>
      </c>
      <c r="D8" s="247">
        <f>+'7.1'!H8+'7.1'!I8+'7.1'!J8</f>
        <v>3580.5167530000003</v>
      </c>
      <c r="E8" s="247">
        <f>+'7.1'!K8+'7.1'!L8+'7.1'!M8</f>
        <v>5342.6191369999997</v>
      </c>
      <c r="F8" s="199">
        <f>SUM(B8:E8)</f>
        <v>20323.190798918593</v>
      </c>
      <c r="P8" s="163"/>
      <c r="Q8" s="163"/>
      <c r="R8" s="163"/>
    </row>
    <row r="9" spans="1:18" x14ac:dyDescent="0.2">
      <c r="A9" s="246" t="s">
        <v>301</v>
      </c>
      <c r="B9" s="199">
        <f>+B8-B7</f>
        <v>-720.59351904783398</v>
      </c>
      <c r="C9" s="199">
        <f>+C8-C7</f>
        <v>-168.897063718352</v>
      </c>
      <c r="D9" s="199">
        <f>+D8-D7</f>
        <v>123.5982580000009</v>
      </c>
      <c r="E9" s="199">
        <f>+E8-E7</f>
        <v>-935.7296980000001</v>
      </c>
      <c r="F9" s="199">
        <f>+F8-F7</f>
        <v>-1701.622022766187</v>
      </c>
    </row>
    <row r="10" spans="1:18" x14ac:dyDescent="0.2">
      <c r="A10" s="248" t="s">
        <v>301</v>
      </c>
      <c r="B10" s="204">
        <f>+(B8-B7)/B7</f>
        <v>-9.3979254354566624E-2</v>
      </c>
      <c r="C10" s="204">
        <f>+(C8-C7)/C7</f>
        <v>-3.654226550177412E-2</v>
      </c>
      <c r="D10" s="204">
        <f>+(D8-D7)/D7</f>
        <v>3.5753882591900946E-2</v>
      </c>
      <c r="E10" s="204">
        <f>+(E8-E7)/E7</f>
        <v>-0.14904073070670659</v>
      </c>
      <c r="F10" s="204">
        <f>+(F8-F7)/F7</f>
        <v>-7.7259318230883473E-2</v>
      </c>
    </row>
    <row r="12" spans="1:18" x14ac:dyDescent="0.2">
      <c r="B12" s="334">
        <v>2019</v>
      </c>
      <c r="C12" s="334">
        <v>2020</v>
      </c>
      <c r="D12" s="334">
        <v>2021</v>
      </c>
      <c r="E12" s="334">
        <v>2022</v>
      </c>
    </row>
    <row r="16" spans="1:18" x14ac:dyDescent="0.2">
      <c r="A16" s="246" t="s">
        <v>25</v>
      </c>
      <c r="B16" s="324" t="s">
        <v>42</v>
      </c>
      <c r="C16" s="324" t="s">
        <v>43</v>
      </c>
      <c r="D16" s="324" t="s">
        <v>44</v>
      </c>
      <c r="E16" s="324" t="s">
        <v>45</v>
      </c>
      <c r="F16" s="324" t="s">
        <v>7</v>
      </c>
    </row>
    <row r="17" spans="1:6" x14ac:dyDescent="0.2">
      <c r="A17" s="246" t="s">
        <v>297</v>
      </c>
      <c r="B17" s="247">
        <v>14015.397265597716</v>
      </c>
      <c r="C17" s="247">
        <v>5663.1111253245599</v>
      </c>
      <c r="D17" s="247">
        <v>3090.2147482706205</v>
      </c>
      <c r="E17" s="247">
        <v>11080.062526775408</v>
      </c>
      <c r="F17" s="199">
        <f t="shared" ref="F17:F18" si="1">SUM(B17:E17)</f>
        <v>33848.785665968302</v>
      </c>
    </row>
    <row r="18" spans="1:6" x14ac:dyDescent="0.2">
      <c r="A18" s="246" t="s">
        <v>298</v>
      </c>
      <c r="B18" s="247">
        <v>13365.702517027044</v>
      </c>
      <c r="C18" s="247">
        <v>5557.4149748755744</v>
      </c>
      <c r="D18" s="247">
        <v>2881.1293208541133</v>
      </c>
      <c r="E18" s="247">
        <v>11704.285397282179</v>
      </c>
      <c r="F18" s="199">
        <f t="shared" si="1"/>
        <v>33508.532210038917</v>
      </c>
    </row>
    <row r="19" spans="1:6" x14ac:dyDescent="0.2">
      <c r="A19" s="246" t="s">
        <v>299</v>
      </c>
      <c r="B19" s="247">
        <v>14475.47323926062</v>
      </c>
      <c r="C19" s="247">
        <v>6886.6457983141918</v>
      </c>
      <c r="D19" s="247">
        <v>3111.065786985374</v>
      </c>
      <c r="E19" s="247">
        <v>12285.201532999999</v>
      </c>
      <c r="F19" s="199">
        <f>SUM(B19:E19)</f>
        <v>36758.386357560186</v>
      </c>
    </row>
    <row r="20" spans="1:6" x14ac:dyDescent="0.2">
      <c r="A20" s="246" t="s">
        <v>300</v>
      </c>
      <c r="B20" s="247">
        <f>+'7.1'!B13+'7.1'!C13+'7.1'!D13</f>
        <v>12870.189204967552</v>
      </c>
      <c r="C20" s="247">
        <f>+'7.1'!E13+'7.1'!F13+'7.1'!G13</f>
        <v>5186.6198035533653</v>
      </c>
      <c r="D20" s="247">
        <f>+'7.1'!H13+'7.1'!I13+'7.1'!J13</f>
        <v>3114.5219964606667</v>
      </c>
      <c r="E20" s="247">
        <f>+'7.1'!K13+'7.1'!L13+'7.1'!M13</f>
        <v>10842.737572000005</v>
      </c>
      <c r="F20" s="199">
        <f>SUM(B20:E20)</f>
        <v>32014.06857698159</v>
      </c>
    </row>
    <row r="21" spans="1:6" x14ac:dyDescent="0.2">
      <c r="A21" s="246" t="s">
        <v>301</v>
      </c>
      <c r="B21" s="199">
        <f>+B20-B19</f>
        <v>-1605.2840342930685</v>
      </c>
      <c r="C21" s="199">
        <f>+C20-C19</f>
        <v>-1700.0259947608265</v>
      </c>
      <c r="D21" s="199">
        <f>+D20-D19</f>
        <v>3.4562094752927806</v>
      </c>
      <c r="E21" s="199">
        <f>+E20-E19</f>
        <v>-1442.463960999994</v>
      </c>
      <c r="F21" s="199">
        <f>+F20-F19</f>
        <v>-4744.3177805785963</v>
      </c>
    </row>
    <row r="22" spans="1:6" x14ac:dyDescent="0.2">
      <c r="A22" s="248" t="s">
        <v>301</v>
      </c>
      <c r="B22" s="204">
        <f>+(B20-B19)/B19</f>
        <v>-0.11089682580733806</v>
      </c>
      <c r="C22" s="204">
        <f>+(C20-C19)/C19</f>
        <v>-0.24685834650839489</v>
      </c>
      <c r="D22" s="204">
        <f>+(D20-D19)/D19</f>
        <v>1.1109406589057864E-3</v>
      </c>
      <c r="E22" s="204">
        <f>+(E20-E19)/E19</f>
        <v>-0.11741475767616079</v>
      </c>
      <c r="F22" s="204">
        <f>+(F20-F19)/F19</f>
        <v>-0.12906762920518738</v>
      </c>
    </row>
    <row r="28" spans="1:6" x14ac:dyDescent="0.2">
      <c r="A28" s="246" t="s">
        <v>5</v>
      </c>
      <c r="B28" s="324" t="s">
        <v>42</v>
      </c>
      <c r="C28" s="324" t="s">
        <v>43</v>
      </c>
      <c r="D28" s="324" t="s">
        <v>44</v>
      </c>
      <c r="E28" s="324" t="s">
        <v>45</v>
      </c>
      <c r="F28" s="324" t="s">
        <v>7</v>
      </c>
    </row>
    <row r="29" spans="1:6" x14ac:dyDescent="0.2">
      <c r="A29" s="246" t="s">
        <v>297</v>
      </c>
      <c r="B29" s="247">
        <v>8000.2277954508227</v>
      </c>
      <c r="C29" s="247">
        <v>2947.9774611584162</v>
      </c>
      <c r="D29" s="247">
        <v>1375.0624167794851</v>
      </c>
      <c r="E29" s="247">
        <v>6345.6836996429729</v>
      </c>
      <c r="F29" s="199">
        <f t="shared" ref="F29:F30" si="2">SUM(B29:E29)</f>
        <v>18668.951373031698</v>
      </c>
    </row>
    <row r="30" spans="1:6" x14ac:dyDescent="0.2">
      <c r="A30" s="246" t="s">
        <v>298</v>
      </c>
      <c r="B30" s="247">
        <v>7761.4412209729589</v>
      </c>
      <c r="C30" s="247">
        <v>2666.4454051244275</v>
      </c>
      <c r="D30" s="247">
        <v>1502.5578261458868</v>
      </c>
      <c r="E30" s="247">
        <v>6727.5190452424795</v>
      </c>
      <c r="F30" s="199">
        <f t="shared" si="2"/>
        <v>18657.963497485754</v>
      </c>
    </row>
    <row r="31" spans="1:6" x14ac:dyDescent="0.2">
      <c r="A31" s="246" t="s">
        <v>299</v>
      </c>
      <c r="B31" s="247">
        <v>8891.9809219999988</v>
      </c>
      <c r="C31" s="247">
        <v>3340.5134649999991</v>
      </c>
      <c r="D31" s="247">
        <v>1333.2217679999999</v>
      </c>
      <c r="E31" s="247">
        <v>6446.5769939999973</v>
      </c>
      <c r="F31" s="199">
        <f>SUM(B31:E31)</f>
        <v>20012.293148999997</v>
      </c>
    </row>
    <row r="32" spans="1:6" x14ac:dyDescent="0.2">
      <c r="A32" s="246" t="s">
        <v>300</v>
      </c>
      <c r="B32" s="247">
        <f>+'7.1'!B14+'7.1'!C14+'7.1'!D14</f>
        <v>7314.3010420000001</v>
      </c>
      <c r="C32" s="247">
        <f>+'7.1'!E14+'7.1'!F14+'7.1'!G14</f>
        <v>2713.8934800000002</v>
      </c>
      <c r="D32" s="247">
        <f>+'7.1'!H14+'7.1'!I14+'7.1'!J14</f>
        <v>1360.2108039999998</v>
      </c>
      <c r="E32" s="247">
        <f>+'7.1'!K14+'7.1'!L14+'7.1'!M14</f>
        <v>5486.8373090000032</v>
      </c>
      <c r="F32" s="199">
        <f>SUM(B32:E32)</f>
        <v>16875.242635000002</v>
      </c>
    </row>
    <row r="33" spans="1:6" x14ac:dyDescent="0.2">
      <c r="A33" s="246" t="s">
        <v>301</v>
      </c>
      <c r="B33" s="199">
        <f>+B32-B31</f>
        <v>-1577.6798799999988</v>
      </c>
      <c r="C33" s="199">
        <f>+C32-C31</f>
        <v>-626.61998499999891</v>
      </c>
      <c r="D33" s="199">
        <f>+D32-D31</f>
        <v>26.989035999999942</v>
      </c>
      <c r="E33" s="199">
        <f>+E32-E31</f>
        <v>-959.7396849999941</v>
      </c>
      <c r="F33" s="199">
        <f>+F32-F31</f>
        <v>-3137.050513999995</v>
      </c>
    </row>
    <row r="34" spans="1:6" x14ac:dyDescent="0.2">
      <c r="A34" s="248" t="s">
        <v>301</v>
      </c>
      <c r="B34" s="204">
        <f>+(B32-B31)/B31</f>
        <v>-0.17742726776399162</v>
      </c>
      <c r="C34" s="204">
        <f>+(C32-C31)/C31</f>
        <v>-0.18758193659907882</v>
      </c>
      <c r="D34" s="204">
        <f>+(D32-D31)/D31</f>
        <v>2.0243470852180045E-2</v>
      </c>
      <c r="E34" s="204">
        <f>+(E32-E31)/E31</f>
        <v>-0.14887585859802027</v>
      </c>
      <c r="F34" s="204">
        <f>+(F32-F31)/F31</f>
        <v>-0.15675617434960229</v>
      </c>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8"/>
  <dimension ref="A1:I23"/>
  <sheetViews>
    <sheetView showGridLines="0" view="pageBreakPreview" zoomScaleNormal="70" zoomScaleSheetLayoutView="100" workbookViewId="0">
      <selection activeCell="F26" sqref="F26"/>
    </sheetView>
  </sheetViews>
  <sheetFormatPr defaultRowHeight="12.75" x14ac:dyDescent="0.2"/>
  <cols>
    <col min="1" max="1" width="31.28515625" customWidth="1"/>
    <col min="2" max="3" width="9.7109375" customWidth="1"/>
    <col min="4" max="4" width="10.5703125" customWidth="1"/>
    <col min="10" max="10" width="20.7109375" customWidth="1"/>
    <col min="11" max="11" width="15.28515625" customWidth="1"/>
  </cols>
  <sheetData>
    <row r="1" spans="1:9" ht="18" x14ac:dyDescent="0.25">
      <c r="A1" s="237" t="s">
        <v>303</v>
      </c>
      <c r="I1" s="242" t="str">
        <f>'3'!N1</f>
        <v>IV. čtvrtletí 2022</v>
      </c>
    </row>
    <row r="2" spans="1:9" ht="6" customHeight="1" x14ac:dyDescent="0.2"/>
    <row r="3" spans="1:9" ht="36" x14ac:dyDescent="0.2">
      <c r="A3" s="168"/>
      <c r="B3" s="211" t="s">
        <v>322</v>
      </c>
      <c r="C3" s="211" t="s">
        <v>325</v>
      </c>
      <c r="D3" s="211" t="s">
        <v>295</v>
      </c>
      <c r="E3" s="211" t="s">
        <v>172</v>
      </c>
    </row>
    <row r="4" spans="1:9" x14ac:dyDescent="0.2">
      <c r="A4" s="170" t="s">
        <v>199</v>
      </c>
      <c r="B4" s="219">
        <f>SUM(B5:B20)</f>
        <v>27035.120966999995</v>
      </c>
      <c r="C4" s="219">
        <f>SUM(C5:C20)</f>
        <v>30700.1681436</v>
      </c>
      <c r="D4" s="219">
        <f t="shared" ref="D4:D20" si="0">+B4-C4</f>
        <v>-3665.0471766000046</v>
      </c>
      <c r="E4" s="207">
        <f t="shared" ref="E4:E20" si="1">+B4/C4-1</f>
        <v>-0.1193819903349308</v>
      </c>
    </row>
    <row r="5" spans="1:9" x14ac:dyDescent="0.2">
      <c r="A5" s="169" t="s">
        <v>40</v>
      </c>
      <c r="B5" s="220">
        <f>+'9'!L6</f>
        <v>3873.2402899999997</v>
      </c>
      <c r="C5" s="220">
        <v>4086.3502530000001</v>
      </c>
      <c r="D5" s="220">
        <f t="shared" si="0"/>
        <v>-213.10996300000033</v>
      </c>
      <c r="E5" s="250">
        <f t="shared" si="1"/>
        <v>-5.2151663417384531E-2</v>
      </c>
      <c r="I5" s="157"/>
    </row>
    <row r="6" spans="1:9" x14ac:dyDescent="0.2">
      <c r="A6" s="169" t="s">
        <v>39</v>
      </c>
      <c r="B6" s="220">
        <f>+'9'!L7</f>
        <v>585.36986400000001</v>
      </c>
      <c r="C6" s="220">
        <v>595.31330500000013</v>
      </c>
      <c r="D6" s="220">
        <f t="shared" si="0"/>
        <v>-9.9434410000001208</v>
      </c>
      <c r="E6" s="250">
        <f t="shared" si="1"/>
        <v>-1.6702870432234174E-2</v>
      </c>
      <c r="I6" s="157"/>
    </row>
    <row r="7" spans="1:9" x14ac:dyDescent="0.2">
      <c r="A7" s="169" t="s">
        <v>38</v>
      </c>
      <c r="B7" s="220">
        <f>+'9'!L8</f>
        <v>3071.2553230000003</v>
      </c>
      <c r="C7" s="220">
        <v>3899.4439390000007</v>
      </c>
      <c r="D7" s="220">
        <f t="shared" si="0"/>
        <v>-828.18861600000037</v>
      </c>
      <c r="E7" s="250">
        <f t="shared" si="1"/>
        <v>-0.21238633737414025</v>
      </c>
      <c r="I7" s="157"/>
    </row>
    <row r="8" spans="1:9" x14ac:dyDescent="0.2">
      <c r="A8" s="169" t="s">
        <v>60</v>
      </c>
      <c r="B8" s="220">
        <f>+'9'!L9</f>
        <v>0</v>
      </c>
      <c r="C8" s="220">
        <v>0</v>
      </c>
      <c r="D8" s="220">
        <f t="shared" si="0"/>
        <v>0</v>
      </c>
      <c r="E8" s="250">
        <v>0</v>
      </c>
      <c r="I8" s="157"/>
    </row>
    <row r="9" spans="1:9" x14ac:dyDescent="0.2">
      <c r="A9" s="169" t="s">
        <v>61</v>
      </c>
      <c r="B9" s="220">
        <f>+'9'!L10</f>
        <v>0</v>
      </c>
      <c r="C9" s="220">
        <v>0</v>
      </c>
      <c r="D9" s="220">
        <f t="shared" si="0"/>
        <v>0</v>
      </c>
      <c r="E9" s="250">
        <v>0</v>
      </c>
      <c r="I9" s="157"/>
    </row>
    <row r="10" spans="1:9" x14ac:dyDescent="0.2">
      <c r="A10" s="169" t="s">
        <v>62</v>
      </c>
      <c r="B10" s="220">
        <f>+'9'!L11</f>
        <v>0</v>
      </c>
      <c r="C10" s="220">
        <v>0</v>
      </c>
      <c r="D10" s="220">
        <f t="shared" si="0"/>
        <v>0</v>
      </c>
      <c r="E10" s="250">
        <v>0</v>
      </c>
      <c r="I10" s="157"/>
    </row>
    <row r="11" spans="1:9" x14ac:dyDescent="0.2">
      <c r="A11" s="169" t="s">
        <v>37</v>
      </c>
      <c r="B11" s="220">
        <f>+'9'!L12</f>
        <v>13728.757476999999</v>
      </c>
      <c r="C11" s="220">
        <v>15441.491141</v>
      </c>
      <c r="D11" s="220">
        <f t="shared" si="0"/>
        <v>-1712.7336640000012</v>
      </c>
      <c r="E11" s="250">
        <f t="shared" si="1"/>
        <v>-0.11091763407825161</v>
      </c>
      <c r="I11" s="157"/>
    </row>
    <row r="12" spans="1:9" x14ac:dyDescent="0.2">
      <c r="A12" s="169" t="s">
        <v>72</v>
      </c>
      <c r="B12" s="220">
        <f>+'9'!L13</f>
        <v>0</v>
      </c>
      <c r="C12" s="220">
        <v>0</v>
      </c>
      <c r="D12" s="220">
        <f t="shared" si="0"/>
        <v>0</v>
      </c>
      <c r="E12" s="250">
        <v>0</v>
      </c>
      <c r="I12" s="157"/>
    </row>
    <row r="13" spans="1:9" x14ac:dyDescent="0.2">
      <c r="A13" s="169" t="s">
        <v>36</v>
      </c>
      <c r="B13" s="220">
        <f>+'9'!L14</f>
        <v>0</v>
      </c>
      <c r="C13" s="220">
        <v>0</v>
      </c>
      <c r="D13" s="220">
        <f t="shared" si="0"/>
        <v>0</v>
      </c>
      <c r="E13" s="250">
        <v>0</v>
      </c>
      <c r="I13" s="157"/>
    </row>
    <row r="14" spans="1:9" x14ac:dyDescent="0.2">
      <c r="A14" s="169" t="s">
        <v>35</v>
      </c>
      <c r="B14" s="220">
        <f>+'9'!L15</f>
        <v>190.95734999999999</v>
      </c>
      <c r="C14" s="220">
        <v>147.90947</v>
      </c>
      <c r="D14" s="220">
        <f t="shared" si="0"/>
        <v>43.047879999999992</v>
      </c>
      <c r="E14" s="250">
        <f t="shared" si="1"/>
        <v>0.29104208134881415</v>
      </c>
      <c r="I14" s="157"/>
    </row>
    <row r="15" spans="1:9" x14ac:dyDescent="0.2">
      <c r="A15" s="169" t="s">
        <v>34</v>
      </c>
      <c r="B15" s="220">
        <f>+'9'!L16</f>
        <v>34.303063999999999</v>
      </c>
      <c r="C15" s="220">
        <v>44.451968000000001</v>
      </c>
      <c r="D15" s="220">
        <f t="shared" si="0"/>
        <v>-10.148904000000002</v>
      </c>
      <c r="E15" s="250">
        <f t="shared" si="1"/>
        <v>-0.22831169139688035</v>
      </c>
      <c r="I15" s="157"/>
    </row>
    <row r="16" spans="1:9" x14ac:dyDescent="0.2">
      <c r="A16" s="169" t="s">
        <v>33</v>
      </c>
      <c r="B16" s="220">
        <f>+'9'!L17</f>
        <v>640.84608200000002</v>
      </c>
      <c r="C16" s="220">
        <v>484.21022399999998</v>
      </c>
      <c r="D16" s="220">
        <f t="shared" si="0"/>
        <v>156.63585800000004</v>
      </c>
      <c r="E16" s="250">
        <f t="shared" si="1"/>
        <v>0.32348730001207082</v>
      </c>
    </row>
    <row r="17" spans="1:5" x14ac:dyDescent="0.2">
      <c r="A17" s="169" t="s">
        <v>32</v>
      </c>
      <c r="B17" s="220">
        <f>+'9'!L18</f>
        <v>986.75038299999983</v>
      </c>
      <c r="C17" s="220">
        <v>1362.1172689999999</v>
      </c>
      <c r="D17" s="220">
        <f t="shared" si="0"/>
        <v>-375.36688600000002</v>
      </c>
      <c r="E17" s="250">
        <f t="shared" si="1"/>
        <v>-0.27557604219758269</v>
      </c>
    </row>
    <row r="18" spans="1:5" x14ac:dyDescent="0.2">
      <c r="A18" s="169" t="s">
        <v>3</v>
      </c>
      <c r="B18" s="220">
        <f>+'9'!L19</f>
        <v>0</v>
      </c>
      <c r="C18" s="220">
        <v>0</v>
      </c>
      <c r="D18" s="220">
        <f t="shared" si="0"/>
        <v>0</v>
      </c>
      <c r="E18" s="250">
        <v>0</v>
      </c>
    </row>
    <row r="19" spans="1:5" x14ac:dyDescent="0.2">
      <c r="A19" s="169" t="s">
        <v>31</v>
      </c>
      <c r="B19" s="220">
        <f>+'9'!L20</f>
        <v>100.682911</v>
      </c>
      <c r="C19" s="220">
        <v>5.5315919999999998</v>
      </c>
      <c r="D19" s="220">
        <f t="shared" si="0"/>
        <v>95.151319000000001</v>
      </c>
      <c r="E19" s="250">
        <f t="shared" si="1"/>
        <v>17.201434776823746</v>
      </c>
    </row>
    <row r="20" spans="1:5" x14ac:dyDescent="0.2">
      <c r="A20" s="169" t="s">
        <v>30</v>
      </c>
      <c r="B20" s="220">
        <f>+'9'!L21</f>
        <v>3822.9582229999987</v>
      </c>
      <c r="C20" s="220">
        <v>4633.3489825999986</v>
      </c>
      <c r="D20" s="220">
        <f t="shared" si="0"/>
        <v>-810.39075959999991</v>
      </c>
      <c r="E20" s="250">
        <f t="shared" si="1"/>
        <v>-0.17490388974440041</v>
      </c>
    </row>
    <row r="21" spans="1:5" s="166" customFormat="1" ht="11.25" x14ac:dyDescent="0.2">
      <c r="E21" s="165"/>
    </row>
    <row r="23" spans="1:5" x14ac:dyDescent="0.2">
      <c r="B23" s="156"/>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1856E-3896-43B4-932C-7BF58042E86D}">
  <dimension ref="A1:D54"/>
  <sheetViews>
    <sheetView view="pageBreakPreview" topLeftCell="A28" zoomScaleNormal="100" zoomScaleSheetLayoutView="100" workbookViewId="0">
      <selection activeCell="F40" sqref="F40"/>
    </sheetView>
  </sheetViews>
  <sheetFormatPr defaultColWidth="9.140625" defaultRowHeight="14.25" x14ac:dyDescent="0.2"/>
  <cols>
    <col min="1" max="1" width="56.42578125" style="301" customWidth="1"/>
    <col min="2" max="4" width="12.7109375" style="301" customWidth="1"/>
    <col min="5" max="16384" width="9.140625" style="301"/>
  </cols>
  <sheetData>
    <row r="1" spans="1:4" ht="20.25" x14ac:dyDescent="0.2">
      <c r="A1" s="300" t="s">
        <v>321</v>
      </c>
      <c r="D1" s="302"/>
    </row>
    <row r="2" spans="1:4" ht="15" x14ac:dyDescent="0.2">
      <c r="C2" s="356" t="s">
        <v>172</v>
      </c>
      <c r="D2" s="356"/>
    </row>
    <row r="3" spans="1:4" ht="15" x14ac:dyDescent="0.25">
      <c r="A3" s="303" t="s">
        <v>311</v>
      </c>
      <c r="B3" s="304">
        <f>+'10.1'!E10</f>
        <v>43978.700653376</v>
      </c>
      <c r="C3" s="304">
        <f>+'10.1'!E11</f>
        <v>-4029.8727018240024</v>
      </c>
      <c r="D3" s="305">
        <f>+'10.1'!E12</f>
        <v>-8.3940688510118183E-2</v>
      </c>
    </row>
    <row r="4" spans="1:4" x14ac:dyDescent="0.2">
      <c r="A4" s="306" t="str">
        <f>+'5.4'!B4</f>
        <v>Říjen</v>
      </c>
      <c r="B4" s="307">
        <f>INDEX('3'!$B$6:$M$6,,MATCH('2'!A4,'3'!$B$4:$M$4,0))</f>
        <v>11057.657072376</v>
      </c>
      <c r="C4" s="307">
        <f>+'10.2'!K10</f>
        <v>-1826.6824482240008</v>
      </c>
      <c r="D4" s="308">
        <f>+'10.2'!K11</f>
        <v>-0.1417754045757198</v>
      </c>
    </row>
    <row r="5" spans="1:4" x14ac:dyDescent="0.2">
      <c r="A5" s="306" t="str">
        <f>+'5.4'!C4</f>
        <v>Listopad</v>
      </c>
      <c r="B5" s="307">
        <f>INDEX('3'!$B$6:$M$6,,MATCH('2'!A5,'3'!$B$4:$M$4,0))</f>
        <v>14825.133701183995</v>
      </c>
      <c r="C5" s="307">
        <f>+'10.2'!L10</f>
        <v>-1301.45444021601</v>
      </c>
      <c r="D5" s="308">
        <f>+'10.2'!L11</f>
        <v>-8.0702404551086043E-2</v>
      </c>
    </row>
    <row r="6" spans="1:4" x14ac:dyDescent="0.2">
      <c r="A6" s="306" t="str">
        <f>+'5.4'!D4</f>
        <v>Prosinec</v>
      </c>
      <c r="B6" s="307">
        <f>INDEX('3'!$B$6:$M$6,,MATCH('2'!A6,'3'!$B$4:$M$4,0))</f>
        <v>18095.909879816001</v>
      </c>
      <c r="C6" s="307">
        <f>+'10.2'!M10</f>
        <v>-901.7358133839989</v>
      </c>
      <c r="D6" s="308">
        <f>+'10.2'!M11</f>
        <v>-4.7465661163833862E-2</v>
      </c>
    </row>
    <row r="7" spans="1:4" ht="7.5" customHeight="1" x14ac:dyDescent="0.2">
      <c r="B7" s="307"/>
    </row>
    <row r="8" spans="1:4" x14ac:dyDescent="0.2">
      <c r="A8" s="306" t="s">
        <v>305</v>
      </c>
      <c r="B8" s="307"/>
    </row>
    <row r="9" spans="1:4" x14ac:dyDescent="0.2">
      <c r="A9" s="306" t="s">
        <v>40</v>
      </c>
      <c r="B9" s="307">
        <f>+'4.1'!K8+'4.1'!L8+'4.1'!M8</f>
        <v>5628.0687599999992</v>
      </c>
      <c r="C9" s="307">
        <f>+VLOOKUP(A9,'10.3'!$A$4:$E$20,4,FALSE)</f>
        <v>-619.932088999999</v>
      </c>
      <c r="D9" s="308">
        <f>+VLOOKUP(A9,'10.3'!$A$4:$E$20,5,FALSE)</f>
        <v>-9.9220871440697689E-2</v>
      </c>
    </row>
    <row r="10" spans="1:4" x14ac:dyDescent="0.2">
      <c r="A10" s="306" t="s">
        <v>38</v>
      </c>
      <c r="B10" s="307">
        <f>+'4.1'!K10+'4.1'!L10+'4.1'!M10</f>
        <v>3811.6768569999995</v>
      </c>
      <c r="C10" s="307">
        <f>+VLOOKUP(A10,'10.3'!$A$4:$E$20,4,FALSE)</f>
        <v>-841.03676500000074</v>
      </c>
      <c r="D10" s="308">
        <f>+VLOOKUP(A10,'10.3'!$A$4:$E$20,5,FALSE)</f>
        <v>-0.18076263301984086</v>
      </c>
    </row>
    <row r="11" spans="1:4" x14ac:dyDescent="0.2">
      <c r="A11" s="306" t="s">
        <v>37</v>
      </c>
      <c r="B11" s="307">
        <f>+'4.1'!K14+'4.1'!L14+'4.1'!M14</f>
        <v>18291.147488999999</v>
      </c>
      <c r="C11" s="307">
        <f>+VLOOKUP(A11,'10.3'!$A$4:$E$20,4,FALSE)</f>
        <v>-473.00321600000098</v>
      </c>
      <c r="D11" s="308">
        <f>+VLOOKUP(A11,'10.3'!$A$4:$E$20,5,FALSE)</f>
        <v>-2.5207813742082252E-2</v>
      </c>
    </row>
    <row r="12" spans="1:4" x14ac:dyDescent="0.2">
      <c r="A12" s="306" t="s">
        <v>30</v>
      </c>
      <c r="B12" s="307">
        <f>+'4.1'!K23+'4.1'!L23+'4.1'!M23</f>
        <v>9115.3895214199438</v>
      </c>
      <c r="C12" s="307">
        <f>+VLOOKUP(A12,'10.3'!$A$4:$E$20,4,FALSE)</f>
        <v>-1978.1777557288642</v>
      </c>
      <c r="D12" s="308">
        <f>+VLOOKUP(A12,'10.3'!$A$4:$E$20,5,FALSE)</f>
        <v>-0.17831755163225382</v>
      </c>
    </row>
    <row r="13" spans="1:4" ht="7.5" customHeight="1" x14ac:dyDescent="0.2">
      <c r="A13" s="306"/>
      <c r="B13" s="307"/>
      <c r="C13" s="307"/>
      <c r="D13" s="309"/>
    </row>
    <row r="14" spans="1:4" x14ac:dyDescent="0.2">
      <c r="A14" s="306" t="s">
        <v>306</v>
      </c>
      <c r="B14" s="307"/>
      <c r="C14" s="307"/>
      <c r="D14" s="309"/>
    </row>
    <row r="15" spans="1:4" x14ac:dyDescent="0.2">
      <c r="A15" s="306" t="s">
        <v>104</v>
      </c>
      <c r="B15" s="307">
        <f>+'4.2'!K14+'4.2'!L14+'4.2'!M14</f>
        <v>8181.6679949999998</v>
      </c>
      <c r="C15" s="307">
        <f>+VLOOKUP(A15,'10.3'!$A$24:$E$38,4,FALSE)</f>
        <v>-959.07110699999976</v>
      </c>
      <c r="D15" s="308">
        <f>+VLOOKUP(A15,'10.3'!$A$24:$E$38,5,FALSE)</f>
        <v>-0.10492270879825838</v>
      </c>
    </row>
    <row r="16" spans="1:4" x14ac:dyDescent="0.2">
      <c r="A16" s="306" t="s">
        <v>108</v>
      </c>
      <c r="B16" s="307">
        <f>+'4.2'!K18+'4.2'!L18+'4.2'!M18</f>
        <v>7968.9398980000014</v>
      </c>
      <c r="C16" s="307">
        <f>+VLOOKUP(A16,'10.3'!$A$24:$E$38,4,FALSE)</f>
        <v>-868.28833859999668</v>
      </c>
      <c r="D16" s="308">
        <f>+VLOOKUP(A16,'10.3'!$A$24:$E$38,5,FALSE)</f>
        <v>-9.8253469906312896E-2</v>
      </c>
    </row>
    <row r="17" spans="1:4" x14ac:dyDescent="0.2">
      <c r="A17" s="306" t="s">
        <v>109</v>
      </c>
      <c r="B17" s="307">
        <f>+'4.2'!K19+'4.2'!L19+'4.2'!M19</f>
        <v>8259.0776140000035</v>
      </c>
      <c r="C17" s="307">
        <f>+VLOOKUP(A17,'10.3'!$A$24:$E$38,4,FALSE)</f>
        <v>-270.1158349999987</v>
      </c>
      <c r="D17" s="308">
        <f>+VLOOKUP(A17,'10.3'!$A$24:$E$38,5,FALSE)</f>
        <v>-3.1669563671541279E-2</v>
      </c>
    </row>
    <row r="18" spans="1:4" x14ac:dyDescent="0.2">
      <c r="A18" s="306"/>
      <c r="B18" s="307"/>
      <c r="C18" s="307"/>
      <c r="D18" s="309"/>
    </row>
    <row r="19" spans="1:4" ht="7.5" customHeight="1" x14ac:dyDescent="0.2">
      <c r="B19" s="307"/>
    </row>
    <row r="20" spans="1:4" ht="15" x14ac:dyDescent="0.25">
      <c r="A20" s="303" t="s">
        <v>312</v>
      </c>
      <c r="B20" s="310">
        <f>+'10.1'!E18</f>
        <v>25408.267473121319</v>
      </c>
      <c r="C20" s="310">
        <f>+'10.1'!E19</f>
        <v>-3633.6189331517089</v>
      </c>
      <c r="D20" s="311">
        <f>+'10.1'!E20</f>
        <v>-0.12511649148131265</v>
      </c>
    </row>
    <row r="21" spans="1:4" x14ac:dyDescent="0.2">
      <c r="A21" s="306" t="str">
        <f>+'5.4'!B4</f>
        <v>Říjen</v>
      </c>
      <c r="B21" s="307">
        <f>+'10.2'!K17</f>
        <v>5644.6247608346475</v>
      </c>
      <c r="C21" s="307">
        <f>+'10.2'!K18</f>
        <v>-1578.9912908189772</v>
      </c>
      <c r="D21" s="308">
        <f>+'10.2'!K19</f>
        <v>-0.21858737777979156</v>
      </c>
    </row>
    <row r="22" spans="1:4" x14ac:dyDescent="0.2">
      <c r="A22" s="306" t="str">
        <f>+'5.4'!C4</f>
        <v>Listopad</v>
      </c>
      <c r="B22" s="307">
        <f>+'10.2'!L17</f>
        <v>8486.193720023346</v>
      </c>
      <c r="C22" s="307">
        <f>+'10.2'!L18</f>
        <v>-1199.6167248000111</v>
      </c>
      <c r="D22" s="308">
        <f>+'10.2'!L19</f>
        <v>-0.12385300451973576</v>
      </c>
    </row>
    <row r="23" spans="1:4" x14ac:dyDescent="0.2">
      <c r="A23" s="306" t="str">
        <f>+'5.4'!D4</f>
        <v>Prosinec</v>
      </c>
      <c r="B23" s="307">
        <f>+'10.2'!M17</f>
        <v>11277.448992263327</v>
      </c>
      <c r="C23" s="307">
        <f>+'10.2'!M18</f>
        <v>-855.01091753271612</v>
      </c>
      <c r="D23" s="308">
        <f>+'10.2'!M19</f>
        <v>-7.0473005795169325E-2</v>
      </c>
    </row>
    <row r="24" spans="1:4" ht="7.5" customHeight="1" x14ac:dyDescent="0.2"/>
    <row r="25" spans="1:4" x14ac:dyDescent="0.2">
      <c r="A25" s="306" t="s">
        <v>307</v>
      </c>
    </row>
    <row r="26" spans="1:4" x14ac:dyDescent="0.2">
      <c r="A26" s="306" t="s">
        <v>40</v>
      </c>
      <c r="B26" s="307">
        <f>+'5.1'!K8+'5.1'!L8+'5.1'!M8</f>
        <v>2175.3789629999997</v>
      </c>
      <c r="C26" s="312">
        <f>+VLOOKUP(A26,'10.3'!$G$4:$K$20,4,FALSE)</f>
        <v>-488.78467900000078</v>
      </c>
      <c r="D26" s="308">
        <f>+VLOOKUP(A26,'10.3'!$G$4:$K$20,5,FALSE)</f>
        <v>-0.18346646253045773</v>
      </c>
    </row>
    <row r="27" spans="1:4" x14ac:dyDescent="0.2">
      <c r="A27" s="306" t="s">
        <v>38</v>
      </c>
      <c r="B27" s="307">
        <f>+'5.1'!K10+'5.1'!L10+'5.1'!M10</f>
        <v>2589.284412</v>
      </c>
      <c r="C27" s="312">
        <f>+VLOOKUP(A27,'10.3'!$G$4:$K$20,4,FALSE)</f>
        <v>-682.31783799999994</v>
      </c>
      <c r="D27" s="308">
        <f>+VLOOKUP(A27,'10.3'!$G$4:$K$20,5,FALSE)</f>
        <v>-0.2085576992129774</v>
      </c>
    </row>
    <row r="28" spans="1:4" x14ac:dyDescent="0.2">
      <c r="A28" s="306" t="s">
        <v>37</v>
      </c>
      <c r="B28" s="307">
        <f>+'5.1'!K14+'5.1'!L14+'5.1'!M14</f>
        <v>11827.656284000001</v>
      </c>
      <c r="C28" s="312">
        <f>+VLOOKUP(A28,'10.3'!$G$4:$K$20,4,FALSE)</f>
        <v>-926.12383899999986</v>
      </c>
      <c r="D28" s="308">
        <f>+VLOOKUP(A28,'10.3'!$G$4:$K$20,5,FALSE)</f>
        <v>-7.2615634742662749E-2</v>
      </c>
    </row>
    <row r="29" spans="1:4" x14ac:dyDescent="0.2">
      <c r="A29" s="306" t="s">
        <v>30</v>
      </c>
      <c r="B29" s="307">
        <f>+'5.1'!K23+'5.1'!L23+'5.1'!M23</f>
        <v>6561.7279537907289</v>
      </c>
      <c r="C29" s="312">
        <f>+VLOOKUP(A29,'10.3'!$G$4:$K$20,4,FALSE)</f>
        <v>-1326.8304081021834</v>
      </c>
      <c r="D29" s="308">
        <f>+VLOOKUP(A29,'10.3'!$G$4:$K$20,5,FALSE)</f>
        <v>-0.16819681711574508</v>
      </c>
    </row>
    <row r="30" spans="1:4" ht="7.5" customHeight="1" x14ac:dyDescent="0.2"/>
    <row r="31" spans="1:4" x14ac:dyDescent="0.2">
      <c r="A31" s="306" t="s">
        <v>308</v>
      </c>
    </row>
    <row r="32" spans="1:4" x14ac:dyDescent="0.2">
      <c r="A32" s="306" t="s">
        <v>104</v>
      </c>
      <c r="B32" s="307">
        <f>+'5.2'!K14+'5.2'!L14+'5.2'!M14</f>
        <v>4333.4179069999991</v>
      </c>
      <c r="C32" s="312">
        <f>+VLOOKUP(A32,'10.3'!$G$24:$K$38,4,FALSE)</f>
        <v>-730.93929200000093</v>
      </c>
      <c r="D32" s="308">
        <f>+VLOOKUP(A32,'10.3'!$G$24:$K$38,5,FALSE)</f>
        <v>-0.14433012192432459</v>
      </c>
    </row>
    <row r="33" spans="1:4" x14ac:dyDescent="0.2">
      <c r="A33" s="306" t="s">
        <v>108</v>
      </c>
      <c r="B33" s="307">
        <f>+'5.2'!K18+'5.2'!L18+'5.2'!M18</f>
        <v>5672.5094740000013</v>
      </c>
      <c r="C33" s="312">
        <f>+VLOOKUP(A33,'10.3'!$G$24:$K$38,4,FALSE)</f>
        <v>-1000.5702499999989</v>
      </c>
      <c r="D33" s="308">
        <f>+VLOOKUP(A33,'10.3'!$G$24:$K$38,5,FALSE)</f>
        <v>-0.14994130017679952</v>
      </c>
    </row>
    <row r="34" spans="1:4" x14ac:dyDescent="0.2">
      <c r="A34" s="306" t="s">
        <v>109</v>
      </c>
      <c r="B34" s="307">
        <f>+'5.2'!K19+'5.2'!L19+'5.2'!M19</f>
        <v>3565.5727719999986</v>
      </c>
      <c r="C34" s="312">
        <f>+VLOOKUP(A34,'10.3'!$G$24:$K$38,4,FALSE)</f>
        <v>-241.94582300000138</v>
      </c>
      <c r="D34" s="308">
        <f>+VLOOKUP(A34,'10.3'!$G$24:$K$38,5,FALSE)</f>
        <v>-6.3544226236405654E-2</v>
      </c>
    </row>
    <row r="35" spans="1:4" ht="7.5" customHeight="1" x14ac:dyDescent="0.2"/>
    <row r="36" spans="1:4" ht="16.5" x14ac:dyDescent="0.3">
      <c r="A36" s="313" t="s">
        <v>313</v>
      </c>
      <c r="B36" s="310">
        <f>+'6'!K5</f>
        <v>37862.177359999994</v>
      </c>
    </row>
    <row r="37" spans="1:4" ht="7.5" customHeight="1" x14ac:dyDescent="0.2"/>
    <row r="38" spans="1:4" ht="15" x14ac:dyDescent="0.25">
      <c r="A38" s="303" t="s">
        <v>314</v>
      </c>
    </row>
    <row r="39" spans="1:4" x14ac:dyDescent="0.2">
      <c r="A39" s="306" t="s">
        <v>26</v>
      </c>
      <c r="B39" s="307">
        <f>+'10.4'!E8</f>
        <v>5342.6191369999997</v>
      </c>
      <c r="C39" s="307">
        <f>+'10.4'!E9</f>
        <v>-935.7296980000001</v>
      </c>
      <c r="D39" s="308">
        <f>+'10.4'!E10</f>
        <v>-0.14904073070670659</v>
      </c>
    </row>
    <row r="40" spans="1:4" x14ac:dyDescent="0.2">
      <c r="A40" s="306" t="s">
        <v>25</v>
      </c>
      <c r="B40" s="307">
        <f>+'10.4'!E20</f>
        <v>10842.737572000005</v>
      </c>
      <c r="C40" s="307">
        <f>+'10.4'!E21</f>
        <v>-1442.463960999994</v>
      </c>
      <c r="D40" s="308">
        <f>+'10.4'!E22</f>
        <v>-0.11741475767616079</v>
      </c>
    </row>
    <row r="41" spans="1:4" x14ac:dyDescent="0.2">
      <c r="A41" s="306" t="s">
        <v>5</v>
      </c>
      <c r="B41" s="307">
        <f>+'10.4'!E32</f>
        <v>5486.8373090000032</v>
      </c>
      <c r="C41" s="307">
        <f>+'10.4'!E33</f>
        <v>-959.7396849999941</v>
      </c>
      <c r="D41" s="308">
        <f>+'10.4'!E34</f>
        <v>-0.14887585859802027</v>
      </c>
    </row>
    <row r="42" spans="1:4" ht="7.5" customHeight="1" x14ac:dyDescent="0.2"/>
    <row r="43" spans="1:4" ht="15" x14ac:dyDescent="0.25">
      <c r="A43" s="303" t="s">
        <v>315</v>
      </c>
      <c r="B43" s="310">
        <f>+'10.5'!B4</f>
        <v>27035.120966999995</v>
      </c>
      <c r="C43" s="310">
        <f>+'10.5'!D4</f>
        <v>-3665.0471766000046</v>
      </c>
      <c r="D43" s="311">
        <f>+'10.5'!E4</f>
        <v>-0.1193819903349308</v>
      </c>
    </row>
    <row r="44" spans="1:4" ht="7.5" customHeight="1" x14ac:dyDescent="0.2"/>
    <row r="45" spans="1:4" x14ac:dyDescent="0.2">
      <c r="A45" s="306" t="s">
        <v>309</v>
      </c>
    </row>
    <row r="46" spans="1:4" x14ac:dyDescent="0.2">
      <c r="A46" s="306" t="s">
        <v>40</v>
      </c>
      <c r="B46" s="307">
        <f>+'9'!L6</f>
        <v>3873.2402899999997</v>
      </c>
      <c r="C46" s="307">
        <f>+VLOOKUP(A46,'10.5'!$A$4:$E$20,4,FALSE)</f>
        <v>-213.10996300000033</v>
      </c>
      <c r="D46" s="308">
        <f>+VLOOKUP(A46,'10.5'!$A$4:$E$20,5,FALSE)</f>
        <v>-5.2151663417384531E-2</v>
      </c>
    </row>
    <row r="47" spans="1:4" x14ac:dyDescent="0.2">
      <c r="A47" s="306" t="s">
        <v>38</v>
      </c>
      <c r="B47" s="307">
        <f>+'9'!L8</f>
        <v>3071.2553230000003</v>
      </c>
      <c r="C47" s="307">
        <f>+VLOOKUP(A47,'10.5'!$A$4:$E$20,4,FALSE)</f>
        <v>-828.18861600000037</v>
      </c>
      <c r="D47" s="308">
        <f>+VLOOKUP(A47,'10.5'!$A$4:$E$20,5,FALSE)</f>
        <v>-0.21238633737414025</v>
      </c>
    </row>
    <row r="48" spans="1:4" x14ac:dyDescent="0.2">
      <c r="A48" s="306" t="s">
        <v>37</v>
      </c>
      <c r="B48" s="307">
        <f>+'9'!L12</f>
        <v>13728.757476999999</v>
      </c>
      <c r="C48" s="307">
        <f>+VLOOKUP(A48,'10.5'!$A$4:$E$20,4,FALSE)</f>
        <v>-1712.7336640000012</v>
      </c>
      <c r="D48" s="308">
        <f>+VLOOKUP(A48,'10.5'!$A$4:$E$20,5,FALSE)</f>
        <v>-0.11091763407825161</v>
      </c>
    </row>
    <row r="49" spans="1:4" x14ac:dyDescent="0.2">
      <c r="A49" s="306" t="s">
        <v>30</v>
      </c>
      <c r="B49" s="307">
        <f>+'9'!L21</f>
        <v>3822.9582229999987</v>
      </c>
      <c r="C49" s="307">
        <f>+VLOOKUP(A49,'10.5'!$A$4:$E$20,4,FALSE)</f>
        <v>-810.39075959999991</v>
      </c>
      <c r="D49" s="308">
        <f>+VLOOKUP(A49,'10.5'!$A$4:$E$20,5,FALSE)</f>
        <v>-0.17490388974440041</v>
      </c>
    </row>
    <row r="51" spans="1:4" ht="14.25" customHeight="1" x14ac:dyDescent="0.2">
      <c r="A51" s="357" t="s">
        <v>327</v>
      </c>
      <c r="B51" s="357"/>
      <c r="C51" s="357"/>
      <c r="D51" s="357"/>
    </row>
    <row r="52" spans="1:4" x14ac:dyDescent="0.2">
      <c r="A52" s="357"/>
      <c r="B52" s="357"/>
      <c r="C52" s="357"/>
      <c r="D52" s="357"/>
    </row>
    <row r="53" spans="1:4" x14ac:dyDescent="0.2">
      <c r="A53" s="357"/>
      <c r="B53" s="357"/>
      <c r="C53" s="357"/>
      <c r="D53" s="357"/>
    </row>
    <row r="54" spans="1:4" x14ac:dyDescent="0.2">
      <c r="A54" s="357"/>
      <c r="B54" s="357"/>
      <c r="C54" s="357"/>
      <c r="D54" s="357"/>
    </row>
  </sheetData>
  <mergeCells count="2">
    <mergeCell ref="C2:D2"/>
    <mergeCell ref="A51:D54"/>
  </mergeCells>
  <pageMargins left="0.31496062992125984" right="0.31496062992125984" top="0.35433070866141736" bottom="0.35433070866141736" header="0.31496062992125984" footer="0.31496062992125984"/>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FE83-9C4F-4A86-A6EA-ECEE6AD6380B}">
  <dimension ref="A25:F58"/>
  <sheetViews>
    <sheetView zoomScale="70" zoomScaleNormal="70" workbookViewId="0">
      <selection activeCell="M35" sqref="M35"/>
    </sheetView>
  </sheetViews>
  <sheetFormatPr defaultRowHeight="12.75" x14ac:dyDescent="0.2"/>
  <sheetData>
    <row r="25" spans="6:6" x14ac:dyDescent="0.2">
      <c r="F25" s="213"/>
    </row>
    <row r="26" spans="6:6" x14ac:dyDescent="0.2">
      <c r="F26" s="213"/>
    </row>
    <row r="27" spans="6:6" x14ac:dyDescent="0.2">
      <c r="F27" s="213"/>
    </row>
    <row r="28" spans="6:6" x14ac:dyDescent="0.2">
      <c r="F28" s="213"/>
    </row>
    <row r="47" spans="1:6" ht="15" x14ac:dyDescent="0.25">
      <c r="A47" s="341" t="s">
        <v>251</v>
      </c>
      <c r="B47" s="342"/>
      <c r="C47" s="342"/>
      <c r="D47" s="342"/>
      <c r="E47" s="342"/>
      <c r="F47" s="342"/>
    </row>
    <row r="48" spans="1:6" ht="14.25" x14ac:dyDescent="0.2">
      <c r="A48" s="346" t="s">
        <v>252</v>
      </c>
      <c r="B48" s="343"/>
      <c r="C48" s="343"/>
      <c r="D48" s="342"/>
      <c r="E48" s="342"/>
      <c r="F48" s="342"/>
    </row>
    <row r="49" spans="1:6" x14ac:dyDescent="0.2">
      <c r="A49" s="342"/>
      <c r="B49" s="342"/>
      <c r="C49" s="342"/>
      <c r="D49" s="342"/>
      <c r="E49" s="342"/>
      <c r="F49" s="342"/>
    </row>
    <row r="50" spans="1:6" ht="14.25" x14ac:dyDescent="0.2">
      <c r="A50" s="344" t="s">
        <v>326</v>
      </c>
      <c r="B50" s="345">
        <f ca="1">TODAY()</f>
        <v>45387</v>
      </c>
      <c r="C50" s="342"/>
      <c r="D50" s="342"/>
      <c r="E50" s="342"/>
      <c r="F50" s="342"/>
    </row>
    <row r="51" spans="1:6" x14ac:dyDescent="0.2">
      <c r="A51" s="342"/>
      <c r="B51" s="342"/>
      <c r="C51" s="342"/>
      <c r="D51" s="342"/>
      <c r="E51" s="342"/>
      <c r="F51" s="342"/>
    </row>
    <row r="52" spans="1:6" x14ac:dyDescent="0.2">
      <c r="A52" s="342"/>
      <c r="B52" s="342"/>
      <c r="C52" s="342"/>
      <c r="D52" s="342"/>
      <c r="E52" s="342"/>
      <c r="F52" s="342"/>
    </row>
    <row r="53" spans="1:6" x14ac:dyDescent="0.2">
      <c r="A53" s="342"/>
      <c r="B53" s="342"/>
      <c r="C53" s="342"/>
      <c r="D53" s="342"/>
      <c r="E53" s="342"/>
      <c r="F53" s="342"/>
    </row>
    <row r="54" spans="1:6" x14ac:dyDescent="0.2">
      <c r="A54" s="342"/>
      <c r="B54" s="342"/>
      <c r="C54" s="342"/>
      <c r="D54" s="342"/>
      <c r="E54" s="342"/>
      <c r="F54" s="342"/>
    </row>
    <row r="55" spans="1:6" x14ac:dyDescent="0.2">
      <c r="A55" s="342"/>
      <c r="B55" s="342"/>
      <c r="C55" s="342"/>
      <c r="D55" s="342"/>
      <c r="E55" s="342"/>
      <c r="F55" s="342"/>
    </row>
    <row r="56" spans="1:6" x14ac:dyDescent="0.2">
      <c r="A56" s="342"/>
      <c r="B56" s="342"/>
      <c r="C56" s="342"/>
      <c r="D56" s="342"/>
      <c r="E56" s="342"/>
      <c r="F56" s="342"/>
    </row>
    <row r="57" spans="1:6" x14ac:dyDescent="0.2">
      <c r="A57" s="342"/>
      <c r="B57" s="342"/>
      <c r="C57" s="342"/>
      <c r="D57" s="342"/>
      <c r="E57" s="342"/>
      <c r="F57" s="342"/>
    </row>
    <row r="58" spans="1:6" x14ac:dyDescent="0.2">
      <c r="A58" s="342"/>
      <c r="B58" s="342"/>
      <c r="C58" s="342"/>
      <c r="D58" s="342"/>
      <c r="E58" s="342"/>
      <c r="F58" s="342"/>
    </row>
  </sheetData>
  <hyperlinks>
    <hyperlink ref="A48" r:id="rId1" xr:uid="{FE690EA6-EBE3-4DAD-9064-DA013DE09F7C}"/>
  </hyperlinks>
  <pageMargins left="0.7" right="0.7" top="0.78740157499999996" bottom="0.78740157499999996"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4"/>
  <dimension ref="A1:R44"/>
  <sheetViews>
    <sheetView showGridLines="0" view="pageBreakPreview" zoomScaleNormal="70" zoomScaleSheetLayoutView="100" workbookViewId="0">
      <selection activeCell="P22" sqref="P22"/>
    </sheetView>
  </sheetViews>
  <sheetFormatPr defaultColWidth="9.140625" defaultRowHeight="12" x14ac:dyDescent="0.2"/>
  <cols>
    <col min="1" max="1" width="31.140625" style="66" customWidth="1"/>
    <col min="2" max="13" width="8.5703125" style="66" customWidth="1"/>
    <col min="14" max="14" width="10.140625" style="66" customWidth="1"/>
    <col min="15" max="15" width="8.42578125" style="66" customWidth="1"/>
    <col min="16" max="16" width="11.42578125" style="66" bestFit="1" customWidth="1"/>
    <col min="17" max="17" width="9.5703125" style="66" bestFit="1" customWidth="1"/>
    <col min="18" max="16384" width="9.140625" style="66"/>
  </cols>
  <sheetData>
    <row r="1" spans="1:18" s="76" customFormat="1" ht="20.25" x14ac:dyDescent="0.3">
      <c r="A1" s="177" t="s">
        <v>244</v>
      </c>
      <c r="B1" s="72"/>
      <c r="C1" s="72"/>
      <c r="D1" s="72"/>
      <c r="E1" s="72"/>
      <c r="F1" s="72"/>
      <c r="G1" s="72"/>
      <c r="H1" s="72"/>
      <c r="I1" s="72"/>
      <c r="J1" s="72"/>
      <c r="K1" s="72"/>
      <c r="L1" s="72"/>
      <c r="M1" s="72"/>
      <c r="N1" s="241" t="s">
        <v>322</v>
      </c>
    </row>
    <row r="2" spans="1:18" ht="6" customHeight="1" x14ac:dyDescent="0.2">
      <c r="A2" s="7"/>
      <c r="B2" s="7"/>
      <c r="C2" s="7"/>
      <c r="D2" s="7"/>
      <c r="E2" s="7"/>
      <c r="F2" s="7"/>
      <c r="G2" s="7"/>
      <c r="H2" s="7"/>
      <c r="I2" s="7"/>
      <c r="J2" s="7"/>
      <c r="K2" s="7"/>
      <c r="L2" s="7"/>
      <c r="M2" s="7"/>
      <c r="N2" s="7"/>
    </row>
    <row r="3" spans="1:18" x14ac:dyDescent="0.2">
      <c r="A3" s="363">
        <v>2022</v>
      </c>
      <c r="B3" s="364" t="s">
        <v>42</v>
      </c>
      <c r="C3" s="365"/>
      <c r="D3" s="366"/>
      <c r="E3" s="364" t="s">
        <v>43</v>
      </c>
      <c r="F3" s="365"/>
      <c r="G3" s="366"/>
      <c r="H3" s="365" t="s">
        <v>44</v>
      </c>
      <c r="I3" s="365"/>
      <c r="J3" s="365"/>
      <c r="K3" s="364" t="s">
        <v>45</v>
      </c>
      <c r="L3" s="365"/>
      <c r="M3" s="366"/>
      <c r="N3" s="367" t="s">
        <v>7</v>
      </c>
      <c r="Q3" s="125"/>
      <c r="R3" s="125"/>
    </row>
    <row r="4" spans="1:18" x14ac:dyDescent="0.2">
      <c r="A4" s="363"/>
      <c r="B4" s="279" t="s">
        <v>8</v>
      </c>
      <c r="C4" s="269" t="s">
        <v>9</v>
      </c>
      <c r="D4" s="280" t="s">
        <v>10</v>
      </c>
      <c r="E4" s="279" t="s">
        <v>11</v>
      </c>
      <c r="F4" s="269" t="s">
        <v>12</v>
      </c>
      <c r="G4" s="280" t="s">
        <v>13</v>
      </c>
      <c r="H4" s="196" t="s">
        <v>14</v>
      </c>
      <c r="I4" s="196" t="s">
        <v>15</v>
      </c>
      <c r="J4" s="196" t="s">
        <v>16</v>
      </c>
      <c r="K4" s="279" t="s">
        <v>17</v>
      </c>
      <c r="L4" s="269" t="s">
        <v>18</v>
      </c>
      <c r="M4" s="280" t="s">
        <v>19</v>
      </c>
      <c r="N4" s="367"/>
    </row>
    <row r="5" spans="1:18" s="79" customFormat="1" x14ac:dyDescent="0.2">
      <c r="A5" s="359" t="s">
        <v>59</v>
      </c>
      <c r="B5" s="360">
        <f>SUM(B6:D6)</f>
        <v>51318.63734447398</v>
      </c>
      <c r="C5" s="361"/>
      <c r="D5" s="362"/>
      <c r="E5" s="360">
        <f>SUM(E6:G6)</f>
        <v>30638.234165993472</v>
      </c>
      <c r="F5" s="361"/>
      <c r="G5" s="362"/>
      <c r="H5" s="361">
        <f>SUM(H6:J6)</f>
        <v>24151.624154767818</v>
      </c>
      <c r="I5" s="361"/>
      <c r="J5" s="361"/>
      <c r="K5" s="360">
        <f>SUM(K6:M6)</f>
        <v>43978.700653376</v>
      </c>
      <c r="L5" s="361"/>
      <c r="M5" s="362"/>
      <c r="N5" s="358">
        <f>SUM(B6:M6)</f>
        <v>150087.19631861127</v>
      </c>
      <c r="Q5" s="123"/>
      <c r="R5" s="123"/>
    </row>
    <row r="6" spans="1:18" s="79" customFormat="1" x14ac:dyDescent="0.2">
      <c r="A6" s="359"/>
      <c r="B6" s="281">
        <v>19326.030606087908</v>
      </c>
      <c r="C6" s="268">
        <v>15791.174641604513</v>
      </c>
      <c r="D6" s="282">
        <v>16201.432096781558</v>
      </c>
      <c r="E6" s="297">
        <v>13428.166040619933</v>
      </c>
      <c r="F6" s="295">
        <v>9330.9838469073529</v>
      </c>
      <c r="G6" s="282">
        <v>7879.0842784661845</v>
      </c>
      <c r="H6" s="295">
        <v>7493.6095443455633</v>
      </c>
      <c r="I6" s="295">
        <v>7423.0127919651413</v>
      </c>
      <c r="J6" s="295">
        <v>9235.0018184571127</v>
      </c>
      <c r="K6" s="297">
        <v>11057.657072376</v>
      </c>
      <c r="L6" s="295">
        <v>14825.133701183995</v>
      </c>
      <c r="M6" s="282">
        <v>18095.909879816001</v>
      </c>
      <c r="N6" s="358"/>
    </row>
    <row r="7" spans="1:18" ht="12.75" customHeight="1" x14ac:dyDescent="0.2">
      <c r="A7" s="359" t="s">
        <v>71</v>
      </c>
      <c r="B7" s="360">
        <f>SUM(B8:D8)</f>
        <v>2613.788031999999</v>
      </c>
      <c r="C7" s="361"/>
      <c r="D7" s="362"/>
      <c r="E7" s="360">
        <f>SUM(E8:G8)</f>
        <v>2189.5495700000001</v>
      </c>
      <c r="F7" s="361"/>
      <c r="G7" s="362"/>
      <c r="H7" s="361">
        <f>SUM(H8:J8)</f>
        <v>2163.040863000002</v>
      </c>
      <c r="I7" s="361"/>
      <c r="J7" s="361"/>
      <c r="K7" s="360">
        <f>SUM(K8:M8)</f>
        <v>2335.387552000002</v>
      </c>
      <c r="L7" s="361"/>
      <c r="M7" s="362"/>
      <c r="N7" s="358">
        <f>SUM(B8:M8)</f>
        <v>9301.7660170000036</v>
      </c>
      <c r="P7" s="158"/>
    </row>
    <row r="8" spans="1:18" s="79" customFormat="1" ht="12.75" customHeight="1" x14ac:dyDescent="0.2">
      <c r="A8" s="359"/>
      <c r="B8" s="281">
        <v>921.08455200000083</v>
      </c>
      <c r="C8" s="268">
        <v>800.85594199999969</v>
      </c>
      <c r="D8" s="282">
        <v>891.84753799999874</v>
      </c>
      <c r="E8" s="297">
        <v>754.25838699999929</v>
      </c>
      <c r="F8" s="295">
        <v>746.93328400000019</v>
      </c>
      <c r="G8" s="282">
        <v>688.35789900000054</v>
      </c>
      <c r="H8" s="295">
        <v>744.24059400000033</v>
      </c>
      <c r="I8" s="295">
        <v>733.23568700000078</v>
      </c>
      <c r="J8" s="295">
        <v>685.56458200000088</v>
      </c>
      <c r="K8" s="297">
        <v>725.28491700000075</v>
      </c>
      <c r="L8" s="295">
        <v>771.19596800000056</v>
      </c>
      <c r="M8" s="282">
        <v>838.90666700000077</v>
      </c>
      <c r="N8" s="358"/>
      <c r="P8" s="159"/>
    </row>
    <row r="9" spans="1:18" s="110" customFormat="1" ht="12" customHeight="1" x14ac:dyDescent="0.2">
      <c r="A9" s="359" t="s">
        <v>91</v>
      </c>
      <c r="B9" s="360">
        <f>SUM(B10:D10)</f>
        <v>3819.884672185688</v>
      </c>
      <c r="C9" s="361"/>
      <c r="D9" s="362"/>
      <c r="E9" s="360">
        <f>SUM(E10:G10)</f>
        <v>2795.7131084490434</v>
      </c>
      <c r="F9" s="361"/>
      <c r="G9" s="362"/>
      <c r="H9" s="361">
        <f>SUM(H10:J10)</f>
        <v>2425.3690757126506</v>
      </c>
      <c r="I9" s="361"/>
      <c r="J9" s="361"/>
      <c r="K9" s="360">
        <f>SUM(K10:M10)</f>
        <v>3335.6161816754839</v>
      </c>
      <c r="L9" s="361"/>
      <c r="M9" s="362"/>
      <c r="N9" s="358">
        <f>SUM(B10:M10)</f>
        <v>12376.583038022865</v>
      </c>
      <c r="P9" s="158"/>
    </row>
    <row r="10" spans="1:18" s="110" customFormat="1" ht="12" customHeight="1" x14ac:dyDescent="0.2">
      <c r="A10" s="359"/>
      <c r="B10" s="281">
        <v>1442.3166017074609</v>
      </c>
      <c r="C10" s="268">
        <v>1182.231069558401</v>
      </c>
      <c r="D10" s="282">
        <v>1195.3370009198259</v>
      </c>
      <c r="E10" s="297">
        <v>1110.1441992860568</v>
      </c>
      <c r="F10" s="295">
        <v>878.80623901461354</v>
      </c>
      <c r="G10" s="282">
        <v>806.76267014837288</v>
      </c>
      <c r="H10" s="295">
        <v>783.91269466303561</v>
      </c>
      <c r="I10" s="295">
        <v>759.11096685663836</v>
      </c>
      <c r="J10" s="295">
        <v>882.34541419297625</v>
      </c>
      <c r="K10" s="297">
        <v>979.02363915649232</v>
      </c>
      <c r="L10" s="295">
        <v>1103.0122607696192</v>
      </c>
      <c r="M10" s="282">
        <v>1253.580281749372</v>
      </c>
      <c r="N10" s="358"/>
      <c r="P10" s="159"/>
    </row>
    <row r="11" spans="1:18" s="7" customFormat="1" ht="12" customHeight="1" x14ac:dyDescent="0.2">
      <c r="A11" s="359" t="s">
        <v>183</v>
      </c>
      <c r="B11" s="360">
        <f>SUM(B12:D12)</f>
        <v>13016.460994379962</v>
      </c>
      <c r="C11" s="361"/>
      <c r="D11" s="362"/>
      <c r="E11" s="360">
        <f>SUM(E12:G12)</f>
        <v>10888.244673418247</v>
      </c>
      <c r="F11" s="361"/>
      <c r="G11" s="362"/>
      <c r="H11" s="361">
        <f>SUM(H12:J12)</f>
        <v>9645.1795679400057</v>
      </c>
      <c r="I11" s="361"/>
      <c r="J11" s="361"/>
      <c r="K11" s="360">
        <f>SUM(K12:M12)</f>
        <v>12850.712794579202</v>
      </c>
      <c r="L11" s="361"/>
      <c r="M11" s="362"/>
      <c r="N11" s="358">
        <f>SUM(B12:M12)</f>
        <v>46400.598030317415</v>
      </c>
      <c r="P11" s="158"/>
      <c r="Q11" s="124"/>
      <c r="R11" s="124"/>
    </row>
    <row r="12" spans="1:18" s="110" customFormat="1" ht="12" customHeight="1" x14ac:dyDescent="0.2">
      <c r="A12" s="359"/>
      <c r="B12" s="281">
        <v>4858.6066419698946</v>
      </c>
      <c r="C12" s="268">
        <v>3990.0642712351191</v>
      </c>
      <c r="D12" s="282">
        <v>4167.7900811749496</v>
      </c>
      <c r="E12" s="297">
        <v>3788.0535487792072</v>
      </c>
      <c r="F12" s="295">
        <v>3726.7167507048021</v>
      </c>
      <c r="G12" s="282">
        <v>3373.474373934238</v>
      </c>
      <c r="H12" s="295">
        <v>3119.4056636600017</v>
      </c>
      <c r="I12" s="295">
        <v>3068.8079822600048</v>
      </c>
      <c r="J12" s="295">
        <v>3456.9659220199992</v>
      </c>
      <c r="K12" s="297">
        <v>3688.6913563848589</v>
      </c>
      <c r="L12" s="295">
        <v>4453.0024613910418</v>
      </c>
      <c r="M12" s="282">
        <v>4709.0189768033015</v>
      </c>
      <c r="N12" s="358"/>
      <c r="P12" s="159"/>
    </row>
    <row r="13" spans="1:18" s="7" customFormat="1" ht="12" customHeight="1" x14ac:dyDescent="0.2">
      <c r="A13" s="359" t="s">
        <v>116</v>
      </c>
      <c r="B13" s="360">
        <f>SUM(B14:D14)</f>
        <v>31805.227136908314</v>
      </c>
      <c r="C13" s="361"/>
      <c r="D13" s="362"/>
      <c r="E13" s="360">
        <f>SUM(E14:G14)</f>
        <v>14703.448715126176</v>
      </c>
      <c r="F13" s="361"/>
      <c r="G13" s="362"/>
      <c r="H13" s="361">
        <f>SUM(H14:J14)</f>
        <v>9868.707895115167</v>
      </c>
      <c r="I13" s="361"/>
      <c r="J13" s="361"/>
      <c r="K13" s="360">
        <f>SUM(K14:M14)</f>
        <v>25408.267473121319</v>
      </c>
      <c r="L13" s="361"/>
      <c r="M13" s="362"/>
      <c r="N13" s="358">
        <f>SUM(B14:M14)</f>
        <v>81785.651220270971</v>
      </c>
      <c r="P13" s="158"/>
      <c r="Q13" s="124"/>
      <c r="R13" s="124"/>
    </row>
    <row r="14" spans="1:18" s="110" customFormat="1" ht="12" customHeight="1" x14ac:dyDescent="0.2">
      <c r="A14" s="359"/>
      <c r="B14" s="281">
        <v>12077.122777410543</v>
      </c>
      <c r="C14" s="268">
        <v>9805.8129428109896</v>
      </c>
      <c r="D14" s="282">
        <v>9922.2914166867813</v>
      </c>
      <c r="E14" s="297">
        <v>7753.3041525546651</v>
      </c>
      <c r="F14" s="295">
        <v>3957.1411491879348</v>
      </c>
      <c r="G14" s="282">
        <v>2993.0034133835761</v>
      </c>
      <c r="H14" s="295">
        <v>2828.4237820225294</v>
      </c>
      <c r="I14" s="295">
        <v>2845.6084968485025</v>
      </c>
      <c r="J14" s="295">
        <v>4194.6756162441361</v>
      </c>
      <c r="K14" s="297">
        <v>5644.6247608346475</v>
      </c>
      <c r="L14" s="295">
        <v>8486.193720023346</v>
      </c>
      <c r="M14" s="282">
        <v>11277.448992263327</v>
      </c>
      <c r="N14" s="358"/>
      <c r="P14" s="130"/>
    </row>
    <row r="15" spans="1:18" s="110" customFormat="1" ht="12" customHeight="1" x14ac:dyDescent="0.2">
      <c r="A15" s="359" t="s">
        <v>90</v>
      </c>
      <c r="B15" s="360">
        <f>SUM(B16:D16)</f>
        <v>63.276509000017541</v>
      </c>
      <c r="C15" s="361"/>
      <c r="D15" s="362"/>
      <c r="E15" s="360">
        <f>SUM(E16:G16)</f>
        <v>61.278099000003294</v>
      </c>
      <c r="F15" s="361"/>
      <c r="G15" s="362"/>
      <c r="H15" s="361">
        <f>SUM(H16:J16)</f>
        <v>49.326752999990276</v>
      </c>
      <c r="I15" s="361"/>
      <c r="J15" s="361"/>
      <c r="K15" s="360">
        <f>SUM(K16:M16)</f>
        <v>48.716651999988244</v>
      </c>
      <c r="L15" s="361"/>
      <c r="M15" s="362"/>
      <c r="N15" s="358">
        <f>SUM(B16:M16)</f>
        <v>222.59801299999936</v>
      </c>
      <c r="P15" s="121"/>
    </row>
    <row r="16" spans="1:18" s="110" customFormat="1" ht="12" customHeight="1" x14ac:dyDescent="0.2">
      <c r="A16" s="359"/>
      <c r="B16" s="281">
        <v>26.900033000008989</v>
      </c>
      <c r="C16" s="268">
        <v>12.210416000005353</v>
      </c>
      <c r="D16" s="282">
        <v>24.166060000003199</v>
      </c>
      <c r="E16" s="297">
        <v>22.405753000004552</v>
      </c>
      <c r="F16" s="295">
        <v>21.38642400000208</v>
      </c>
      <c r="G16" s="282">
        <v>17.485921999996663</v>
      </c>
      <c r="H16" s="295">
        <v>17.626809999995658</v>
      </c>
      <c r="I16" s="295">
        <v>16.249658999994153</v>
      </c>
      <c r="J16" s="295">
        <v>15.450284000000465</v>
      </c>
      <c r="K16" s="297">
        <v>20.032398999999714</v>
      </c>
      <c r="L16" s="295">
        <v>11.729290999986915</v>
      </c>
      <c r="M16" s="282">
        <v>16.954962000001615</v>
      </c>
      <c r="N16" s="358"/>
      <c r="P16" s="130"/>
    </row>
    <row r="17" spans="1:14" s="77" customFormat="1" ht="11.25" x14ac:dyDescent="0.2">
      <c r="A17" s="193"/>
      <c r="B17" s="4"/>
      <c r="C17" s="4"/>
      <c r="D17" s="4"/>
      <c r="E17" s="4"/>
      <c r="F17" s="4"/>
      <c r="G17" s="4"/>
      <c r="H17" s="4"/>
      <c r="I17" s="4"/>
      <c r="J17" s="4"/>
      <c r="K17" s="4"/>
      <c r="L17" s="4"/>
      <c r="M17" s="4"/>
      <c r="N17" s="3"/>
    </row>
    <row r="18" spans="1:14" x14ac:dyDescent="0.2">
      <c r="A18" s="112" t="str">
        <f>A5</f>
        <v>Výroba tepla brutto</v>
      </c>
      <c r="B18" s="113">
        <f t="shared" ref="B18:M18" si="0">B6</f>
        <v>19326.030606087908</v>
      </c>
      <c r="C18" s="113">
        <f t="shared" si="0"/>
        <v>15791.174641604513</v>
      </c>
      <c r="D18" s="113">
        <f t="shared" si="0"/>
        <v>16201.432096781558</v>
      </c>
      <c r="E18" s="113">
        <f t="shared" si="0"/>
        <v>13428.166040619933</v>
      </c>
      <c r="F18" s="113">
        <f t="shared" si="0"/>
        <v>9330.9838469073529</v>
      </c>
      <c r="G18" s="113">
        <f t="shared" si="0"/>
        <v>7879.0842784661845</v>
      </c>
      <c r="H18" s="113">
        <f t="shared" si="0"/>
        <v>7493.6095443455633</v>
      </c>
      <c r="I18" s="113">
        <f t="shared" si="0"/>
        <v>7423.0127919651413</v>
      </c>
      <c r="J18" s="113">
        <f t="shared" si="0"/>
        <v>9235.0018184571127</v>
      </c>
      <c r="K18" s="113">
        <f t="shared" si="0"/>
        <v>11057.657072376</v>
      </c>
      <c r="L18" s="113">
        <f t="shared" si="0"/>
        <v>14825.133701183995</v>
      </c>
      <c r="M18" s="113">
        <f t="shared" si="0"/>
        <v>18095.909879816001</v>
      </c>
    </row>
    <row r="19" spans="1:14" x14ac:dyDescent="0.2">
      <c r="A19" s="10" t="str">
        <f>A7</f>
        <v xml:space="preserve">Technologická vlastní spotřeba tepla </v>
      </c>
      <c r="B19" s="25">
        <f t="shared" ref="B19:M19" si="1">-B8</f>
        <v>-921.08455200000083</v>
      </c>
      <c r="C19" s="25">
        <f t="shared" si="1"/>
        <v>-800.85594199999969</v>
      </c>
      <c r="D19" s="25">
        <f t="shared" si="1"/>
        <v>-891.84753799999874</v>
      </c>
      <c r="E19" s="25">
        <f t="shared" si="1"/>
        <v>-754.25838699999929</v>
      </c>
      <c r="F19" s="25">
        <f t="shared" si="1"/>
        <v>-746.93328400000019</v>
      </c>
      <c r="G19" s="25">
        <f t="shared" si="1"/>
        <v>-688.35789900000054</v>
      </c>
      <c r="H19" s="25">
        <f t="shared" si="1"/>
        <v>-744.24059400000033</v>
      </c>
      <c r="I19" s="25">
        <f t="shared" si="1"/>
        <v>-733.23568700000078</v>
      </c>
      <c r="J19" s="25">
        <f t="shared" si="1"/>
        <v>-685.56458200000088</v>
      </c>
      <c r="K19" s="25">
        <f t="shared" si="1"/>
        <v>-725.28491700000075</v>
      </c>
      <c r="L19" s="25">
        <f t="shared" si="1"/>
        <v>-771.19596800000056</v>
      </c>
      <c r="M19" s="25">
        <f t="shared" si="1"/>
        <v>-838.90666700000077</v>
      </c>
    </row>
    <row r="20" spans="1:14" x14ac:dyDescent="0.2">
      <c r="A20" s="10" t="str">
        <f>A9</f>
        <v>Ztráty</v>
      </c>
      <c r="B20" s="113">
        <f t="shared" ref="B20:M20" si="2">-B10</f>
        <v>-1442.3166017074609</v>
      </c>
      <c r="C20" s="113">
        <f t="shared" si="2"/>
        <v>-1182.231069558401</v>
      </c>
      <c r="D20" s="113">
        <f t="shared" si="2"/>
        <v>-1195.3370009198259</v>
      </c>
      <c r="E20" s="113">
        <f t="shared" si="2"/>
        <v>-1110.1441992860568</v>
      </c>
      <c r="F20" s="113">
        <f t="shared" si="2"/>
        <v>-878.80623901461354</v>
      </c>
      <c r="G20" s="113">
        <f t="shared" si="2"/>
        <v>-806.76267014837288</v>
      </c>
      <c r="H20" s="113">
        <f t="shared" si="2"/>
        <v>-783.91269466303561</v>
      </c>
      <c r="I20" s="113">
        <f t="shared" si="2"/>
        <v>-759.11096685663836</v>
      </c>
      <c r="J20" s="113">
        <f t="shared" si="2"/>
        <v>-882.34541419297625</v>
      </c>
      <c r="K20" s="113">
        <f t="shared" si="2"/>
        <v>-979.02363915649232</v>
      </c>
      <c r="L20" s="113">
        <f t="shared" si="2"/>
        <v>-1103.0122607696192</v>
      </c>
      <c r="M20" s="113">
        <f t="shared" si="2"/>
        <v>-1253.580281749372</v>
      </c>
      <c r="N20" s="78"/>
    </row>
    <row r="21" spans="1:14" x14ac:dyDescent="0.2">
      <c r="A21" s="103" t="str">
        <f>A11</f>
        <v>Vlastní spotřeba tepla</v>
      </c>
      <c r="B21" s="93">
        <f>-B12</f>
        <v>-4858.6066419698946</v>
      </c>
      <c r="C21" s="93">
        <f t="shared" ref="C21:M21" si="3">-C12</f>
        <v>-3990.0642712351191</v>
      </c>
      <c r="D21" s="93">
        <f t="shared" si="3"/>
        <v>-4167.7900811749496</v>
      </c>
      <c r="E21" s="93">
        <f t="shared" si="3"/>
        <v>-3788.0535487792072</v>
      </c>
      <c r="F21" s="93">
        <f t="shared" si="3"/>
        <v>-3726.7167507048021</v>
      </c>
      <c r="G21" s="93">
        <f t="shared" si="3"/>
        <v>-3373.474373934238</v>
      </c>
      <c r="H21" s="93">
        <f t="shared" si="3"/>
        <v>-3119.4056636600017</v>
      </c>
      <c r="I21" s="93">
        <f t="shared" si="3"/>
        <v>-3068.8079822600048</v>
      </c>
      <c r="J21" s="93">
        <f t="shared" si="3"/>
        <v>-3456.9659220199992</v>
      </c>
      <c r="K21" s="93">
        <f t="shared" si="3"/>
        <v>-3688.6913563848589</v>
      </c>
      <c r="L21" s="93">
        <f t="shared" si="3"/>
        <v>-4453.0024613910418</v>
      </c>
      <c r="M21" s="93">
        <f t="shared" si="3"/>
        <v>-4709.0189768033015</v>
      </c>
      <c r="N21" s="78"/>
    </row>
    <row r="22" spans="1:14" x14ac:dyDescent="0.2">
      <c r="A22" s="103" t="str">
        <f>A13</f>
        <v>Dodávky tepla</v>
      </c>
      <c r="B22" s="93">
        <f t="shared" ref="B22:M22" si="4">-B14</f>
        <v>-12077.122777410543</v>
      </c>
      <c r="C22" s="93">
        <f t="shared" si="4"/>
        <v>-9805.8129428109896</v>
      </c>
      <c r="D22" s="93">
        <f t="shared" si="4"/>
        <v>-9922.2914166867813</v>
      </c>
      <c r="E22" s="93">
        <f t="shared" si="4"/>
        <v>-7753.3041525546651</v>
      </c>
      <c r="F22" s="93">
        <f t="shared" si="4"/>
        <v>-3957.1411491879348</v>
      </c>
      <c r="G22" s="93">
        <f t="shared" si="4"/>
        <v>-2993.0034133835761</v>
      </c>
      <c r="H22" s="93">
        <f t="shared" si="4"/>
        <v>-2828.4237820225294</v>
      </c>
      <c r="I22" s="93">
        <f t="shared" si="4"/>
        <v>-2845.6084968485025</v>
      </c>
      <c r="J22" s="93">
        <f t="shared" si="4"/>
        <v>-4194.6756162441361</v>
      </c>
      <c r="K22" s="93">
        <f t="shared" si="4"/>
        <v>-5644.6247608346475</v>
      </c>
      <c r="L22" s="93">
        <f t="shared" si="4"/>
        <v>-8486.193720023346</v>
      </c>
      <c r="M22" s="93">
        <f t="shared" si="4"/>
        <v>-11277.448992263327</v>
      </c>
    </row>
    <row r="23" spans="1:14" x14ac:dyDescent="0.2">
      <c r="A23" s="103" t="str">
        <f>A15</f>
        <v>Bilanční rozdíl</v>
      </c>
      <c r="B23" s="93">
        <f t="shared" ref="B23:M23" si="5">-B16</f>
        <v>-26.900033000008989</v>
      </c>
      <c r="C23" s="93">
        <f t="shared" si="5"/>
        <v>-12.210416000005353</v>
      </c>
      <c r="D23" s="93">
        <f t="shared" si="5"/>
        <v>-24.166060000003199</v>
      </c>
      <c r="E23" s="93">
        <f t="shared" si="5"/>
        <v>-22.405753000004552</v>
      </c>
      <c r="F23" s="93">
        <f t="shared" si="5"/>
        <v>-21.38642400000208</v>
      </c>
      <c r="G23" s="93">
        <f t="shared" si="5"/>
        <v>-17.485921999996663</v>
      </c>
      <c r="H23" s="93">
        <f t="shared" si="5"/>
        <v>-17.626809999995658</v>
      </c>
      <c r="I23" s="93">
        <f t="shared" si="5"/>
        <v>-16.249658999994153</v>
      </c>
      <c r="J23" s="93">
        <f t="shared" si="5"/>
        <v>-15.450284000000465</v>
      </c>
      <c r="K23" s="93">
        <f t="shared" si="5"/>
        <v>-20.032398999999714</v>
      </c>
      <c r="L23" s="93">
        <f t="shared" si="5"/>
        <v>-11.729290999986915</v>
      </c>
      <c r="M23" s="93">
        <f t="shared" si="5"/>
        <v>-16.954962000001615</v>
      </c>
    </row>
    <row r="42" spans="1:4" x14ac:dyDescent="0.2">
      <c r="A42" s="117"/>
      <c r="B42" s="121"/>
      <c r="C42" s="118"/>
      <c r="D42" s="118"/>
    </row>
    <row r="43" spans="1:4" x14ac:dyDescent="0.2">
      <c r="B43" s="118"/>
      <c r="C43" s="118"/>
      <c r="D43" s="118"/>
    </row>
    <row r="44" spans="1:4" x14ac:dyDescent="0.2">
      <c r="B44" s="118"/>
      <c r="C44" s="118"/>
      <c r="D44" s="118"/>
    </row>
  </sheetData>
  <mergeCells count="42">
    <mergeCell ref="N15:N16"/>
    <mergeCell ref="A15:A16"/>
    <mergeCell ref="B15:D15"/>
    <mergeCell ref="E15:G15"/>
    <mergeCell ref="H15:J15"/>
    <mergeCell ref="K15:M15"/>
    <mergeCell ref="N9:N10"/>
    <mergeCell ref="N13:N14"/>
    <mergeCell ref="A11:A12"/>
    <mergeCell ref="B11:D11"/>
    <mergeCell ref="E11:G11"/>
    <mergeCell ref="H11:J11"/>
    <mergeCell ref="K11:M11"/>
    <mergeCell ref="H13:J13"/>
    <mergeCell ref="K13:M13"/>
    <mergeCell ref="N11:N12"/>
    <mergeCell ref="H7:J7"/>
    <mergeCell ref="K7:M7"/>
    <mergeCell ref="A13:A14"/>
    <mergeCell ref="B13:D13"/>
    <mergeCell ref="E13:G13"/>
    <mergeCell ref="E9:G9"/>
    <mergeCell ref="H9:J9"/>
    <mergeCell ref="K9:M9"/>
    <mergeCell ref="A9:A10"/>
    <mergeCell ref="B9:D9"/>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s>
  <phoneticPr fontId="9" type="noConversion"/>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4"/>
  <dimension ref="A1:U40"/>
  <sheetViews>
    <sheetView showGridLines="0" view="pageBreakPreview" zoomScaleNormal="70" zoomScaleSheetLayoutView="100" workbookViewId="0">
      <selection activeCell="Q25" sqref="Q25"/>
    </sheetView>
  </sheetViews>
  <sheetFormatPr defaultColWidth="9.140625" defaultRowHeight="12" x14ac:dyDescent="0.2"/>
  <cols>
    <col min="1" max="1" width="30.85546875" style="66" customWidth="1"/>
    <col min="2" max="13" width="8.5703125" style="66" customWidth="1"/>
    <col min="14" max="14" width="10.42578125" style="66" customWidth="1"/>
    <col min="15" max="15" width="8.42578125" style="66" customWidth="1"/>
    <col min="16" max="16" width="11.42578125" style="66" bestFit="1" customWidth="1"/>
    <col min="17" max="16384" width="9.140625" style="66"/>
  </cols>
  <sheetData>
    <row r="1" spans="1:21" s="132" customFormat="1" ht="20.25" x14ac:dyDescent="0.3">
      <c r="A1" s="178" t="s">
        <v>245</v>
      </c>
      <c r="N1" s="241" t="str">
        <f>'3'!N1</f>
        <v>IV. čtvrtletí 2022</v>
      </c>
    </row>
    <row r="2" spans="1:21" s="76" customFormat="1" ht="18" x14ac:dyDescent="0.25">
      <c r="A2" s="237" t="s">
        <v>246</v>
      </c>
      <c r="B2" s="72"/>
      <c r="C2" s="72"/>
      <c r="D2" s="72"/>
      <c r="E2" s="72"/>
      <c r="F2" s="72"/>
      <c r="G2" s="72"/>
      <c r="H2" s="72"/>
      <c r="I2" s="72"/>
      <c r="J2" s="72"/>
      <c r="K2" s="72"/>
      <c r="L2" s="72"/>
      <c r="M2" s="72"/>
    </row>
    <row r="3" spans="1:21" ht="6" customHeight="1" x14ac:dyDescent="0.2">
      <c r="A3" s="7"/>
      <c r="B3" s="194"/>
      <c r="C3" s="194"/>
      <c r="D3" s="194"/>
      <c r="E3" s="194"/>
      <c r="F3" s="194"/>
      <c r="G3" s="194"/>
      <c r="H3" s="194"/>
      <c r="I3" s="194"/>
      <c r="J3" s="194"/>
      <c r="K3" s="194"/>
      <c r="L3" s="194"/>
      <c r="M3" s="194"/>
      <c r="N3" s="194"/>
    </row>
    <row r="4" spans="1:21" x14ac:dyDescent="0.2">
      <c r="A4" s="363">
        <v>2022</v>
      </c>
      <c r="B4" s="364" t="s">
        <v>42</v>
      </c>
      <c r="C4" s="365"/>
      <c r="D4" s="366"/>
      <c r="E4" s="365" t="s">
        <v>43</v>
      </c>
      <c r="F4" s="365"/>
      <c r="G4" s="365"/>
      <c r="H4" s="364" t="s">
        <v>44</v>
      </c>
      <c r="I4" s="365"/>
      <c r="J4" s="366"/>
      <c r="K4" s="364" t="s">
        <v>45</v>
      </c>
      <c r="L4" s="365"/>
      <c r="M4" s="366"/>
      <c r="N4" s="212" t="s">
        <v>7</v>
      </c>
    </row>
    <row r="5" spans="1:21" x14ac:dyDescent="0.2">
      <c r="A5" s="363"/>
      <c r="B5" s="279" t="s">
        <v>8</v>
      </c>
      <c r="C5" s="269" t="s">
        <v>9</v>
      </c>
      <c r="D5" s="280" t="s">
        <v>10</v>
      </c>
      <c r="E5" s="196" t="s">
        <v>11</v>
      </c>
      <c r="F5" s="196" t="s">
        <v>12</v>
      </c>
      <c r="G5" s="196" t="s">
        <v>13</v>
      </c>
      <c r="H5" s="279" t="s">
        <v>14</v>
      </c>
      <c r="I5" s="269" t="s">
        <v>15</v>
      </c>
      <c r="J5" s="280" t="s">
        <v>16</v>
      </c>
      <c r="K5" s="279" t="s">
        <v>17</v>
      </c>
      <c r="L5" s="269" t="s">
        <v>18</v>
      </c>
      <c r="M5" s="280" t="s">
        <v>19</v>
      </c>
      <c r="N5" s="197"/>
    </row>
    <row r="6" spans="1:21" s="79" customFormat="1" x14ac:dyDescent="0.2">
      <c r="A6" s="368" t="s">
        <v>59</v>
      </c>
      <c r="B6" s="369">
        <f>SUM(B7:D7)</f>
        <v>51318.63734447398</v>
      </c>
      <c r="C6" s="370"/>
      <c r="D6" s="371"/>
      <c r="E6" s="370">
        <f>SUM(E7:G7)</f>
        <v>30638.234165993472</v>
      </c>
      <c r="F6" s="370"/>
      <c r="G6" s="370"/>
      <c r="H6" s="369">
        <f>SUM(H7:J7)</f>
        <v>24151.624154767818</v>
      </c>
      <c r="I6" s="370"/>
      <c r="J6" s="371"/>
      <c r="K6" s="369">
        <f>SUM(K7:M7)</f>
        <v>43978.700653376</v>
      </c>
      <c r="L6" s="370"/>
      <c r="M6" s="371"/>
      <c r="N6" s="358">
        <f>SUM(N8:N23)</f>
        <v>150087.19631861127</v>
      </c>
    </row>
    <row r="7" spans="1:21" s="79" customFormat="1" x14ac:dyDescent="0.2">
      <c r="A7" s="368"/>
      <c r="B7" s="283">
        <f t="shared" ref="B7:M7" si="0">SUM(B8:B23)</f>
        <v>19326.030606087908</v>
      </c>
      <c r="C7" s="267">
        <f t="shared" si="0"/>
        <v>15791.174641604513</v>
      </c>
      <c r="D7" s="284">
        <f t="shared" si="0"/>
        <v>16201.432096781558</v>
      </c>
      <c r="E7" s="337">
        <f t="shared" si="0"/>
        <v>13428.166040619933</v>
      </c>
      <c r="F7" s="337">
        <f t="shared" si="0"/>
        <v>9330.9838469073529</v>
      </c>
      <c r="G7" s="337">
        <f t="shared" si="0"/>
        <v>7879.0842784661845</v>
      </c>
      <c r="H7" s="299">
        <f t="shared" si="0"/>
        <v>7493.6095443455633</v>
      </c>
      <c r="I7" s="338">
        <f t="shared" si="0"/>
        <v>7423.0127919651413</v>
      </c>
      <c r="J7" s="284">
        <f t="shared" si="0"/>
        <v>9235.0018184571127</v>
      </c>
      <c r="K7" s="299">
        <f t="shared" si="0"/>
        <v>11057.657072376</v>
      </c>
      <c r="L7" s="339">
        <f t="shared" si="0"/>
        <v>14825.133701183995</v>
      </c>
      <c r="M7" s="284">
        <f t="shared" si="0"/>
        <v>18095.909879816001</v>
      </c>
      <c r="N7" s="358"/>
      <c r="Q7" s="134"/>
    </row>
    <row r="8" spans="1:21" x14ac:dyDescent="0.2">
      <c r="A8" s="169" t="s">
        <v>40</v>
      </c>
      <c r="B8" s="281">
        <v>2324.5533459999992</v>
      </c>
      <c r="C8" s="268">
        <v>2166.2037139999998</v>
      </c>
      <c r="D8" s="282">
        <v>2306.5966080000007</v>
      </c>
      <c r="E8" s="295">
        <v>2045.646692</v>
      </c>
      <c r="F8" s="295">
        <v>1797.0423240000002</v>
      </c>
      <c r="G8" s="295">
        <v>1573.1624120000001</v>
      </c>
      <c r="H8" s="297">
        <v>1562.5102609999999</v>
      </c>
      <c r="I8" s="295">
        <v>1545.5288509999998</v>
      </c>
      <c r="J8" s="282">
        <v>1677.5646790000008</v>
      </c>
      <c r="K8" s="297">
        <v>1331.1591780000003</v>
      </c>
      <c r="L8" s="295">
        <v>2053.8005279999998</v>
      </c>
      <c r="M8" s="282">
        <v>2243.1090539999991</v>
      </c>
      <c r="N8" s="192">
        <f t="shared" ref="N8:N23" si="1">SUM(B8:M8)</f>
        <v>22626.877647000001</v>
      </c>
      <c r="P8" s="164"/>
      <c r="Q8" s="128"/>
      <c r="R8" s="128"/>
      <c r="S8" s="128"/>
      <c r="T8" s="128"/>
      <c r="U8" s="121"/>
    </row>
    <row r="9" spans="1:21" x14ac:dyDescent="0.2">
      <c r="A9" s="169" t="s">
        <v>39</v>
      </c>
      <c r="B9" s="281">
        <v>419.36573799999996</v>
      </c>
      <c r="C9" s="268">
        <v>366.47020600000002</v>
      </c>
      <c r="D9" s="282">
        <v>395.99989200000016</v>
      </c>
      <c r="E9" s="295">
        <v>368.35973899999976</v>
      </c>
      <c r="F9" s="295">
        <v>324.48944699999993</v>
      </c>
      <c r="G9" s="295">
        <v>288.52790899999997</v>
      </c>
      <c r="H9" s="297">
        <v>291.59077899999994</v>
      </c>
      <c r="I9" s="295">
        <v>290.86013999999977</v>
      </c>
      <c r="J9" s="282">
        <v>312.90914300000009</v>
      </c>
      <c r="K9" s="297">
        <v>356.93759999999986</v>
      </c>
      <c r="L9" s="295">
        <v>378.13286299999993</v>
      </c>
      <c r="M9" s="282">
        <v>408.10699700000004</v>
      </c>
      <c r="N9" s="192">
        <f t="shared" si="1"/>
        <v>4201.7504529999997</v>
      </c>
      <c r="P9" s="164"/>
      <c r="Q9" s="128"/>
      <c r="R9" s="128"/>
      <c r="S9" s="128"/>
      <c r="T9" s="128"/>
      <c r="U9" s="121"/>
    </row>
    <row r="10" spans="1:21" x14ac:dyDescent="0.2">
      <c r="A10" s="169" t="s">
        <v>38</v>
      </c>
      <c r="B10" s="281">
        <v>2016.8260669999995</v>
      </c>
      <c r="C10" s="268">
        <v>1450.2728900000002</v>
      </c>
      <c r="D10" s="282">
        <v>1510.7488640000001</v>
      </c>
      <c r="E10" s="295">
        <v>1162.7768349999999</v>
      </c>
      <c r="F10" s="295">
        <v>611.21719299999995</v>
      </c>
      <c r="G10" s="295">
        <v>415.24973799999998</v>
      </c>
      <c r="H10" s="297">
        <v>456.67933699999998</v>
      </c>
      <c r="I10" s="295">
        <v>451.127838</v>
      </c>
      <c r="J10" s="282">
        <v>652.91471199999989</v>
      </c>
      <c r="K10" s="297">
        <v>874.006438</v>
      </c>
      <c r="L10" s="295">
        <v>1240.0886439999999</v>
      </c>
      <c r="M10" s="282">
        <v>1697.5817749999999</v>
      </c>
      <c r="N10" s="192">
        <f t="shared" si="1"/>
        <v>12539.490330999999</v>
      </c>
      <c r="P10" s="164"/>
      <c r="Q10" s="128"/>
      <c r="R10" s="128"/>
      <c r="S10" s="128"/>
      <c r="T10" s="128"/>
      <c r="U10" s="121"/>
    </row>
    <row r="11" spans="1:21" x14ac:dyDescent="0.2">
      <c r="A11" s="169" t="s">
        <v>60</v>
      </c>
      <c r="B11" s="281">
        <v>4.1042699999999996</v>
      </c>
      <c r="C11" s="268">
        <v>4.5074400000000008</v>
      </c>
      <c r="D11" s="282">
        <v>5.6810700000000001</v>
      </c>
      <c r="E11" s="295">
        <v>4.7649399999999993</v>
      </c>
      <c r="F11" s="295">
        <v>3.7690260000000002</v>
      </c>
      <c r="G11" s="295">
        <v>3.4811519999999998</v>
      </c>
      <c r="H11" s="297">
        <v>3.545229</v>
      </c>
      <c r="I11" s="295">
        <v>3.7158230000000003</v>
      </c>
      <c r="J11" s="282">
        <v>3.2781060000000002</v>
      </c>
      <c r="K11" s="297">
        <v>10.9742</v>
      </c>
      <c r="L11" s="295">
        <v>12.965489000000002</v>
      </c>
      <c r="M11" s="282">
        <v>11.683755000000001</v>
      </c>
      <c r="N11" s="192">
        <f t="shared" si="1"/>
        <v>72.470500000000015</v>
      </c>
      <c r="P11" s="164"/>
      <c r="Q11" s="128"/>
      <c r="R11" s="128"/>
      <c r="S11" s="128"/>
      <c r="T11" s="128"/>
      <c r="U11" s="121"/>
    </row>
    <row r="12" spans="1:21" x14ac:dyDescent="0.2">
      <c r="A12" s="169" t="s">
        <v>61</v>
      </c>
      <c r="B12" s="281">
        <v>1.5418399999999999</v>
      </c>
      <c r="C12" s="268">
        <v>1.35433</v>
      </c>
      <c r="D12" s="282">
        <v>1.4967699999999999</v>
      </c>
      <c r="E12" s="295">
        <v>1.6977500000000001</v>
      </c>
      <c r="F12" s="295">
        <v>1.63364</v>
      </c>
      <c r="G12" s="295">
        <v>1.5027200000000001</v>
      </c>
      <c r="H12" s="297">
        <v>1.19706</v>
      </c>
      <c r="I12" s="295">
        <v>1.5430299999999999</v>
      </c>
      <c r="J12" s="282">
        <v>1.68184</v>
      </c>
      <c r="K12" s="297">
        <v>1.96069</v>
      </c>
      <c r="L12" s="295">
        <v>1.4710799999999999</v>
      </c>
      <c r="M12" s="282">
        <v>1.59796</v>
      </c>
      <c r="N12" s="192">
        <f t="shared" si="1"/>
        <v>18.678709999999999</v>
      </c>
      <c r="P12" s="164"/>
      <c r="Q12" s="128"/>
      <c r="R12" s="128"/>
      <c r="S12" s="128"/>
      <c r="T12" s="128"/>
      <c r="U12" s="121"/>
    </row>
    <row r="13" spans="1:21" x14ac:dyDescent="0.2">
      <c r="A13" s="169" t="s">
        <v>62</v>
      </c>
      <c r="B13" s="281">
        <v>1.585E-2</v>
      </c>
      <c r="C13" s="268">
        <v>2.6810000000000004E-2</v>
      </c>
      <c r="D13" s="282">
        <v>7.5740000000000002E-2</v>
      </c>
      <c r="E13" s="295">
        <v>6.9809999999999983E-2</v>
      </c>
      <c r="F13" s="295">
        <v>8.6279999999999996E-2</v>
      </c>
      <c r="G13" s="295">
        <v>9.8789999999999989E-2</v>
      </c>
      <c r="H13" s="297">
        <v>9.0109999999999996E-2</v>
      </c>
      <c r="I13" s="295">
        <v>7.0779999999999996E-2</v>
      </c>
      <c r="J13" s="282">
        <v>4.5830000000000003E-2</v>
      </c>
      <c r="K13" s="297">
        <v>4.1500000000000002E-2</v>
      </c>
      <c r="L13" s="295">
        <v>1.7670000000000002E-2</v>
      </c>
      <c r="M13" s="282">
        <v>7.0400000000000003E-3</v>
      </c>
      <c r="N13" s="192">
        <f t="shared" si="1"/>
        <v>0.64620999999999995</v>
      </c>
      <c r="P13" s="164"/>
      <c r="Q13" s="128"/>
      <c r="R13" s="128"/>
      <c r="S13" s="128"/>
      <c r="T13" s="128"/>
      <c r="U13" s="121"/>
    </row>
    <row r="14" spans="1:21" x14ac:dyDescent="0.2">
      <c r="A14" s="169" t="s">
        <v>37</v>
      </c>
      <c r="B14" s="281">
        <v>8004.0066590000006</v>
      </c>
      <c r="C14" s="268">
        <v>6501.9569280000005</v>
      </c>
      <c r="D14" s="282">
        <v>6765.2773319999988</v>
      </c>
      <c r="E14" s="295">
        <v>5471.1902839999993</v>
      </c>
      <c r="F14" s="295">
        <v>3339.8895660000003</v>
      </c>
      <c r="G14" s="295">
        <v>2804.1472720000002</v>
      </c>
      <c r="H14" s="297">
        <v>2244.8775350000001</v>
      </c>
      <c r="I14" s="295">
        <v>2330.8253159999999</v>
      </c>
      <c r="J14" s="282">
        <v>3399.2117619999995</v>
      </c>
      <c r="K14" s="297">
        <v>4375.7547869999999</v>
      </c>
      <c r="L14" s="295">
        <v>6155.0236769999983</v>
      </c>
      <c r="M14" s="282">
        <v>7760.369025</v>
      </c>
      <c r="N14" s="192">
        <f t="shared" si="1"/>
        <v>59152.530142999996</v>
      </c>
      <c r="P14" s="164"/>
      <c r="Q14" s="128"/>
      <c r="R14" s="128"/>
      <c r="S14" s="128"/>
      <c r="T14" s="128"/>
      <c r="U14" s="121"/>
    </row>
    <row r="15" spans="1:21" x14ac:dyDescent="0.2">
      <c r="A15" s="169" t="s">
        <v>72</v>
      </c>
      <c r="B15" s="281">
        <v>133.71199999999999</v>
      </c>
      <c r="C15" s="268">
        <v>106.596</v>
      </c>
      <c r="D15" s="282">
        <v>111.812</v>
      </c>
      <c r="E15" s="295">
        <v>88.134</v>
      </c>
      <c r="F15" s="295">
        <v>36.494999999999997</v>
      </c>
      <c r="G15" s="295">
        <v>18.504999999999999</v>
      </c>
      <c r="H15" s="297">
        <v>17.888000000000002</v>
      </c>
      <c r="I15" s="295">
        <v>16.122</v>
      </c>
      <c r="J15" s="282">
        <v>41.209000000000003</v>
      </c>
      <c r="K15" s="297">
        <v>68.739999999999995</v>
      </c>
      <c r="L15" s="295">
        <v>95.132000000000005</v>
      </c>
      <c r="M15" s="282">
        <v>131.52600000000001</v>
      </c>
      <c r="N15" s="192">
        <f t="shared" ref="N15" si="2">SUM(B15:M15)</f>
        <v>865.87100000000009</v>
      </c>
      <c r="P15" s="164"/>
      <c r="Q15" s="128"/>
      <c r="R15" s="128"/>
      <c r="S15" s="128"/>
      <c r="T15" s="128"/>
      <c r="U15" s="121"/>
    </row>
    <row r="16" spans="1:21" x14ac:dyDescent="0.2">
      <c r="A16" s="169" t="s">
        <v>36</v>
      </c>
      <c r="B16" s="281">
        <v>0</v>
      </c>
      <c r="C16" s="268">
        <v>0</v>
      </c>
      <c r="D16" s="282">
        <v>0</v>
      </c>
      <c r="E16" s="295">
        <v>0</v>
      </c>
      <c r="F16" s="295">
        <v>0</v>
      </c>
      <c r="G16" s="295">
        <v>0</v>
      </c>
      <c r="H16" s="297">
        <v>0</v>
      </c>
      <c r="I16" s="295">
        <v>0</v>
      </c>
      <c r="J16" s="282">
        <v>0</v>
      </c>
      <c r="K16" s="297">
        <v>0</v>
      </c>
      <c r="L16" s="295">
        <v>0</v>
      </c>
      <c r="M16" s="282">
        <v>0</v>
      </c>
      <c r="N16" s="192">
        <f t="shared" si="1"/>
        <v>0</v>
      </c>
      <c r="P16" s="164"/>
      <c r="Q16" s="128"/>
      <c r="R16" s="128"/>
      <c r="S16" s="128"/>
      <c r="T16" s="128"/>
      <c r="U16" s="121"/>
    </row>
    <row r="17" spans="1:21" x14ac:dyDescent="0.2">
      <c r="A17" s="169" t="s">
        <v>35</v>
      </c>
      <c r="B17" s="281">
        <v>778.59543200000007</v>
      </c>
      <c r="C17" s="268">
        <v>684.61303099999998</v>
      </c>
      <c r="D17" s="282">
        <v>555.77029499999992</v>
      </c>
      <c r="E17" s="295">
        <v>504.46035899999998</v>
      </c>
      <c r="F17" s="295">
        <v>704.97971299999995</v>
      </c>
      <c r="G17" s="295">
        <v>685.98217299999999</v>
      </c>
      <c r="H17" s="297">
        <v>690.38266299999998</v>
      </c>
      <c r="I17" s="295">
        <v>598.49580999999989</v>
      </c>
      <c r="J17" s="282">
        <v>622.70233699999994</v>
      </c>
      <c r="K17" s="297">
        <v>702.21893100000011</v>
      </c>
      <c r="L17" s="295">
        <v>689.70702999999992</v>
      </c>
      <c r="M17" s="282">
        <v>662.675206</v>
      </c>
      <c r="N17" s="192">
        <f t="shared" si="1"/>
        <v>7880.5829799999992</v>
      </c>
      <c r="P17" s="164"/>
      <c r="Q17" s="128"/>
      <c r="R17" s="128"/>
      <c r="S17" s="128"/>
      <c r="T17" s="128"/>
      <c r="U17" s="121"/>
    </row>
    <row r="18" spans="1:21" x14ac:dyDescent="0.2">
      <c r="A18" s="169" t="s">
        <v>34</v>
      </c>
      <c r="B18" s="281">
        <v>48.16986</v>
      </c>
      <c r="C18" s="268">
        <v>31.518058</v>
      </c>
      <c r="D18" s="282">
        <v>36.587154000000005</v>
      </c>
      <c r="E18" s="295">
        <v>3.8417129999999999</v>
      </c>
      <c r="F18" s="295">
        <v>3.107726</v>
      </c>
      <c r="G18" s="295">
        <v>11.140400000000001</v>
      </c>
      <c r="H18" s="297">
        <v>2.54</v>
      </c>
      <c r="I18" s="295">
        <v>2.3384270000000003</v>
      </c>
      <c r="J18" s="282">
        <v>28.616529</v>
      </c>
      <c r="K18" s="297">
        <v>3.3486959999999999</v>
      </c>
      <c r="L18" s="295">
        <v>29.078040999999999</v>
      </c>
      <c r="M18" s="282">
        <v>47.757869999999997</v>
      </c>
      <c r="N18" s="192">
        <f t="shared" si="1"/>
        <v>248.04447400000001</v>
      </c>
      <c r="P18" s="164"/>
      <c r="Q18" s="128"/>
      <c r="R18" s="128"/>
      <c r="S18" s="128"/>
      <c r="T18" s="128"/>
      <c r="U18" s="121"/>
    </row>
    <row r="19" spans="1:21" x14ac:dyDescent="0.2">
      <c r="A19" s="169" t="s">
        <v>33</v>
      </c>
      <c r="B19" s="281">
        <v>382.98554899999999</v>
      </c>
      <c r="C19" s="268">
        <v>324.60856499999994</v>
      </c>
      <c r="D19" s="282">
        <v>327.076528</v>
      </c>
      <c r="E19" s="295">
        <v>297.20224200000001</v>
      </c>
      <c r="F19" s="295">
        <v>362.43759208354038</v>
      </c>
      <c r="G19" s="295">
        <v>289.41300759672038</v>
      </c>
      <c r="H19" s="297">
        <v>354.04712668719844</v>
      </c>
      <c r="I19" s="295">
        <v>324.3648858376049</v>
      </c>
      <c r="J19" s="282">
        <v>322.51052719086692</v>
      </c>
      <c r="K19" s="297">
        <v>354.58676002762411</v>
      </c>
      <c r="L19" s="295">
        <v>373.49259507701544</v>
      </c>
      <c r="M19" s="282">
        <v>398.80401985142004</v>
      </c>
      <c r="N19" s="192">
        <f t="shared" si="1"/>
        <v>4111.5293983519905</v>
      </c>
      <c r="P19" s="164"/>
      <c r="Q19" s="128"/>
      <c r="R19" s="128"/>
      <c r="S19" s="128"/>
      <c r="T19" s="128"/>
      <c r="U19" s="121"/>
    </row>
    <row r="20" spans="1:21" x14ac:dyDescent="0.2">
      <c r="A20" s="169" t="s">
        <v>32</v>
      </c>
      <c r="B20" s="281">
        <v>942.02920399999994</v>
      </c>
      <c r="C20" s="268">
        <v>784.75839299999984</v>
      </c>
      <c r="D20" s="282">
        <v>778.51861900000006</v>
      </c>
      <c r="E20" s="295">
        <v>779.50199899999996</v>
      </c>
      <c r="F20" s="295">
        <v>697.29847499999994</v>
      </c>
      <c r="G20" s="295">
        <v>612.79766200000006</v>
      </c>
      <c r="H20" s="297">
        <v>576.76114300000006</v>
      </c>
      <c r="I20" s="295">
        <v>581.44534400000009</v>
      </c>
      <c r="J20" s="282">
        <v>601.58727500000009</v>
      </c>
      <c r="K20" s="297">
        <v>637.03395899999987</v>
      </c>
      <c r="L20" s="295">
        <v>721.04926899999987</v>
      </c>
      <c r="M20" s="282">
        <v>647.00229000000002</v>
      </c>
      <c r="N20" s="192">
        <f t="shared" si="1"/>
        <v>8359.7836319999988</v>
      </c>
      <c r="P20" s="164"/>
      <c r="Q20" s="128"/>
      <c r="R20" s="128"/>
      <c r="S20" s="128"/>
      <c r="T20" s="128"/>
      <c r="U20" s="121"/>
    </row>
    <row r="21" spans="1:21" x14ac:dyDescent="0.2">
      <c r="A21" s="169" t="s">
        <v>3</v>
      </c>
      <c r="B21" s="281">
        <v>0</v>
      </c>
      <c r="C21" s="268">
        <v>0</v>
      </c>
      <c r="D21" s="282">
        <v>0</v>
      </c>
      <c r="E21" s="295">
        <v>0</v>
      </c>
      <c r="F21" s="295">
        <v>0</v>
      </c>
      <c r="G21" s="295">
        <v>0</v>
      </c>
      <c r="H21" s="297">
        <v>0</v>
      </c>
      <c r="I21" s="295">
        <v>0</v>
      </c>
      <c r="J21" s="282">
        <v>0</v>
      </c>
      <c r="K21" s="297">
        <v>0</v>
      </c>
      <c r="L21" s="295">
        <v>0</v>
      </c>
      <c r="M21" s="282">
        <v>0</v>
      </c>
      <c r="N21" s="192">
        <f t="shared" si="1"/>
        <v>0</v>
      </c>
      <c r="P21" s="164"/>
      <c r="Q21" s="128"/>
      <c r="R21" s="128"/>
      <c r="S21" s="128"/>
      <c r="T21" s="128"/>
      <c r="U21" s="121"/>
    </row>
    <row r="22" spans="1:21" x14ac:dyDescent="0.2">
      <c r="A22" s="169" t="s">
        <v>31</v>
      </c>
      <c r="B22" s="281">
        <v>147.87545800000004</v>
      </c>
      <c r="C22" s="268">
        <v>103.64763599999998</v>
      </c>
      <c r="D22" s="282">
        <v>94.163931999999974</v>
      </c>
      <c r="E22" s="295">
        <v>60.148102999999999</v>
      </c>
      <c r="F22" s="295">
        <v>10.471563</v>
      </c>
      <c r="G22" s="295">
        <v>4.5854009999999992</v>
      </c>
      <c r="H22" s="297">
        <v>55.667391000000002</v>
      </c>
      <c r="I22" s="295">
        <v>12.671209000000001</v>
      </c>
      <c r="J22" s="282">
        <v>46.055566999999996</v>
      </c>
      <c r="K22" s="297">
        <v>108.97388999999998</v>
      </c>
      <c r="L22" s="295">
        <v>76.478898999999984</v>
      </c>
      <c r="M22" s="282">
        <v>200.91572600000001</v>
      </c>
      <c r="N22" s="192">
        <f t="shared" si="1"/>
        <v>921.65477499999997</v>
      </c>
      <c r="P22" s="164"/>
      <c r="Q22" s="128"/>
      <c r="R22" s="128"/>
      <c r="S22" s="128"/>
      <c r="T22" s="128"/>
      <c r="U22" s="121"/>
    </row>
    <row r="23" spans="1:21" x14ac:dyDescent="0.2">
      <c r="A23" s="169" t="s">
        <v>30</v>
      </c>
      <c r="B23" s="281">
        <v>4122.249333087907</v>
      </c>
      <c r="C23" s="268">
        <v>3264.640640604513</v>
      </c>
      <c r="D23" s="282">
        <v>3311.6272927815589</v>
      </c>
      <c r="E23" s="295">
        <v>2640.371574619935</v>
      </c>
      <c r="F23" s="295">
        <v>1438.0663018238131</v>
      </c>
      <c r="G23" s="295">
        <v>1170.4906418694634</v>
      </c>
      <c r="H23" s="297">
        <v>1235.8329096583657</v>
      </c>
      <c r="I23" s="295">
        <v>1263.9033381275376</v>
      </c>
      <c r="J23" s="282">
        <v>1524.7145112662463</v>
      </c>
      <c r="K23" s="297">
        <v>2231.9204433483778</v>
      </c>
      <c r="L23" s="295">
        <v>2998.6959161069831</v>
      </c>
      <c r="M23" s="282">
        <v>3884.773161964582</v>
      </c>
      <c r="N23" s="192">
        <f t="shared" si="1"/>
        <v>29087.286065259286</v>
      </c>
      <c r="P23" s="167"/>
      <c r="Q23" s="128"/>
      <c r="R23" s="128"/>
      <c r="S23" s="128"/>
      <c r="T23" s="128"/>
      <c r="U23" s="121"/>
    </row>
    <row r="24" spans="1:21" s="77" customFormat="1" ht="11.25" x14ac:dyDescent="0.2">
      <c r="A24" s="193"/>
      <c r="B24" s="4"/>
      <c r="C24" s="4"/>
      <c r="D24" s="4"/>
      <c r="E24" s="4"/>
      <c r="F24" s="4"/>
      <c r="G24" s="4"/>
      <c r="H24" s="4"/>
      <c r="I24" s="4"/>
      <c r="J24" s="4"/>
      <c r="K24" s="4"/>
      <c r="L24" s="4"/>
      <c r="M24" s="4"/>
      <c r="N24" s="3"/>
      <c r="P24" s="138"/>
      <c r="Q24" s="138"/>
      <c r="R24" s="138"/>
      <c r="S24" s="138"/>
      <c r="T24" s="138"/>
      <c r="U24" s="141"/>
    </row>
    <row r="25" spans="1:21" x14ac:dyDescent="0.2">
      <c r="A25" s="119" t="s">
        <v>40</v>
      </c>
      <c r="B25" s="25">
        <v>5628.0687599999992</v>
      </c>
      <c r="C25" s="347"/>
      <c r="D25" s="347"/>
      <c r="E25" s="347"/>
      <c r="F25" s="347"/>
      <c r="G25" s="7"/>
      <c r="H25" s="7"/>
      <c r="I25" s="7"/>
      <c r="J25" s="7"/>
      <c r="K25" s="7"/>
      <c r="L25" s="7"/>
      <c r="M25" s="7"/>
    </row>
    <row r="26" spans="1:21" x14ac:dyDescent="0.2">
      <c r="A26" s="119" t="s">
        <v>39</v>
      </c>
      <c r="B26" s="25">
        <v>1143.1774599999999</v>
      </c>
      <c r="C26" s="145"/>
      <c r="D26" s="145"/>
      <c r="E26" s="145"/>
      <c r="F26" s="145"/>
    </row>
    <row r="27" spans="1:21" x14ac:dyDescent="0.2">
      <c r="A27" s="119" t="s">
        <v>38</v>
      </c>
      <c r="B27" s="25">
        <v>3811.6768569999995</v>
      </c>
      <c r="C27" s="275"/>
      <c r="D27" s="275"/>
      <c r="E27" s="275"/>
      <c r="F27" s="275"/>
      <c r="G27" s="78"/>
      <c r="H27" s="78"/>
      <c r="I27" s="78"/>
      <c r="J27" s="78"/>
      <c r="K27" s="78"/>
      <c r="L27" s="78"/>
      <c r="M27" s="78"/>
      <c r="N27" s="78"/>
    </row>
    <row r="28" spans="1:21" x14ac:dyDescent="0.2">
      <c r="A28" s="119" t="s">
        <v>60</v>
      </c>
      <c r="B28" s="25">
        <v>35.623444000000006</v>
      </c>
      <c r="C28" s="275"/>
      <c r="D28" s="275"/>
      <c r="E28" s="275"/>
      <c r="F28" s="275"/>
      <c r="G28" s="78"/>
      <c r="H28" s="78"/>
      <c r="I28" s="78"/>
      <c r="J28" s="78"/>
      <c r="K28" s="78"/>
      <c r="L28" s="78"/>
      <c r="M28" s="78"/>
      <c r="N28" s="78"/>
    </row>
    <row r="29" spans="1:21" x14ac:dyDescent="0.2">
      <c r="A29" s="119" t="s">
        <v>61</v>
      </c>
      <c r="B29" s="25">
        <v>5.0297300000000007</v>
      </c>
      <c r="C29" s="145"/>
      <c r="D29" s="145"/>
      <c r="E29" s="145"/>
      <c r="F29" s="145"/>
    </row>
    <row r="30" spans="1:21" x14ac:dyDescent="0.2">
      <c r="A30" s="119" t="s">
        <v>62</v>
      </c>
      <c r="B30" s="25">
        <v>6.6210000000000005E-2</v>
      </c>
      <c r="C30" s="145"/>
      <c r="D30" s="145"/>
      <c r="E30" s="145"/>
      <c r="F30" s="145"/>
    </row>
    <row r="31" spans="1:21" x14ac:dyDescent="0.2">
      <c r="A31" s="119" t="s">
        <v>37</v>
      </c>
      <c r="B31" s="25">
        <v>18291.147488999999</v>
      </c>
      <c r="C31" s="145"/>
      <c r="D31" s="145"/>
      <c r="E31" s="145"/>
      <c r="F31" s="145"/>
    </row>
    <row r="32" spans="1:21" x14ac:dyDescent="0.2">
      <c r="A32" s="119" t="s">
        <v>72</v>
      </c>
      <c r="B32" s="25">
        <v>295.39800000000002</v>
      </c>
      <c r="C32" s="145"/>
      <c r="D32" s="145"/>
      <c r="E32" s="145"/>
      <c r="F32" s="145"/>
    </row>
    <row r="33" spans="1:6" x14ac:dyDescent="0.2">
      <c r="A33" s="119" t="s">
        <v>36</v>
      </c>
      <c r="B33" s="25">
        <v>0</v>
      </c>
      <c r="C33" s="145"/>
      <c r="D33" s="145"/>
      <c r="E33" s="145"/>
      <c r="F33" s="145"/>
    </row>
    <row r="34" spans="1:6" x14ac:dyDescent="0.2">
      <c r="A34" s="119" t="s">
        <v>35</v>
      </c>
      <c r="B34" s="25">
        <v>2054.6011669999998</v>
      </c>
      <c r="C34" s="145"/>
      <c r="D34" s="145"/>
      <c r="E34" s="145"/>
      <c r="F34" s="145"/>
    </row>
    <row r="35" spans="1:6" x14ac:dyDescent="0.2">
      <c r="A35" s="119" t="s">
        <v>34</v>
      </c>
      <c r="B35" s="25">
        <v>80.184607</v>
      </c>
      <c r="C35" s="145"/>
      <c r="D35" s="145"/>
      <c r="E35" s="145"/>
      <c r="F35" s="145"/>
    </row>
    <row r="36" spans="1:6" x14ac:dyDescent="0.2">
      <c r="A36" s="119" t="s">
        <v>33</v>
      </c>
      <c r="B36" s="25">
        <v>1126.8833749560595</v>
      </c>
      <c r="C36" s="145"/>
      <c r="D36" s="145"/>
      <c r="E36" s="145"/>
      <c r="F36" s="145"/>
    </row>
    <row r="37" spans="1:6" x14ac:dyDescent="0.2">
      <c r="A37" s="119" t="s">
        <v>32</v>
      </c>
      <c r="B37" s="25">
        <v>2005.0855179999999</v>
      </c>
      <c r="C37" s="145"/>
      <c r="D37" s="145"/>
      <c r="E37" s="145"/>
      <c r="F37" s="145"/>
    </row>
    <row r="38" spans="1:6" x14ac:dyDescent="0.2">
      <c r="A38" s="119" t="s">
        <v>3</v>
      </c>
      <c r="B38" s="25">
        <v>0</v>
      </c>
      <c r="C38" s="145"/>
      <c r="D38" s="145"/>
      <c r="E38" s="145"/>
      <c r="F38" s="145"/>
    </row>
    <row r="39" spans="1:6" x14ac:dyDescent="0.2">
      <c r="A39" s="119" t="s">
        <v>31</v>
      </c>
      <c r="B39" s="25">
        <v>386.368515</v>
      </c>
      <c r="C39" s="145"/>
      <c r="D39" s="145"/>
      <c r="E39" s="145"/>
      <c r="F39" s="145"/>
    </row>
    <row r="40" spans="1:6" x14ac:dyDescent="0.2">
      <c r="A40" s="119" t="s">
        <v>30</v>
      </c>
      <c r="B40" s="25">
        <v>9115.3895214199438</v>
      </c>
      <c r="C40" s="145"/>
      <c r="D40" s="145"/>
      <c r="E40" s="145"/>
      <c r="F40" s="145"/>
    </row>
  </sheetData>
  <mergeCells count="11">
    <mergeCell ref="N6:N7"/>
    <mergeCell ref="A6:A7"/>
    <mergeCell ref="B6:D6"/>
    <mergeCell ref="E6:G6"/>
    <mergeCell ref="H6:J6"/>
    <mergeCell ref="K6:M6"/>
    <mergeCell ref="A4:A5"/>
    <mergeCell ref="B4:D4"/>
    <mergeCell ref="E4:G4"/>
    <mergeCell ref="H4:J4"/>
    <mergeCell ref="K4:M4"/>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5"/>
  <dimension ref="A1:U35"/>
  <sheetViews>
    <sheetView showGridLines="0" view="pageBreakPreview" zoomScaleNormal="70" zoomScaleSheetLayoutView="100" workbookViewId="0">
      <selection activeCell="U20" sqref="U20"/>
    </sheetView>
  </sheetViews>
  <sheetFormatPr defaultColWidth="9.140625" defaultRowHeight="12" x14ac:dyDescent="0.2"/>
  <cols>
    <col min="1" max="1" width="18.85546875" style="7" customWidth="1"/>
    <col min="2" max="13" width="9.5703125" style="7" customWidth="1"/>
    <col min="14" max="14" width="10.42578125" style="7" customWidth="1"/>
    <col min="15" max="16384" width="9.140625" style="7"/>
  </cols>
  <sheetData>
    <row r="1" spans="1:21" ht="18" x14ac:dyDescent="0.25">
      <c r="A1" s="237" t="s">
        <v>247</v>
      </c>
      <c r="N1" s="241" t="str">
        <f>'3'!N1</f>
        <v>IV. čtvrtletí 2022</v>
      </c>
    </row>
    <row r="2" spans="1:21" ht="6" customHeight="1" x14ac:dyDescent="0.2"/>
    <row r="3" spans="1:21" x14ac:dyDescent="0.2">
      <c r="A3" s="363">
        <v>2022</v>
      </c>
      <c r="B3" s="364" t="s">
        <v>42</v>
      </c>
      <c r="C3" s="365"/>
      <c r="D3" s="366"/>
      <c r="E3" s="364" t="s">
        <v>43</v>
      </c>
      <c r="F3" s="365"/>
      <c r="G3" s="366"/>
      <c r="H3" s="364" t="s">
        <v>44</v>
      </c>
      <c r="I3" s="365"/>
      <c r="J3" s="366"/>
      <c r="K3" s="364" t="s">
        <v>45</v>
      </c>
      <c r="L3" s="365"/>
      <c r="M3" s="366"/>
      <c r="N3" s="212" t="s">
        <v>7</v>
      </c>
    </row>
    <row r="4" spans="1:21" x14ac:dyDescent="0.2">
      <c r="A4" s="363"/>
      <c r="B4" s="279" t="s">
        <v>8</v>
      </c>
      <c r="C4" s="269" t="s">
        <v>9</v>
      </c>
      <c r="D4" s="280" t="s">
        <v>10</v>
      </c>
      <c r="E4" s="279" t="s">
        <v>11</v>
      </c>
      <c r="F4" s="269" t="s">
        <v>12</v>
      </c>
      <c r="G4" s="280" t="s">
        <v>13</v>
      </c>
      <c r="H4" s="279" t="s">
        <v>14</v>
      </c>
      <c r="I4" s="269" t="s">
        <v>15</v>
      </c>
      <c r="J4" s="280" t="s">
        <v>16</v>
      </c>
      <c r="K4" s="279" t="s">
        <v>17</v>
      </c>
      <c r="L4" s="269" t="s">
        <v>18</v>
      </c>
      <c r="M4" s="280" t="s">
        <v>19</v>
      </c>
      <c r="N4" s="197"/>
    </row>
    <row r="5" spans="1:21" x14ac:dyDescent="0.2">
      <c r="A5" s="368" t="s">
        <v>59</v>
      </c>
      <c r="B5" s="369">
        <f>SUM(B6:D6)</f>
        <v>51318.637344473973</v>
      </c>
      <c r="C5" s="370"/>
      <c r="D5" s="371"/>
      <c r="E5" s="369">
        <f t="shared" ref="E5" si="0">SUM(E6:G6)</f>
        <v>30638.234165993475</v>
      </c>
      <c r="F5" s="370"/>
      <c r="G5" s="371"/>
      <c r="H5" s="369">
        <f t="shared" ref="H5" si="1">SUM(H6:J6)</f>
        <v>24151.624154767818</v>
      </c>
      <c r="I5" s="370"/>
      <c r="J5" s="371"/>
      <c r="K5" s="369">
        <f t="shared" ref="K5" si="2">SUM(K6:M6)</f>
        <v>43978.703432376002</v>
      </c>
      <c r="L5" s="370"/>
      <c r="M5" s="371"/>
      <c r="N5" s="358">
        <f>SUM(N7:N20)</f>
        <v>150087.19909761127</v>
      </c>
    </row>
    <row r="6" spans="1:21" x14ac:dyDescent="0.2">
      <c r="A6" s="368"/>
      <c r="B6" s="283">
        <f>SUM(B7:B20)</f>
        <v>19326.030606087908</v>
      </c>
      <c r="C6" s="267">
        <f t="shared" ref="C6:M6" si="3">SUM(C7:C20)</f>
        <v>15791.17464160451</v>
      </c>
      <c r="D6" s="284">
        <f t="shared" si="3"/>
        <v>16201.432096781558</v>
      </c>
      <c r="E6" s="299">
        <f t="shared" si="3"/>
        <v>13428.166040619933</v>
      </c>
      <c r="F6" s="337">
        <f t="shared" si="3"/>
        <v>9330.9838469073547</v>
      </c>
      <c r="G6" s="284">
        <f t="shared" si="3"/>
        <v>7879.0842784661854</v>
      </c>
      <c r="H6" s="299">
        <f t="shared" si="3"/>
        <v>7493.6095443455633</v>
      </c>
      <c r="I6" s="338">
        <f t="shared" si="3"/>
        <v>7423.0127919651422</v>
      </c>
      <c r="J6" s="284">
        <f t="shared" si="3"/>
        <v>9235.0018184571127</v>
      </c>
      <c r="K6" s="299">
        <f t="shared" si="3"/>
        <v>11057.657072376001</v>
      </c>
      <c r="L6" s="339">
        <f t="shared" si="3"/>
        <v>14825.133701184001</v>
      </c>
      <c r="M6" s="284">
        <f t="shared" si="3"/>
        <v>18095.912658816</v>
      </c>
      <c r="N6" s="358"/>
      <c r="P6" s="134"/>
      <c r="Q6" s="134"/>
      <c r="R6" s="134"/>
      <c r="S6" s="134"/>
      <c r="T6" s="134"/>
    </row>
    <row r="7" spans="1:21" x14ac:dyDescent="0.2">
      <c r="A7" s="169" t="s">
        <v>129</v>
      </c>
      <c r="B7" s="281">
        <v>687.41156899999999</v>
      </c>
      <c r="C7" s="268">
        <v>564.45580599999994</v>
      </c>
      <c r="D7" s="282">
        <v>566.83961500000009</v>
      </c>
      <c r="E7" s="297">
        <v>452.00692928000007</v>
      </c>
      <c r="F7" s="295">
        <v>246.93980873599997</v>
      </c>
      <c r="G7" s="282">
        <v>205.83107005600002</v>
      </c>
      <c r="H7" s="297">
        <v>240.38244300000005</v>
      </c>
      <c r="I7" s="295">
        <v>234.99999999999997</v>
      </c>
      <c r="J7" s="282">
        <v>253.71479999999997</v>
      </c>
      <c r="K7" s="297">
        <v>380.42864137600003</v>
      </c>
      <c r="L7" s="295">
        <v>507.64294618399987</v>
      </c>
      <c r="M7" s="282">
        <v>644.88774581600001</v>
      </c>
      <c r="N7" s="192">
        <f>SUM(B7:M7)</f>
        <v>4985.5413744479993</v>
      </c>
      <c r="P7" s="41"/>
      <c r="Q7" s="128"/>
      <c r="R7" s="128"/>
      <c r="S7" s="128"/>
      <c r="T7" s="128"/>
      <c r="U7" s="121"/>
    </row>
    <row r="8" spans="1:21" x14ac:dyDescent="0.2">
      <c r="A8" s="169" t="s">
        <v>99</v>
      </c>
      <c r="B8" s="281">
        <v>957.16605600000014</v>
      </c>
      <c r="C8" s="268">
        <v>785.94108700000038</v>
      </c>
      <c r="D8" s="282">
        <v>827.88881399999968</v>
      </c>
      <c r="E8" s="297">
        <v>677.82520899999963</v>
      </c>
      <c r="F8" s="295">
        <v>411.90845800000005</v>
      </c>
      <c r="G8" s="282">
        <v>292.62725700000004</v>
      </c>
      <c r="H8" s="297">
        <v>339.36470500000007</v>
      </c>
      <c r="I8" s="295">
        <v>337.34407899999974</v>
      </c>
      <c r="J8" s="282">
        <v>429.14003600000001</v>
      </c>
      <c r="K8" s="297">
        <v>521.98820099999978</v>
      </c>
      <c r="L8" s="295">
        <v>717.4176460000001</v>
      </c>
      <c r="M8" s="282">
        <v>899.51822200000015</v>
      </c>
      <c r="N8" s="192">
        <f t="shared" ref="N8:N20" si="4">SUM(B8:M8)</f>
        <v>7198.1297699999996</v>
      </c>
      <c r="P8" s="41"/>
      <c r="Q8" s="128"/>
      <c r="R8" s="128"/>
      <c r="S8" s="128"/>
      <c r="T8" s="128"/>
      <c r="U8" s="121"/>
    </row>
    <row r="9" spans="1:21" x14ac:dyDescent="0.2">
      <c r="A9" s="169" t="s">
        <v>100</v>
      </c>
      <c r="B9" s="281">
        <v>1054.758149</v>
      </c>
      <c r="C9" s="268">
        <v>830.44210999999996</v>
      </c>
      <c r="D9" s="282">
        <v>853.5081909999999</v>
      </c>
      <c r="E9" s="297">
        <v>628.7453660000001</v>
      </c>
      <c r="F9" s="295">
        <v>347.32436199999984</v>
      </c>
      <c r="G9" s="282">
        <v>282.65505199999996</v>
      </c>
      <c r="H9" s="297">
        <v>271.34258399999999</v>
      </c>
      <c r="I9" s="295">
        <v>271.61288500000018</v>
      </c>
      <c r="J9" s="282">
        <v>395.63370800000024</v>
      </c>
      <c r="K9" s="297">
        <v>574.66365300000007</v>
      </c>
      <c r="L9" s="295">
        <v>772.40779399999974</v>
      </c>
      <c r="M9" s="282">
        <v>967.22420799999986</v>
      </c>
      <c r="N9" s="192">
        <f t="shared" si="4"/>
        <v>7250.3180620000012</v>
      </c>
      <c r="P9" s="41"/>
      <c r="Q9" s="128"/>
      <c r="R9" s="128"/>
      <c r="S9" s="128"/>
      <c r="T9" s="128"/>
      <c r="U9" s="121"/>
    </row>
    <row r="10" spans="1:21" x14ac:dyDescent="0.2">
      <c r="A10" s="169" t="s">
        <v>101</v>
      </c>
      <c r="B10" s="281">
        <v>1099.1723939999999</v>
      </c>
      <c r="C10" s="268">
        <v>1011.0654139999998</v>
      </c>
      <c r="D10" s="282">
        <v>1069.6539819999996</v>
      </c>
      <c r="E10" s="297">
        <v>968.97024399999998</v>
      </c>
      <c r="F10" s="295">
        <v>760.67680400000029</v>
      </c>
      <c r="G10" s="282">
        <v>619.2976819999999</v>
      </c>
      <c r="H10" s="297">
        <v>314.73781799999989</v>
      </c>
      <c r="I10" s="295">
        <v>344.69736799999998</v>
      </c>
      <c r="J10" s="282">
        <v>445.78142100000008</v>
      </c>
      <c r="K10" s="297">
        <v>764.57386800000018</v>
      </c>
      <c r="L10" s="295">
        <v>917.98161199999993</v>
      </c>
      <c r="M10" s="282">
        <v>1099.2311590000002</v>
      </c>
      <c r="N10" s="192">
        <f t="shared" si="4"/>
        <v>9415.839766000001</v>
      </c>
      <c r="P10" s="41"/>
      <c r="Q10" s="128"/>
      <c r="R10" s="128"/>
      <c r="S10" s="128"/>
      <c r="T10" s="128"/>
      <c r="U10" s="121"/>
    </row>
    <row r="11" spans="1:21" x14ac:dyDescent="0.2">
      <c r="A11" s="169" t="s">
        <v>128</v>
      </c>
      <c r="B11" s="281">
        <v>470.08759664179757</v>
      </c>
      <c r="C11" s="268">
        <v>399.46872217595683</v>
      </c>
      <c r="D11" s="282">
        <v>414.61191047496254</v>
      </c>
      <c r="E11" s="297">
        <v>296.05359709181596</v>
      </c>
      <c r="F11" s="295">
        <v>193.65276579163921</v>
      </c>
      <c r="G11" s="282">
        <v>179.449754504818</v>
      </c>
      <c r="H11" s="297">
        <v>146.1963114870972</v>
      </c>
      <c r="I11" s="295">
        <v>174.86972754597943</v>
      </c>
      <c r="J11" s="282">
        <v>229.96440288031275</v>
      </c>
      <c r="K11" s="297">
        <v>272.81134399999991</v>
      </c>
      <c r="L11" s="295">
        <v>341.03766100000013</v>
      </c>
      <c r="M11" s="282">
        <v>450.71483800000004</v>
      </c>
      <c r="N11" s="192">
        <f t="shared" si="4"/>
        <v>3568.9186315943793</v>
      </c>
      <c r="P11" s="41"/>
      <c r="Q11" s="128"/>
      <c r="R11" s="128"/>
      <c r="S11" s="128"/>
      <c r="T11" s="128"/>
      <c r="U11" s="121"/>
    </row>
    <row r="12" spans="1:21" x14ac:dyDescent="0.2">
      <c r="A12" s="169" t="s">
        <v>102</v>
      </c>
      <c r="B12" s="281">
        <v>614.57520442794237</v>
      </c>
      <c r="C12" s="268">
        <v>437.15222549065186</v>
      </c>
      <c r="D12" s="282">
        <v>443.49601899999999</v>
      </c>
      <c r="E12" s="297">
        <v>371.14123099999989</v>
      </c>
      <c r="F12" s="295">
        <v>239.86219299999999</v>
      </c>
      <c r="G12" s="282">
        <v>201.98755100000002</v>
      </c>
      <c r="H12" s="297">
        <v>175.29470099999998</v>
      </c>
      <c r="I12" s="295">
        <v>183.77656000000002</v>
      </c>
      <c r="J12" s="282">
        <v>306.25948700000004</v>
      </c>
      <c r="K12" s="297">
        <v>407.27158999999978</v>
      </c>
      <c r="L12" s="295">
        <v>500.17253399999993</v>
      </c>
      <c r="M12" s="282">
        <v>581.86628500000006</v>
      </c>
      <c r="N12" s="192">
        <f t="shared" si="4"/>
        <v>4462.8555809185937</v>
      </c>
      <c r="P12" s="41"/>
      <c r="Q12" s="128"/>
      <c r="R12" s="128"/>
      <c r="S12" s="128"/>
      <c r="T12" s="128"/>
      <c r="U12" s="121"/>
    </row>
    <row r="13" spans="1:21" x14ac:dyDescent="0.2">
      <c r="A13" s="169" t="s">
        <v>103</v>
      </c>
      <c r="B13" s="281">
        <v>334.99903499999994</v>
      </c>
      <c r="C13" s="268">
        <v>280.09290400000003</v>
      </c>
      <c r="D13" s="282">
        <v>271.17602999999997</v>
      </c>
      <c r="E13" s="297">
        <v>217.28056599999996</v>
      </c>
      <c r="F13" s="295">
        <v>124.60853499999999</v>
      </c>
      <c r="G13" s="282">
        <v>72.422674999999998</v>
      </c>
      <c r="H13" s="297">
        <v>104.41361999999998</v>
      </c>
      <c r="I13" s="295">
        <v>102.49896599999998</v>
      </c>
      <c r="J13" s="282">
        <v>131.58168399999997</v>
      </c>
      <c r="K13" s="297">
        <v>163.02031699999995</v>
      </c>
      <c r="L13" s="295">
        <v>223.724041</v>
      </c>
      <c r="M13" s="282">
        <v>295.98109299999999</v>
      </c>
      <c r="N13" s="192">
        <f t="shared" si="4"/>
        <v>2321.7994659999999</v>
      </c>
      <c r="P13" s="41"/>
      <c r="Q13" s="128"/>
      <c r="R13" s="128"/>
      <c r="S13" s="128"/>
      <c r="T13" s="128"/>
      <c r="U13" s="121"/>
    </row>
    <row r="14" spans="1:21" x14ac:dyDescent="0.2">
      <c r="A14" s="169" t="s">
        <v>104</v>
      </c>
      <c r="B14" s="281">
        <v>3741.2785640000025</v>
      </c>
      <c r="C14" s="268">
        <v>2995.5558029999988</v>
      </c>
      <c r="D14" s="282">
        <v>3200.6756300000002</v>
      </c>
      <c r="E14" s="297">
        <v>2754.6695540000001</v>
      </c>
      <c r="F14" s="295">
        <v>1982.7327490000005</v>
      </c>
      <c r="G14" s="282">
        <v>1726.7492079999997</v>
      </c>
      <c r="H14" s="297">
        <v>1665.9907419999984</v>
      </c>
      <c r="I14" s="295">
        <v>1584.575036</v>
      </c>
      <c r="J14" s="282">
        <v>1854.1198360000001</v>
      </c>
      <c r="K14" s="297">
        <v>2005.017716000001</v>
      </c>
      <c r="L14" s="295">
        <v>2797.4331409999995</v>
      </c>
      <c r="M14" s="282">
        <v>3379.2171379999995</v>
      </c>
      <c r="N14" s="192">
        <f t="shared" si="4"/>
        <v>29688.015117000003</v>
      </c>
      <c r="P14" s="41"/>
      <c r="Q14" s="128"/>
      <c r="R14" s="128"/>
      <c r="S14" s="128"/>
      <c r="T14" s="128"/>
      <c r="U14" s="143"/>
    </row>
    <row r="15" spans="1:21" x14ac:dyDescent="0.2">
      <c r="A15" s="169" t="s">
        <v>105</v>
      </c>
      <c r="B15" s="281">
        <v>889.82469200000003</v>
      </c>
      <c r="C15" s="268">
        <v>652.70693100000005</v>
      </c>
      <c r="D15" s="282">
        <v>666.46068800000012</v>
      </c>
      <c r="E15" s="297">
        <v>539.02753499999983</v>
      </c>
      <c r="F15" s="295">
        <v>365.83234999999996</v>
      </c>
      <c r="G15" s="282">
        <v>314.42734599999994</v>
      </c>
      <c r="H15" s="297">
        <v>309.91971299999977</v>
      </c>
      <c r="I15" s="295">
        <v>285.95644499999986</v>
      </c>
      <c r="J15" s="282">
        <v>400.70410199999992</v>
      </c>
      <c r="K15" s="297">
        <v>558.18270700000005</v>
      </c>
      <c r="L15" s="295">
        <v>659.32900399999971</v>
      </c>
      <c r="M15" s="282">
        <v>800.36640199999988</v>
      </c>
      <c r="N15" s="192">
        <f t="shared" si="4"/>
        <v>6442.7379149999979</v>
      </c>
      <c r="P15" s="41"/>
      <c r="Q15" s="128"/>
      <c r="R15" s="128"/>
      <c r="S15" s="128"/>
      <c r="T15" s="128"/>
      <c r="U15" s="121"/>
    </row>
    <row r="16" spans="1:21" x14ac:dyDescent="0.2">
      <c r="A16" s="169" t="s">
        <v>106</v>
      </c>
      <c r="B16" s="281">
        <v>933.32962751696618</v>
      </c>
      <c r="C16" s="268">
        <v>755.23049579771964</v>
      </c>
      <c r="D16" s="282">
        <v>768.39075336547023</v>
      </c>
      <c r="E16" s="297">
        <v>611.20987290645701</v>
      </c>
      <c r="F16" s="295">
        <v>308.16277643572619</v>
      </c>
      <c r="G16" s="282">
        <v>247.29135217421683</v>
      </c>
      <c r="H16" s="297">
        <v>224.10482337783907</v>
      </c>
      <c r="I16" s="295">
        <v>206.16155878049219</v>
      </c>
      <c r="J16" s="282">
        <v>345.19192804348364</v>
      </c>
      <c r="K16" s="297">
        <v>450.75545500000021</v>
      </c>
      <c r="L16" s="295">
        <v>668.54470500000002</v>
      </c>
      <c r="M16" s="282">
        <v>912.80427599999962</v>
      </c>
      <c r="N16" s="192">
        <f t="shared" si="4"/>
        <v>6431.1776243983713</v>
      </c>
      <c r="P16" s="41"/>
      <c r="Q16" s="128"/>
      <c r="R16" s="128"/>
      <c r="S16" s="128"/>
      <c r="T16" s="128"/>
      <c r="U16" s="121"/>
    </row>
    <row r="17" spans="1:21" x14ac:dyDescent="0.2">
      <c r="A17" s="169" t="s">
        <v>107</v>
      </c>
      <c r="B17" s="281">
        <v>793.85737750119915</v>
      </c>
      <c r="C17" s="268">
        <v>651.15673348857774</v>
      </c>
      <c r="D17" s="282">
        <v>669.98945181942929</v>
      </c>
      <c r="E17" s="297">
        <v>530.47906834165974</v>
      </c>
      <c r="F17" s="295">
        <v>280.94587194398656</v>
      </c>
      <c r="G17" s="282">
        <v>229.93350273114956</v>
      </c>
      <c r="H17" s="297">
        <v>222.15289648062776</v>
      </c>
      <c r="I17" s="295">
        <v>196.23905063867008</v>
      </c>
      <c r="J17" s="282">
        <v>295.53888553331603</v>
      </c>
      <c r="K17" s="297">
        <v>392.82173899999992</v>
      </c>
      <c r="L17" s="295">
        <v>578.32886499999972</v>
      </c>
      <c r="M17" s="282">
        <v>749.89985599999977</v>
      </c>
      <c r="N17" s="192">
        <f t="shared" si="4"/>
        <v>5591.343298478615</v>
      </c>
      <c r="P17" s="41"/>
      <c r="Q17" s="128"/>
      <c r="R17" s="128"/>
      <c r="S17" s="128"/>
      <c r="T17" s="128"/>
      <c r="U17" s="121"/>
    </row>
    <row r="18" spans="1:21" x14ac:dyDescent="0.2">
      <c r="A18" s="169" t="s">
        <v>108</v>
      </c>
      <c r="B18" s="281">
        <v>3453.339414999999</v>
      </c>
      <c r="C18" s="268">
        <v>2755.9194036516064</v>
      </c>
      <c r="D18" s="282">
        <v>2588.6387841216965</v>
      </c>
      <c r="E18" s="297">
        <v>2108.4757459999992</v>
      </c>
      <c r="F18" s="295">
        <v>1487.0180110000006</v>
      </c>
      <c r="G18" s="282">
        <v>1277.7668340000002</v>
      </c>
      <c r="H18" s="297">
        <v>1212.6183589999998</v>
      </c>
      <c r="I18" s="295">
        <v>1203.1310510000003</v>
      </c>
      <c r="J18" s="282">
        <v>1602.8441190000005</v>
      </c>
      <c r="K18" s="297">
        <v>2013.3179539999994</v>
      </c>
      <c r="L18" s="295">
        <v>2674.9758240000006</v>
      </c>
      <c r="M18" s="282">
        <v>3280.6461200000012</v>
      </c>
      <c r="N18" s="192">
        <f t="shared" si="4"/>
        <v>25658.691620773301</v>
      </c>
      <c r="P18" s="41"/>
      <c r="Q18" s="128"/>
      <c r="R18" s="128"/>
      <c r="S18" s="128"/>
      <c r="T18" s="128"/>
      <c r="U18" s="121"/>
    </row>
    <row r="19" spans="1:21" x14ac:dyDescent="0.2">
      <c r="A19" s="169" t="s">
        <v>109</v>
      </c>
      <c r="B19" s="281">
        <v>3406.2016220000005</v>
      </c>
      <c r="C19" s="268">
        <v>2943.5065019999988</v>
      </c>
      <c r="D19" s="282">
        <v>3076.9218300000007</v>
      </c>
      <c r="E19" s="297">
        <v>2680.4380920000003</v>
      </c>
      <c r="F19" s="295">
        <v>2174.9490840000008</v>
      </c>
      <c r="G19" s="282">
        <v>1858.1875050000006</v>
      </c>
      <c r="H19" s="297">
        <v>1956.3384800000001</v>
      </c>
      <c r="I19" s="295">
        <v>1951.5788309999998</v>
      </c>
      <c r="J19" s="282">
        <v>2141.0853240000001</v>
      </c>
      <c r="K19" s="297">
        <v>2105.8407580000007</v>
      </c>
      <c r="L19" s="295">
        <v>2856.401150000002</v>
      </c>
      <c r="M19" s="282">
        <v>3296.8357060000003</v>
      </c>
      <c r="N19" s="192">
        <f t="shared" si="4"/>
        <v>30448.284884000004</v>
      </c>
      <c r="P19" s="41"/>
      <c r="Q19" s="128"/>
      <c r="R19" s="128"/>
      <c r="S19" s="128"/>
      <c r="T19" s="128"/>
      <c r="U19" s="143"/>
    </row>
    <row r="20" spans="1:21" x14ac:dyDescent="0.2">
      <c r="A20" s="169" t="s">
        <v>110</v>
      </c>
      <c r="B20" s="281">
        <v>890.02930400000025</v>
      </c>
      <c r="C20" s="268">
        <v>728.48050400000022</v>
      </c>
      <c r="D20" s="282">
        <v>783.1803980000002</v>
      </c>
      <c r="E20" s="297">
        <v>591.84303</v>
      </c>
      <c r="F20" s="295">
        <v>406.37007800000009</v>
      </c>
      <c r="G20" s="282">
        <v>370.45748900000001</v>
      </c>
      <c r="H20" s="297">
        <v>310.75234800000015</v>
      </c>
      <c r="I20" s="295">
        <v>345.57123399999983</v>
      </c>
      <c r="J20" s="282">
        <v>403.44208499999996</v>
      </c>
      <c r="K20" s="297">
        <v>446.96312900000004</v>
      </c>
      <c r="L20" s="295">
        <v>609.73677799999984</v>
      </c>
      <c r="M20" s="282">
        <v>736.71960999999988</v>
      </c>
      <c r="N20" s="192">
        <f t="shared" si="4"/>
        <v>6623.5459869999995</v>
      </c>
      <c r="P20" s="41"/>
      <c r="Q20" s="128"/>
      <c r="R20" s="128"/>
      <c r="S20" s="128"/>
      <c r="T20" s="128"/>
      <c r="U20" s="121"/>
    </row>
    <row r="21" spans="1:21" x14ac:dyDescent="0.2">
      <c r="A21" s="4"/>
      <c r="N21" s="3"/>
      <c r="P21" s="137"/>
      <c r="Q21" s="137"/>
      <c r="R21" s="137"/>
      <c r="S21" s="137"/>
      <c r="T21" s="137"/>
      <c r="U21" s="142"/>
    </row>
    <row r="22" spans="1:21" x14ac:dyDescent="0.2">
      <c r="A22" s="10" t="s">
        <v>129</v>
      </c>
      <c r="B22" s="25">
        <v>1532.9593333759999</v>
      </c>
      <c r="C22" s="131"/>
      <c r="D22" s="131"/>
      <c r="E22" s="131"/>
      <c r="Q22" s="128"/>
      <c r="R22" s="128"/>
      <c r="S22" s="128"/>
      <c r="U22" s="121"/>
    </row>
    <row r="23" spans="1:21" x14ac:dyDescent="0.2">
      <c r="A23" s="10" t="s">
        <v>99</v>
      </c>
      <c r="B23" s="25">
        <v>2138.9240690000001</v>
      </c>
      <c r="C23" s="131"/>
      <c r="D23" s="131"/>
      <c r="E23" s="131"/>
      <c r="U23" s="141"/>
    </row>
    <row r="24" spans="1:21" x14ac:dyDescent="0.2">
      <c r="A24" s="10" t="s">
        <v>100</v>
      </c>
      <c r="B24" s="25">
        <v>2314.2956549999999</v>
      </c>
      <c r="C24" s="131"/>
      <c r="D24" s="131"/>
      <c r="E24" s="131"/>
    </row>
    <row r="25" spans="1:21" x14ac:dyDescent="0.2">
      <c r="A25" s="10" t="s">
        <v>101</v>
      </c>
      <c r="B25" s="25">
        <v>2781.7866389999999</v>
      </c>
      <c r="C25" s="131"/>
      <c r="D25" s="131"/>
      <c r="E25" s="131"/>
    </row>
    <row r="26" spans="1:21" x14ac:dyDescent="0.2">
      <c r="A26" s="10" t="s">
        <v>128</v>
      </c>
      <c r="B26" s="25">
        <v>1064.5638430000001</v>
      </c>
      <c r="C26" s="131"/>
      <c r="D26" s="131"/>
      <c r="E26" s="131"/>
    </row>
    <row r="27" spans="1:21" x14ac:dyDescent="0.2">
      <c r="A27" s="10" t="s">
        <v>102</v>
      </c>
      <c r="B27" s="25">
        <v>1489.3104089999997</v>
      </c>
      <c r="C27" s="131"/>
      <c r="D27" s="131"/>
      <c r="E27" s="131"/>
    </row>
    <row r="28" spans="1:21" x14ac:dyDescent="0.2">
      <c r="A28" s="10" t="s">
        <v>103</v>
      </c>
      <c r="B28" s="25">
        <v>682.72545099999991</v>
      </c>
      <c r="C28" s="131"/>
      <c r="D28" s="131"/>
      <c r="E28" s="131"/>
    </row>
    <row r="29" spans="1:21" x14ac:dyDescent="0.2">
      <c r="A29" s="10" t="s">
        <v>104</v>
      </c>
      <c r="B29" s="25">
        <v>8181.6679949999998</v>
      </c>
      <c r="C29" s="131"/>
      <c r="D29" s="131"/>
      <c r="E29" s="131"/>
    </row>
    <row r="30" spans="1:21" x14ac:dyDescent="0.2">
      <c r="A30" s="10" t="s">
        <v>105</v>
      </c>
      <c r="B30" s="25">
        <v>2017.8781129999995</v>
      </c>
      <c r="C30" s="131"/>
      <c r="D30" s="131"/>
      <c r="E30" s="131"/>
    </row>
    <row r="31" spans="1:21" x14ac:dyDescent="0.2">
      <c r="A31" s="10" t="s">
        <v>106</v>
      </c>
      <c r="B31" s="25">
        <v>2032.1044359999999</v>
      </c>
      <c r="C31" s="131"/>
      <c r="D31" s="131"/>
      <c r="E31" s="131"/>
    </row>
    <row r="32" spans="1:21" x14ac:dyDescent="0.2">
      <c r="A32" s="10" t="s">
        <v>107</v>
      </c>
      <c r="B32" s="25">
        <v>1721.0504599999995</v>
      </c>
      <c r="C32" s="131"/>
      <c r="D32" s="131"/>
      <c r="E32" s="131"/>
    </row>
    <row r="33" spans="1:5" x14ac:dyDescent="0.2">
      <c r="A33" s="10" t="s">
        <v>108</v>
      </c>
      <c r="B33" s="25">
        <v>7968.9398980000014</v>
      </c>
      <c r="C33" s="131"/>
      <c r="D33" s="131"/>
      <c r="E33" s="131"/>
    </row>
    <row r="34" spans="1:5" x14ac:dyDescent="0.2">
      <c r="A34" s="10" t="s">
        <v>109</v>
      </c>
      <c r="B34" s="25">
        <v>8259.0776140000035</v>
      </c>
      <c r="C34" s="131"/>
      <c r="D34" s="131"/>
      <c r="E34" s="131"/>
    </row>
    <row r="35" spans="1:5" x14ac:dyDescent="0.2">
      <c r="A35" s="10" t="s">
        <v>110</v>
      </c>
      <c r="B35" s="25">
        <v>1793.4195169999998</v>
      </c>
      <c r="C35" s="131"/>
      <c r="D35" s="131"/>
      <c r="E35" s="131"/>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4"/>
  <dimension ref="A1:U46"/>
  <sheetViews>
    <sheetView showGridLines="0" view="pageBreakPreview" zoomScale="85" zoomScaleNormal="70" zoomScaleSheetLayoutView="85" workbookViewId="0">
      <selection activeCell="T17" sqref="T17"/>
    </sheetView>
  </sheetViews>
  <sheetFormatPr defaultColWidth="9.140625" defaultRowHeight="12.75" x14ac:dyDescent="0.2"/>
  <cols>
    <col min="1" max="1" width="30.85546875" style="2" customWidth="1"/>
    <col min="2" max="15" width="7.42578125" style="2" customWidth="1"/>
    <col min="16" max="16" width="9.140625" style="2" customWidth="1"/>
    <col min="17" max="16384" width="9.140625" style="2"/>
  </cols>
  <sheetData>
    <row r="1" spans="1:21" s="66" customFormat="1" ht="18" x14ac:dyDescent="0.25">
      <c r="A1" s="237" t="s">
        <v>323</v>
      </c>
      <c r="B1" s="23"/>
      <c r="C1" s="23"/>
      <c r="D1" s="23"/>
      <c r="E1" s="23"/>
      <c r="G1" s="23"/>
      <c r="H1" s="23"/>
      <c r="I1" s="23"/>
      <c r="J1" s="23"/>
      <c r="K1" s="23"/>
      <c r="L1" s="23"/>
      <c r="M1" s="23"/>
      <c r="N1" s="23"/>
      <c r="P1" s="241" t="str">
        <f>'3'!N1</f>
        <v>IV. čtvrtletí 2022</v>
      </c>
    </row>
    <row r="2" spans="1:21" s="7" customFormat="1" ht="6" customHeight="1" x14ac:dyDescent="0.2">
      <c r="B2" s="115"/>
      <c r="C2" s="115"/>
      <c r="D2" s="115"/>
      <c r="E2" s="115"/>
      <c r="F2" s="115"/>
      <c r="G2" s="115"/>
      <c r="H2" s="115"/>
      <c r="I2" s="115"/>
      <c r="J2" s="115"/>
      <c r="K2" s="115"/>
      <c r="L2" s="115"/>
      <c r="M2" s="115"/>
      <c r="N2" s="115"/>
      <c r="O2" s="115"/>
    </row>
    <row r="3" spans="1:21" s="7" customFormat="1" ht="12" customHeight="1" x14ac:dyDescent="0.2">
      <c r="A3" s="336">
        <v>2022</v>
      </c>
      <c r="B3" s="200" t="s">
        <v>85</v>
      </c>
      <c r="C3" s="200" t="s">
        <v>76</v>
      </c>
      <c r="D3" s="200" t="s">
        <v>77</v>
      </c>
      <c r="E3" s="200" t="s">
        <v>78</v>
      </c>
      <c r="F3" s="200" t="s">
        <v>88</v>
      </c>
      <c r="G3" s="200" t="s">
        <v>79</v>
      </c>
      <c r="H3" s="200" t="s">
        <v>80</v>
      </c>
      <c r="I3" s="200" t="s">
        <v>81</v>
      </c>
      <c r="J3" s="200" t="s">
        <v>82</v>
      </c>
      <c r="K3" s="200" t="s">
        <v>83</v>
      </c>
      <c r="L3" s="200" t="s">
        <v>84</v>
      </c>
      <c r="M3" s="200" t="s">
        <v>86</v>
      </c>
      <c r="N3" s="200" t="s">
        <v>87</v>
      </c>
      <c r="O3" s="200" t="s">
        <v>89</v>
      </c>
      <c r="P3" s="200" t="s">
        <v>7</v>
      </c>
    </row>
    <row r="4" spans="1:21" s="110" customFormat="1" ht="12" customHeight="1" x14ac:dyDescent="0.2">
      <c r="A4" s="170" t="s">
        <v>59</v>
      </c>
      <c r="B4" s="198">
        <f>SUM(B5:B20)</f>
        <v>1532.9593333759997</v>
      </c>
      <c r="C4" s="198">
        <f>SUM(C5:C20)</f>
        <v>2138.9240690000001</v>
      </c>
      <c r="D4" s="198">
        <f t="shared" ref="D4:P4" si="0">SUM(D5:D20)</f>
        <v>2314.2956550000004</v>
      </c>
      <c r="E4" s="198">
        <f t="shared" si="0"/>
        <v>2781.7866389999999</v>
      </c>
      <c r="F4" s="198">
        <f>SUM(F5:F20)</f>
        <v>1064.5638430000001</v>
      </c>
      <c r="G4" s="198">
        <f t="shared" si="0"/>
        <v>1489.3104089999999</v>
      </c>
      <c r="H4" s="198">
        <f t="shared" si="0"/>
        <v>682.72545100000002</v>
      </c>
      <c r="I4" s="198">
        <f t="shared" si="0"/>
        <v>8181.6679950000016</v>
      </c>
      <c r="J4" s="198">
        <f t="shared" si="0"/>
        <v>2017.8781129999998</v>
      </c>
      <c r="K4" s="198">
        <f t="shared" si="0"/>
        <v>2032.1044360000001</v>
      </c>
      <c r="L4" s="198">
        <f t="shared" si="0"/>
        <v>1721.0504599999999</v>
      </c>
      <c r="M4" s="198">
        <f t="shared" si="0"/>
        <v>7968.9371190000002</v>
      </c>
      <c r="N4" s="198">
        <f t="shared" si="0"/>
        <v>8259.0776140000016</v>
      </c>
      <c r="O4" s="198">
        <f t="shared" si="0"/>
        <v>1793.419517</v>
      </c>
      <c r="P4" s="198">
        <f t="shared" si="0"/>
        <v>43978.700653376</v>
      </c>
    </row>
    <row r="5" spans="1:21" s="7" customFormat="1" ht="12" customHeight="1" x14ac:dyDescent="0.2">
      <c r="A5" s="169" t="s">
        <v>40</v>
      </c>
      <c r="B5" s="199">
        <v>0</v>
      </c>
      <c r="C5" s="199">
        <v>659.37918900000011</v>
      </c>
      <c r="D5" s="199">
        <v>124.69645999999999</v>
      </c>
      <c r="E5" s="199">
        <v>127.91000200000001</v>
      </c>
      <c r="F5" s="199">
        <v>390.52232999999995</v>
      </c>
      <c r="G5" s="199">
        <v>196.86655999999999</v>
      </c>
      <c r="H5" s="199">
        <v>0.70469999999999999</v>
      </c>
      <c r="I5" s="199">
        <v>1336.8358579999999</v>
      </c>
      <c r="J5" s="199">
        <v>29.772798000000002</v>
      </c>
      <c r="K5" s="199">
        <v>25.113135999999997</v>
      </c>
      <c r="L5" s="199">
        <v>163.79089500000001</v>
      </c>
      <c r="M5" s="199">
        <v>364.38332300000002</v>
      </c>
      <c r="N5" s="199">
        <v>2126.2870069999999</v>
      </c>
      <c r="O5" s="199">
        <v>81.806502000000009</v>
      </c>
      <c r="P5" s="199">
        <f>SUM(B5:O5)</f>
        <v>5628.0687600000001</v>
      </c>
      <c r="R5" s="8"/>
      <c r="S5" s="124"/>
      <c r="T5" s="124"/>
    </row>
    <row r="6" spans="1:21" s="7" customFormat="1" ht="12" customHeight="1" x14ac:dyDescent="0.2">
      <c r="A6" s="169" t="s">
        <v>39</v>
      </c>
      <c r="B6" s="199">
        <v>39.893000000000001</v>
      </c>
      <c r="C6" s="199">
        <v>109.76997700000004</v>
      </c>
      <c r="D6" s="199">
        <v>94.496728999999988</v>
      </c>
      <c r="E6" s="199">
        <v>20.665071999999999</v>
      </c>
      <c r="F6" s="199">
        <v>178.98232400000003</v>
      </c>
      <c r="G6" s="199">
        <v>107.50972300000006</v>
      </c>
      <c r="H6" s="199">
        <v>9.9613309999999977</v>
      </c>
      <c r="I6" s="199">
        <v>92.942785999999998</v>
      </c>
      <c r="J6" s="199">
        <v>85.917496000000014</v>
      </c>
      <c r="K6" s="199">
        <v>101.85424099999997</v>
      </c>
      <c r="L6" s="199">
        <v>101.335318</v>
      </c>
      <c r="M6" s="199">
        <v>136.17921100000004</v>
      </c>
      <c r="N6" s="199">
        <v>28.953748000000001</v>
      </c>
      <c r="O6" s="199">
        <v>34.716504000000008</v>
      </c>
      <c r="P6" s="199">
        <f t="shared" ref="P6:P20" si="1">SUM(B6:O6)</f>
        <v>1143.1774600000001</v>
      </c>
      <c r="R6" s="8"/>
      <c r="S6" s="124"/>
      <c r="T6" s="124"/>
    </row>
    <row r="7" spans="1:21" s="7" customFormat="1" ht="12" customHeight="1" x14ac:dyDescent="0.2">
      <c r="A7" s="169" t="s">
        <v>38</v>
      </c>
      <c r="B7" s="199">
        <v>0</v>
      </c>
      <c r="C7" s="199">
        <v>0</v>
      </c>
      <c r="D7" s="199">
        <v>0.37758000000000003</v>
      </c>
      <c r="E7" s="199">
        <v>0</v>
      </c>
      <c r="F7" s="199">
        <v>0</v>
      </c>
      <c r="G7" s="199">
        <v>9.014190000000001</v>
      </c>
      <c r="H7" s="199">
        <v>0</v>
      </c>
      <c r="I7" s="199">
        <v>3796.6749250000007</v>
      </c>
      <c r="J7" s="199">
        <v>3.5997219999999999</v>
      </c>
      <c r="K7" s="199">
        <v>0</v>
      </c>
      <c r="L7" s="199">
        <v>0</v>
      </c>
      <c r="M7" s="199">
        <v>0</v>
      </c>
      <c r="N7" s="199">
        <v>1.48444</v>
      </c>
      <c r="O7" s="199">
        <v>0.52600000000000002</v>
      </c>
      <c r="P7" s="199">
        <f t="shared" si="1"/>
        <v>3811.6768570000008</v>
      </c>
      <c r="R7" s="8"/>
      <c r="S7" s="124"/>
      <c r="T7" s="124"/>
    </row>
    <row r="8" spans="1:21" s="7" customFormat="1" ht="12" customHeight="1" x14ac:dyDescent="0.2">
      <c r="A8" s="169" t="s">
        <v>60</v>
      </c>
      <c r="B8" s="199">
        <v>0</v>
      </c>
      <c r="C8" s="199">
        <v>0</v>
      </c>
      <c r="D8" s="199">
        <v>1.1679999999999999</v>
      </c>
      <c r="E8" s="199">
        <v>0</v>
      </c>
      <c r="F8" s="199">
        <v>0</v>
      </c>
      <c r="G8" s="199">
        <v>0</v>
      </c>
      <c r="H8" s="199">
        <v>0</v>
      </c>
      <c r="I8" s="199">
        <v>7.2859999999999999E-3</v>
      </c>
      <c r="J8" s="199">
        <v>0</v>
      </c>
      <c r="K8" s="199">
        <v>13.358750000000001</v>
      </c>
      <c r="L8" s="199">
        <v>0.89643399999999995</v>
      </c>
      <c r="M8" s="199">
        <v>20.192974000000003</v>
      </c>
      <c r="N8" s="199">
        <v>0</v>
      </c>
      <c r="O8" s="199">
        <v>0</v>
      </c>
      <c r="P8" s="199">
        <f t="shared" si="1"/>
        <v>35.623444000000006</v>
      </c>
      <c r="T8" s="8"/>
    </row>
    <row r="9" spans="1:21" s="7" customFormat="1" ht="12" customHeight="1" x14ac:dyDescent="0.2">
      <c r="A9" s="169" t="s">
        <v>61</v>
      </c>
      <c r="B9" s="199">
        <v>2.9769999999999999</v>
      </c>
      <c r="C9" s="199">
        <v>0</v>
      </c>
      <c r="D9" s="199">
        <v>0.185</v>
      </c>
      <c r="E9" s="199">
        <v>1.19387</v>
      </c>
      <c r="F9" s="199">
        <v>0</v>
      </c>
      <c r="G9" s="199">
        <v>0</v>
      </c>
      <c r="H9" s="199">
        <v>0</v>
      </c>
      <c r="I9" s="199">
        <v>0</v>
      </c>
      <c r="J9" s="199">
        <v>0</v>
      </c>
      <c r="K9" s="199">
        <v>0</v>
      </c>
      <c r="L9" s="199">
        <v>0</v>
      </c>
      <c r="M9" s="199">
        <v>0</v>
      </c>
      <c r="N9" s="199">
        <v>0.28899999999999998</v>
      </c>
      <c r="O9" s="199">
        <v>0.38486000000000004</v>
      </c>
      <c r="P9" s="199">
        <f t="shared" si="1"/>
        <v>5.0297299999999989</v>
      </c>
      <c r="T9" s="8"/>
    </row>
    <row r="10" spans="1:21" s="7" customFormat="1" ht="12" customHeight="1" x14ac:dyDescent="0.2">
      <c r="A10" s="169" t="s">
        <v>62</v>
      </c>
      <c r="B10" s="199">
        <v>0</v>
      </c>
      <c r="C10" s="199">
        <v>0</v>
      </c>
      <c r="D10" s="199">
        <v>2.5999999999999999E-2</v>
      </c>
      <c r="E10" s="199">
        <v>1.881E-2</v>
      </c>
      <c r="F10" s="199">
        <v>1.4999999999999999E-2</v>
      </c>
      <c r="G10" s="199">
        <v>4.0000000000000002E-4</v>
      </c>
      <c r="H10" s="199">
        <v>0</v>
      </c>
      <c r="I10" s="199">
        <v>0</v>
      </c>
      <c r="J10" s="199">
        <v>0</v>
      </c>
      <c r="K10" s="199">
        <v>0</v>
      </c>
      <c r="L10" s="199">
        <v>0</v>
      </c>
      <c r="M10" s="199">
        <v>0</v>
      </c>
      <c r="N10" s="199">
        <v>6.0000000000000001E-3</v>
      </c>
      <c r="O10" s="199">
        <v>0</v>
      </c>
      <c r="P10" s="199">
        <f t="shared" si="1"/>
        <v>6.6210000000000005E-2</v>
      </c>
      <c r="T10" s="8"/>
      <c r="U10" s="8"/>
    </row>
    <row r="11" spans="1:21" s="7" customFormat="1" ht="12" customHeight="1" x14ac:dyDescent="0.2">
      <c r="A11" s="169" t="s">
        <v>37</v>
      </c>
      <c r="B11" s="199">
        <v>0</v>
      </c>
      <c r="C11" s="199">
        <v>935.81942299999992</v>
      </c>
      <c r="D11" s="199">
        <v>33.987050000000004</v>
      </c>
      <c r="E11" s="199">
        <v>2336.684647</v>
      </c>
      <c r="F11" s="199">
        <v>130.123133</v>
      </c>
      <c r="G11" s="199">
        <v>768.37843000000009</v>
      </c>
      <c r="H11" s="199">
        <v>31.025483999999995</v>
      </c>
      <c r="I11" s="199">
        <v>290.20905300000004</v>
      </c>
      <c r="J11" s="199">
        <v>729.57249499999989</v>
      </c>
      <c r="K11" s="199">
        <v>1712.910664</v>
      </c>
      <c r="L11" s="199">
        <v>1103.6375539999999</v>
      </c>
      <c r="M11" s="199">
        <v>4188.3204319999995</v>
      </c>
      <c r="N11" s="199">
        <v>5114.0607260000006</v>
      </c>
      <c r="O11" s="199">
        <v>916.41839800000002</v>
      </c>
      <c r="P11" s="199">
        <f t="shared" si="1"/>
        <v>18291.147488999999</v>
      </c>
      <c r="R11" s="8"/>
      <c r="S11" s="124"/>
      <c r="T11" s="124"/>
    </row>
    <row r="12" spans="1:21" s="7" customFormat="1" ht="12" customHeight="1" x14ac:dyDescent="0.2">
      <c r="A12" s="169" t="s">
        <v>72</v>
      </c>
      <c r="B12" s="199">
        <v>0</v>
      </c>
      <c r="C12" s="199">
        <v>167.96</v>
      </c>
      <c r="D12" s="199">
        <v>0</v>
      </c>
      <c r="E12" s="199">
        <v>0</v>
      </c>
      <c r="F12" s="199">
        <v>127.438</v>
      </c>
      <c r="G12" s="199">
        <v>0</v>
      </c>
      <c r="H12" s="199">
        <v>0</v>
      </c>
      <c r="I12" s="199">
        <v>0</v>
      </c>
      <c r="J12" s="199">
        <v>0</v>
      </c>
      <c r="K12" s="199">
        <v>0</v>
      </c>
      <c r="L12" s="199">
        <v>0</v>
      </c>
      <c r="M12" s="199">
        <v>0</v>
      </c>
      <c r="N12" s="199">
        <v>0</v>
      </c>
      <c r="O12" s="199">
        <v>0</v>
      </c>
      <c r="P12" s="199">
        <f t="shared" si="1"/>
        <v>295.39800000000002</v>
      </c>
      <c r="T12" s="8"/>
    </row>
    <row r="13" spans="1:21" s="7" customFormat="1" ht="12" customHeight="1" x14ac:dyDescent="0.2">
      <c r="A13" s="169" t="s">
        <v>36</v>
      </c>
      <c r="B13" s="199">
        <v>0</v>
      </c>
      <c r="C13" s="199">
        <v>0</v>
      </c>
      <c r="D13" s="199">
        <v>0</v>
      </c>
      <c r="E13" s="199">
        <v>0</v>
      </c>
      <c r="F13" s="199">
        <v>0</v>
      </c>
      <c r="G13" s="199">
        <v>0</v>
      </c>
      <c r="H13" s="199">
        <v>0</v>
      </c>
      <c r="I13" s="199">
        <v>0</v>
      </c>
      <c r="J13" s="199">
        <v>0</v>
      </c>
      <c r="K13" s="199">
        <v>0</v>
      </c>
      <c r="L13" s="199">
        <v>0</v>
      </c>
      <c r="M13" s="199">
        <v>0</v>
      </c>
      <c r="N13" s="199">
        <v>0</v>
      </c>
      <c r="O13" s="199">
        <v>0</v>
      </c>
      <c r="P13" s="199">
        <f t="shared" si="1"/>
        <v>0</v>
      </c>
      <c r="T13" s="8"/>
    </row>
    <row r="14" spans="1:21" s="7" customFormat="1" ht="12" customHeight="1" x14ac:dyDescent="0.2">
      <c r="A14" s="169" t="s">
        <v>35</v>
      </c>
      <c r="B14" s="199">
        <v>0</v>
      </c>
      <c r="C14" s="199">
        <v>0</v>
      </c>
      <c r="D14" s="199">
        <v>27.436760000000003</v>
      </c>
      <c r="E14" s="199">
        <v>3.4766999999999997</v>
      </c>
      <c r="F14" s="199">
        <v>8.1969999999999992</v>
      </c>
      <c r="G14" s="199">
        <v>0</v>
      </c>
      <c r="H14" s="199">
        <v>3.6569000000000003</v>
      </c>
      <c r="I14" s="199">
        <v>458.99973</v>
      </c>
      <c r="J14" s="199">
        <v>156.84807699999999</v>
      </c>
      <c r="K14" s="199">
        <v>35.968000000000004</v>
      </c>
      <c r="L14" s="199">
        <v>0</v>
      </c>
      <c r="M14" s="199">
        <v>952.66600000000005</v>
      </c>
      <c r="N14" s="199">
        <v>360.24700000000001</v>
      </c>
      <c r="O14" s="199">
        <v>47.104999999999997</v>
      </c>
      <c r="P14" s="199">
        <f t="shared" si="1"/>
        <v>2054.6011669999998</v>
      </c>
      <c r="T14" s="8"/>
    </row>
    <row r="15" spans="1:21" s="7" customFormat="1" ht="12" customHeight="1" x14ac:dyDescent="0.2">
      <c r="A15" s="169" t="s">
        <v>34</v>
      </c>
      <c r="B15" s="199">
        <v>0</v>
      </c>
      <c r="C15" s="199">
        <v>3.1118779999999999</v>
      </c>
      <c r="D15" s="199">
        <v>0</v>
      </c>
      <c r="E15" s="199">
        <v>0</v>
      </c>
      <c r="F15" s="199">
        <v>0</v>
      </c>
      <c r="G15" s="199">
        <v>0</v>
      </c>
      <c r="H15" s="199">
        <v>0</v>
      </c>
      <c r="I15" s="199">
        <v>0</v>
      </c>
      <c r="J15" s="199">
        <v>0</v>
      </c>
      <c r="K15" s="199">
        <v>0</v>
      </c>
      <c r="L15" s="199">
        <v>0</v>
      </c>
      <c r="M15" s="199">
        <v>9.6277289999999986</v>
      </c>
      <c r="N15" s="199">
        <v>0</v>
      </c>
      <c r="O15" s="199">
        <v>67.444999999999993</v>
      </c>
      <c r="P15" s="199">
        <f t="shared" si="1"/>
        <v>80.184607</v>
      </c>
      <c r="T15" s="8"/>
    </row>
    <row r="16" spans="1:21" s="7" customFormat="1" ht="12" customHeight="1" x14ac:dyDescent="0.2">
      <c r="A16" s="169" t="s">
        <v>33</v>
      </c>
      <c r="B16" s="199">
        <v>353.15919000000002</v>
      </c>
      <c r="C16" s="199">
        <v>1.9527729999999999</v>
      </c>
      <c r="D16" s="199">
        <v>390.97800000000001</v>
      </c>
      <c r="E16" s="199">
        <v>0</v>
      </c>
      <c r="F16" s="199">
        <v>3.4178370000000005</v>
      </c>
      <c r="G16" s="199">
        <v>0</v>
      </c>
      <c r="H16" s="199">
        <v>213.46299999999999</v>
      </c>
      <c r="I16" s="199">
        <v>48.883637</v>
      </c>
      <c r="J16" s="199">
        <v>0</v>
      </c>
      <c r="K16" s="199">
        <v>0</v>
      </c>
      <c r="L16" s="199">
        <v>67.545382000000004</v>
      </c>
      <c r="M16" s="199">
        <v>23.872205956059659</v>
      </c>
      <c r="N16" s="199">
        <v>12.12175</v>
      </c>
      <c r="O16" s="199">
        <v>11.489600000000001</v>
      </c>
      <c r="P16" s="199">
        <f t="shared" si="1"/>
        <v>1126.8833749560597</v>
      </c>
      <c r="T16" s="8"/>
    </row>
    <row r="17" spans="1:21" s="7" customFormat="1" ht="12" customHeight="1" x14ac:dyDescent="0.2">
      <c r="A17" s="169" t="s">
        <v>32</v>
      </c>
      <c r="B17" s="199">
        <v>0</v>
      </c>
      <c r="C17" s="199">
        <v>0.26241700000000001</v>
      </c>
      <c r="D17" s="199">
        <v>0</v>
      </c>
      <c r="E17" s="199">
        <v>0</v>
      </c>
      <c r="F17" s="199">
        <v>0</v>
      </c>
      <c r="G17" s="199">
        <v>0</v>
      </c>
      <c r="H17" s="199">
        <v>0</v>
      </c>
      <c r="I17" s="199">
        <v>1346.123711</v>
      </c>
      <c r="J17" s="199">
        <v>0</v>
      </c>
      <c r="K17" s="199">
        <v>0</v>
      </c>
      <c r="L17" s="199">
        <v>8.5999999999999993E-2</v>
      </c>
      <c r="M17" s="199">
        <v>210.19339000000002</v>
      </c>
      <c r="N17" s="199">
        <v>188.12700000000001</v>
      </c>
      <c r="O17" s="199">
        <v>260.29300000000001</v>
      </c>
      <c r="P17" s="199">
        <f t="shared" si="1"/>
        <v>2005.0855179999999</v>
      </c>
      <c r="T17" s="8"/>
      <c r="U17" s="8"/>
    </row>
    <row r="18" spans="1:21" s="7" customFormat="1" ht="12" customHeight="1" x14ac:dyDescent="0.2">
      <c r="A18" s="169" t="s">
        <v>3</v>
      </c>
      <c r="B18" s="199">
        <v>0</v>
      </c>
      <c r="C18" s="199">
        <v>0</v>
      </c>
      <c r="D18" s="199">
        <v>0</v>
      </c>
      <c r="E18" s="199">
        <v>0</v>
      </c>
      <c r="F18" s="199">
        <v>0</v>
      </c>
      <c r="G18" s="199">
        <v>0</v>
      </c>
      <c r="H18" s="199">
        <v>0</v>
      </c>
      <c r="I18" s="199">
        <v>0</v>
      </c>
      <c r="J18" s="199">
        <v>0</v>
      </c>
      <c r="K18" s="199">
        <v>0</v>
      </c>
      <c r="L18" s="199">
        <v>0</v>
      </c>
      <c r="M18" s="199">
        <v>0</v>
      </c>
      <c r="N18" s="199">
        <v>0</v>
      </c>
      <c r="O18" s="199">
        <v>0</v>
      </c>
      <c r="P18" s="199">
        <f t="shared" si="1"/>
        <v>0</v>
      </c>
      <c r="T18" s="8"/>
    </row>
    <row r="19" spans="1:21" s="7" customFormat="1" ht="12" customHeight="1" x14ac:dyDescent="0.2">
      <c r="A19" s="169" t="s">
        <v>31</v>
      </c>
      <c r="B19" s="199">
        <v>0</v>
      </c>
      <c r="C19" s="199">
        <v>21.605385999999999</v>
      </c>
      <c r="D19" s="199">
        <v>0.35787200000000002</v>
      </c>
      <c r="E19" s="199">
        <v>21.430328999999997</v>
      </c>
      <c r="F19" s="199">
        <v>0.69986099999999996</v>
      </c>
      <c r="G19" s="199">
        <v>0.21329599999999999</v>
      </c>
      <c r="H19" s="199">
        <v>51.703409000000008</v>
      </c>
      <c r="I19" s="199">
        <v>12.036859999999999</v>
      </c>
      <c r="J19" s="199">
        <v>217.853544</v>
      </c>
      <c r="K19" s="199">
        <v>0.71441499999999991</v>
      </c>
      <c r="L19" s="199">
        <v>1.6931179999999999</v>
      </c>
      <c r="M19" s="199">
        <v>12.949983</v>
      </c>
      <c r="N19" s="199">
        <v>44.970410999999999</v>
      </c>
      <c r="O19" s="199">
        <v>0.14003100000000002</v>
      </c>
      <c r="P19" s="199">
        <f t="shared" si="1"/>
        <v>386.368515</v>
      </c>
      <c r="T19" s="8"/>
    </row>
    <row r="20" spans="1:21" s="7" customFormat="1" ht="12" customHeight="1" x14ac:dyDescent="0.2">
      <c r="A20" s="169" t="s">
        <v>30</v>
      </c>
      <c r="B20" s="199">
        <v>1136.9301433759997</v>
      </c>
      <c r="C20" s="199">
        <v>239.06302600000012</v>
      </c>
      <c r="D20" s="199">
        <v>1640.5862040000002</v>
      </c>
      <c r="E20" s="199">
        <v>270.40720900000002</v>
      </c>
      <c r="F20" s="199">
        <v>225.1683580000001</v>
      </c>
      <c r="G20" s="199">
        <v>407.32781</v>
      </c>
      <c r="H20" s="199">
        <v>372.21062699999993</v>
      </c>
      <c r="I20" s="199">
        <v>798.95414900000003</v>
      </c>
      <c r="J20" s="199">
        <v>794.3139809999999</v>
      </c>
      <c r="K20" s="199">
        <v>142.18522999999999</v>
      </c>
      <c r="L20" s="199">
        <v>282.06575899999996</v>
      </c>
      <c r="M20" s="199">
        <v>2050.5518710439396</v>
      </c>
      <c r="N20" s="199">
        <v>382.53053199999999</v>
      </c>
      <c r="O20" s="199">
        <v>373.09462199999984</v>
      </c>
      <c r="P20" s="199">
        <f t="shared" si="1"/>
        <v>9115.3895214199401</v>
      </c>
      <c r="R20" s="8"/>
      <c r="S20" s="124"/>
      <c r="T20" s="124"/>
    </row>
    <row r="21" spans="1:21" s="4" customFormat="1" ht="12" x14ac:dyDescent="0.2">
      <c r="A21" s="202"/>
      <c r="P21" s="3"/>
      <c r="T21" s="124"/>
    </row>
    <row r="22" spans="1:21" s="7" customFormat="1" x14ac:dyDescent="0.2">
      <c r="A22" s="67"/>
      <c r="B22" s="68"/>
      <c r="C22" s="68"/>
      <c r="D22" s="68"/>
      <c r="E22" s="68"/>
      <c r="F22" s="68"/>
      <c r="G22" s="68"/>
      <c r="H22" s="68"/>
      <c r="I22" s="68"/>
      <c r="J22" s="68"/>
      <c r="K22" s="68"/>
      <c r="L22" s="68"/>
      <c r="M22" s="68"/>
      <c r="N22" s="68"/>
      <c r="O22" s="68"/>
      <c r="P22" s="67"/>
    </row>
    <row r="23" spans="1:21" s="7" customFormat="1" x14ac:dyDescent="0.2">
      <c r="A23" s="67"/>
      <c r="B23" s="68"/>
      <c r="C23" s="68"/>
      <c r="D23" s="68"/>
      <c r="E23" s="68"/>
      <c r="F23" s="68"/>
      <c r="G23" s="68"/>
      <c r="H23" s="68"/>
      <c r="I23" s="68"/>
      <c r="J23" s="68"/>
      <c r="K23" s="68"/>
      <c r="L23" s="68"/>
      <c r="M23" s="68"/>
      <c r="N23" s="68"/>
      <c r="O23" s="68"/>
      <c r="P23" s="68"/>
    </row>
    <row r="24" spans="1:21" s="7" customFormat="1" x14ac:dyDescent="0.2">
      <c r="A24" s="67"/>
      <c r="B24" s="68"/>
      <c r="C24" s="68"/>
      <c r="D24" s="68"/>
      <c r="E24" s="68"/>
      <c r="F24" s="68"/>
      <c r="G24" s="68"/>
      <c r="H24" s="68"/>
      <c r="I24" s="68"/>
      <c r="J24" s="68"/>
      <c r="K24" s="68"/>
      <c r="L24" s="68"/>
      <c r="M24" s="68"/>
      <c r="N24" s="68"/>
      <c r="O24" s="68"/>
      <c r="P24" s="68"/>
      <c r="Q24" s="69"/>
    </row>
    <row r="25" spans="1:21" s="7" customFormat="1" x14ac:dyDescent="0.2">
      <c r="A25" s="67"/>
      <c r="B25" s="68"/>
      <c r="C25" s="68"/>
      <c r="D25" s="68"/>
      <c r="E25" s="68"/>
      <c r="F25" s="68"/>
      <c r="G25" s="68"/>
      <c r="H25" s="68"/>
      <c r="I25" s="68"/>
      <c r="J25" s="68"/>
      <c r="K25" s="68"/>
      <c r="L25" s="68"/>
      <c r="M25" s="68"/>
      <c r="N25" s="68"/>
      <c r="O25" s="68"/>
      <c r="P25" s="68"/>
      <c r="Q25" s="69"/>
    </row>
    <row r="26" spans="1:21" s="7" customFormat="1" x14ac:dyDescent="0.2">
      <c r="A26" s="67"/>
      <c r="B26" s="68"/>
      <c r="C26" s="68"/>
      <c r="D26" s="68"/>
      <c r="E26" s="68"/>
      <c r="F26" s="68"/>
      <c r="G26" s="68"/>
      <c r="H26" s="68"/>
      <c r="I26" s="68"/>
      <c r="J26" s="68"/>
      <c r="K26" s="68"/>
      <c r="L26" s="68"/>
      <c r="M26" s="68"/>
      <c r="N26" s="68"/>
      <c r="O26" s="68"/>
      <c r="P26" s="68"/>
      <c r="S26" s="8"/>
    </row>
    <row r="27" spans="1:21" s="7" customFormat="1" x14ac:dyDescent="0.2">
      <c r="A27" s="67"/>
      <c r="B27" s="68"/>
      <c r="C27" s="68"/>
      <c r="D27" s="68"/>
      <c r="E27" s="68"/>
      <c r="F27" s="68"/>
      <c r="G27" s="68"/>
      <c r="H27" s="68"/>
      <c r="I27" s="68"/>
      <c r="J27" s="68"/>
      <c r="K27" s="68"/>
      <c r="L27" s="68"/>
      <c r="M27" s="68"/>
      <c r="N27" s="68"/>
      <c r="O27" s="68"/>
      <c r="P27" s="68"/>
    </row>
    <row r="28" spans="1:21" s="7" customFormat="1" x14ac:dyDescent="0.2">
      <c r="A28" s="67"/>
      <c r="B28" s="68"/>
      <c r="C28" s="68"/>
      <c r="D28" s="68"/>
      <c r="E28" s="68"/>
      <c r="F28" s="68"/>
      <c r="G28" s="68"/>
      <c r="H28" s="68"/>
      <c r="I28" s="68"/>
      <c r="J28" s="68"/>
      <c r="K28" s="68"/>
      <c r="L28" s="68"/>
      <c r="M28" s="68"/>
      <c r="N28" s="68"/>
      <c r="O28" s="68"/>
      <c r="P28" s="68"/>
    </row>
    <row r="29" spans="1:21" s="7" customFormat="1" x14ac:dyDescent="0.2">
      <c r="A29" s="67"/>
      <c r="B29" s="68"/>
      <c r="C29" s="68"/>
      <c r="D29" s="68"/>
      <c r="E29" s="68"/>
      <c r="F29" s="68"/>
      <c r="G29" s="68"/>
      <c r="H29" s="68"/>
      <c r="I29" s="68"/>
      <c r="J29" s="68"/>
      <c r="K29" s="68"/>
      <c r="L29" s="68"/>
      <c r="M29" s="68"/>
      <c r="N29" s="68"/>
      <c r="O29" s="68"/>
      <c r="P29" s="68"/>
    </row>
    <row r="30" spans="1:21" s="7" customFormat="1" x14ac:dyDescent="0.2">
      <c r="A30" s="67"/>
      <c r="B30" s="68"/>
      <c r="C30" s="68"/>
      <c r="D30" s="68"/>
      <c r="E30" s="68"/>
      <c r="F30" s="68"/>
      <c r="G30" s="68"/>
      <c r="H30" s="68"/>
      <c r="I30" s="68"/>
      <c r="J30" s="68"/>
      <c r="K30" s="68"/>
      <c r="L30" s="68"/>
      <c r="M30" s="68"/>
      <c r="N30" s="68"/>
      <c r="O30" s="68"/>
      <c r="P30" s="68"/>
    </row>
    <row r="31" spans="1:21" s="7" customFormat="1" x14ac:dyDescent="0.2">
      <c r="A31" s="67"/>
      <c r="B31" s="68"/>
      <c r="C31" s="68"/>
      <c r="D31" s="68"/>
      <c r="E31" s="68"/>
      <c r="F31" s="68"/>
      <c r="G31" s="68"/>
      <c r="H31" s="68"/>
      <c r="I31" s="68"/>
      <c r="J31" s="68"/>
      <c r="K31" s="68"/>
      <c r="L31" s="68"/>
      <c r="M31" s="68"/>
      <c r="N31" s="68"/>
      <c r="O31" s="68"/>
      <c r="P31" s="68"/>
    </row>
    <row r="32" spans="1:21" s="7" customFormat="1" x14ac:dyDescent="0.2">
      <c r="A32" s="67"/>
      <c r="B32" s="68"/>
      <c r="C32" s="68"/>
      <c r="D32" s="68"/>
      <c r="E32" s="68"/>
      <c r="F32" s="68"/>
      <c r="G32" s="68"/>
      <c r="H32" s="68"/>
      <c r="I32" s="68"/>
      <c r="J32" s="68"/>
      <c r="K32" s="68"/>
      <c r="L32" s="68"/>
      <c r="M32" s="68"/>
      <c r="N32" s="68"/>
      <c r="O32" s="68"/>
      <c r="P32" s="68"/>
    </row>
    <row r="33" spans="1:16" s="7" customFormat="1" x14ac:dyDescent="0.2">
      <c r="A33" s="67"/>
      <c r="B33" s="68"/>
      <c r="C33" s="68"/>
      <c r="D33" s="68"/>
      <c r="E33" s="68"/>
      <c r="F33" s="68"/>
      <c r="G33" s="68"/>
      <c r="H33" s="68"/>
      <c r="I33" s="68"/>
      <c r="J33" s="68"/>
      <c r="K33" s="68"/>
      <c r="L33" s="68"/>
      <c r="M33" s="68"/>
      <c r="N33" s="68"/>
      <c r="O33" s="68"/>
      <c r="P33" s="68"/>
    </row>
    <row r="34" spans="1:16" s="7" customFormat="1" x14ac:dyDescent="0.2">
      <c r="A34" s="67"/>
      <c r="B34" s="68"/>
      <c r="C34" s="68"/>
      <c r="D34" s="68"/>
      <c r="E34" s="68"/>
      <c r="F34" s="68"/>
      <c r="G34" s="68"/>
      <c r="H34" s="68"/>
      <c r="I34" s="68"/>
      <c r="J34" s="68"/>
      <c r="K34" s="68"/>
      <c r="L34" s="68"/>
      <c r="M34" s="68"/>
      <c r="N34" s="68"/>
      <c r="O34" s="68"/>
      <c r="P34" s="68"/>
    </row>
    <row r="35" spans="1:16" s="7" customFormat="1" x14ac:dyDescent="0.2">
      <c r="A35" s="67"/>
      <c r="B35" s="68"/>
      <c r="C35" s="68"/>
      <c r="D35" s="68"/>
      <c r="E35" s="68"/>
      <c r="F35" s="68"/>
      <c r="G35" s="68"/>
      <c r="H35" s="68"/>
      <c r="I35" s="68"/>
      <c r="J35" s="68"/>
      <c r="K35" s="68"/>
      <c r="L35" s="68"/>
      <c r="M35" s="68"/>
      <c r="N35" s="68"/>
      <c r="O35" s="68"/>
      <c r="P35" s="68"/>
    </row>
    <row r="36" spans="1:16" s="7" customFormat="1" x14ac:dyDescent="0.2">
      <c r="A36" s="67"/>
      <c r="B36" s="68"/>
      <c r="C36" s="68"/>
      <c r="D36" s="68"/>
      <c r="E36" s="68"/>
      <c r="F36" s="68"/>
      <c r="G36" s="68"/>
      <c r="H36" s="68"/>
      <c r="I36" s="68"/>
      <c r="J36" s="68"/>
      <c r="K36" s="68"/>
      <c r="L36" s="68"/>
      <c r="M36" s="68"/>
      <c r="N36" s="68"/>
      <c r="O36" s="68"/>
      <c r="P36" s="68"/>
    </row>
    <row r="37" spans="1:16" s="7" customFormat="1" x14ac:dyDescent="0.2">
      <c r="A37" s="67"/>
      <c r="B37" s="68"/>
      <c r="C37" s="68"/>
      <c r="D37" s="68"/>
      <c r="E37" s="68"/>
      <c r="F37" s="68"/>
      <c r="G37" s="68"/>
      <c r="H37" s="68"/>
      <c r="I37" s="68"/>
      <c r="J37" s="68"/>
      <c r="K37" s="68"/>
      <c r="L37" s="68"/>
      <c r="M37" s="68"/>
      <c r="N37" s="68"/>
      <c r="O37" s="68"/>
      <c r="P37" s="68"/>
    </row>
    <row r="38" spans="1:16" s="7" customFormat="1" x14ac:dyDescent="0.2">
      <c r="A38" s="67"/>
      <c r="B38" s="68"/>
      <c r="C38" s="68"/>
      <c r="D38" s="68"/>
      <c r="E38" s="68"/>
      <c r="F38" s="68"/>
      <c r="G38" s="68"/>
      <c r="H38" s="68"/>
      <c r="I38" s="68"/>
      <c r="J38" s="68"/>
      <c r="K38" s="68"/>
      <c r="L38" s="68"/>
      <c r="M38" s="68"/>
      <c r="N38" s="68"/>
      <c r="O38" s="68"/>
      <c r="P38" s="68"/>
    </row>
    <row r="39" spans="1:16" s="7" customFormat="1" x14ac:dyDescent="0.2">
      <c r="A39" s="67"/>
      <c r="B39" s="68"/>
      <c r="C39" s="68"/>
      <c r="D39" s="68"/>
      <c r="E39" s="68"/>
      <c r="F39" s="68"/>
      <c r="G39" s="68"/>
      <c r="H39" s="68"/>
      <c r="I39" s="68"/>
      <c r="J39" s="68"/>
      <c r="K39" s="68"/>
      <c r="L39" s="68"/>
      <c r="M39" s="68"/>
      <c r="N39" s="68"/>
      <c r="O39" s="68"/>
      <c r="P39" s="68"/>
    </row>
    <row r="40" spans="1:16" s="7" customFormat="1" x14ac:dyDescent="0.2">
      <c r="A40" s="67"/>
      <c r="B40" s="68"/>
      <c r="C40" s="68"/>
      <c r="D40" s="68"/>
      <c r="E40" s="68"/>
      <c r="F40" s="68"/>
      <c r="G40" s="68"/>
      <c r="H40" s="68"/>
      <c r="I40" s="68"/>
      <c r="J40" s="68"/>
      <c r="K40" s="68"/>
      <c r="L40" s="68"/>
      <c r="M40" s="68"/>
      <c r="N40" s="68"/>
      <c r="O40" s="68"/>
      <c r="P40" s="68"/>
    </row>
    <row r="41" spans="1:16" s="7" customFormat="1" x14ac:dyDescent="0.2">
      <c r="A41" s="67"/>
      <c r="B41" s="68"/>
      <c r="C41" s="68"/>
      <c r="D41" s="68"/>
      <c r="E41" s="68"/>
      <c r="F41" s="68"/>
      <c r="G41" s="68"/>
      <c r="H41" s="68"/>
      <c r="I41" s="68"/>
      <c r="J41" s="68"/>
      <c r="K41" s="68"/>
      <c r="L41" s="68"/>
      <c r="M41" s="68"/>
      <c r="N41" s="68"/>
      <c r="O41" s="68"/>
      <c r="P41" s="68"/>
    </row>
    <row r="42" spans="1:16" s="7" customFormat="1" x14ac:dyDescent="0.2">
      <c r="A42" s="2"/>
      <c r="B42" s="2"/>
      <c r="C42" s="2"/>
      <c r="D42" s="2"/>
      <c r="E42" s="2"/>
      <c r="F42" s="2"/>
      <c r="G42" s="2"/>
      <c r="H42" s="2"/>
      <c r="I42" s="2"/>
      <c r="J42" s="2"/>
      <c r="K42" s="2"/>
      <c r="L42" s="2"/>
      <c r="M42" s="2"/>
      <c r="N42" s="2"/>
      <c r="O42" s="2"/>
      <c r="P42" s="2"/>
    </row>
    <row r="44" spans="1:16" x14ac:dyDescent="0.2">
      <c r="C44" s="70"/>
    </row>
    <row r="45" spans="1:16" x14ac:dyDescent="0.2">
      <c r="C45" s="70"/>
    </row>
    <row r="46" spans="1:16" x14ac:dyDescent="0.2">
      <c r="C46" s="70"/>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dc2d1e-e557-46df-b43d-86cdda3daf6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E30910C169A742B2EA2F6857C7D85D" ma:contentTypeVersion="13" ma:contentTypeDescription="Create a new document." ma:contentTypeScope="" ma:versionID="348c13282ee6afdfb781e834b7895c38">
  <xsd:schema xmlns:xsd="http://www.w3.org/2001/XMLSchema" xmlns:xs="http://www.w3.org/2001/XMLSchema" xmlns:p="http://schemas.microsoft.com/office/2006/metadata/properties" xmlns:ns2="14dc2d1e-e557-46df-b43d-86cdda3daf61" xmlns:ns3="5bf3f6dc-e993-4359-8647-cf971b7e723e" targetNamespace="http://schemas.microsoft.com/office/2006/metadata/properties" ma:root="true" ma:fieldsID="13208d426c497f9b3965c1401757bb05" ns2:_="" ns3:_="">
    <xsd:import namespace="14dc2d1e-e557-46df-b43d-86cdda3daf61"/>
    <xsd:import namespace="5bf3f6dc-e993-4359-8647-cf971b7e72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c2d1e-e557-46df-b43d-86cdda3d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33881d7-4c0e-47fb-8323-9fb0d5f480f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f3f6dc-e993-4359-8647-cf971b7e72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2DD05D-22E0-4019-BE77-DF1C16FC999B}">
  <ds:schemaRefs>
    <ds:schemaRef ds:uri="http://schemas.microsoft.com/sharepoint/v3/contenttype/forms"/>
  </ds:schemaRefs>
</ds:datastoreItem>
</file>

<file path=customXml/itemProps2.xml><?xml version="1.0" encoding="utf-8"?>
<ds:datastoreItem xmlns:ds="http://schemas.openxmlformats.org/officeDocument/2006/customXml" ds:itemID="{58C148F3-6171-44C0-BAD6-807D14DBBAAE}">
  <ds:schemaRefs>
    <ds:schemaRef ds:uri="http://purl.org/dc/terms/"/>
    <ds:schemaRef ds:uri="http://schemas.openxmlformats.org/package/2006/metadata/core-properties"/>
    <ds:schemaRef ds:uri="http://schemas.microsoft.com/office/2006/documentManagement/types"/>
    <ds:schemaRef ds:uri="http://purl.org/dc/elements/1.1/"/>
    <ds:schemaRef ds:uri="5bf3f6dc-e993-4359-8647-cf971b7e723e"/>
    <ds:schemaRef ds:uri="http://schemas.microsoft.com/office/2006/metadata/properties"/>
    <ds:schemaRef ds:uri="http://schemas.microsoft.com/office/infopath/2007/PartnerControls"/>
    <ds:schemaRef ds:uri="14dc2d1e-e557-46df-b43d-86cdda3daf61"/>
    <ds:schemaRef ds:uri="http://www.w3.org/XML/1998/namespace"/>
    <ds:schemaRef ds:uri="http://purl.org/dc/dcmitype/"/>
  </ds:schemaRefs>
</ds:datastoreItem>
</file>

<file path=customXml/itemProps3.xml><?xml version="1.0" encoding="utf-8"?>
<ds:datastoreItem xmlns:ds="http://schemas.openxmlformats.org/officeDocument/2006/customXml" ds:itemID="{C40EE897-94AE-4486-8AC8-0ABA38AD1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c2d1e-e557-46df-b43d-86cdda3daf61"/>
    <ds:schemaRef ds:uri="5bf3f6dc-e993-4359-8647-cf971b7e7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50</vt:i4>
      </vt:variant>
      <vt:variant>
        <vt:lpstr>Pojmenované oblasti</vt:lpstr>
      </vt:variant>
      <vt:variant>
        <vt:i4>1</vt:i4>
      </vt:variant>
    </vt:vector>
  </HeadingPairs>
  <TitlesOfParts>
    <vt:vector size="51" baseType="lpstr">
      <vt:lpstr>Titulní</vt:lpstr>
      <vt:lpstr>Obsah</vt:lpstr>
      <vt:lpstr>Úvod</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10.5</vt:lpstr>
      <vt:lpstr>Obálka</vt:lpstr>
      <vt:lpstr>Titulní!Oblast_tisku</vt:lpstr>
    </vt:vector>
  </TitlesOfParts>
  <Company>Energetický regulační úřad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daniel.rosecky@eru.cz</dc:creator>
  <cp:lastModifiedBy>Rosecký Daniel Ing.</cp:lastModifiedBy>
  <cp:lastPrinted>2024-04-05T05:48:47Z</cp:lastPrinted>
  <dcterms:created xsi:type="dcterms:W3CDTF">2006-03-02T11:20:40Z</dcterms:created>
  <dcterms:modified xsi:type="dcterms:W3CDTF">2024-04-05T05:49:40Z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0x01010016E30910C169A742B2EA2F6857C7D85D</vt:lpwstr>
  </property>
</Properties>
</file>