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1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8.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21.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drawings/drawing26.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drawings/drawing28.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theme/themeOverride2.xml" ContentType="application/vnd.openxmlformats-officedocument.themeOverride+xml"/>
  <Override PartName="/xl/charts/chart114.xml" ContentType="application/vnd.openxmlformats-officedocument.drawingml.chart+xml"/>
  <Override PartName="/xl/charts/chart115.xml" ContentType="application/vnd.openxmlformats-officedocument.drawingml.chart+xml"/>
  <Override PartName="/xl/drawings/drawing29.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theme/themeOverride3.xml" ContentType="application/vnd.openxmlformats-officedocument.themeOverride+xml"/>
  <Override PartName="/xl/charts/chart119.xml" ContentType="application/vnd.openxmlformats-officedocument.drawingml.chart+xml"/>
  <Override PartName="/xl/charts/chart120.xml" ContentType="application/vnd.openxmlformats-officedocument.drawingml.chart+xml"/>
  <Override PartName="/xl/drawings/drawing30.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theme/themeOverride4.xml" ContentType="application/vnd.openxmlformats-officedocument.themeOverride+xml"/>
  <Override PartName="/xl/charts/chart124.xml" ContentType="application/vnd.openxmlformats-officedocument.drawingml.chart+xml"/>
  <Override PartName="/xl/charts/chart125.xml" ContentType="application/vnd.openxmlformats-officedocument.drawingml.chart+xml"/>
  <Override PartName="/xl/drawings/drawing31.xml" ContentType="application/vnd.openxmlformats-officedocument.drawing+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theme/themeOverride5.xml" ContentType="application/vnd.openxmlformats-officedocument.themeOverride+xml"/>
  <Override PartName="/xl/charts/chart129.xml" ContentType="application/vnd.openxmlformats-officedocument.drawingml.chart+xml"/>
  <Override PartName="/xl/charts/chart130.xml" ContentType="application/vnd.openxmlformats-officedocument.drawingml.chart+xml"/>
  <Override PartName="/xl/drawings/drawing32.xml" ContentType="application/vnd.openxmlformats-officedocument.drawing+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theme/themeOverride6.xml" ContentType="application/vnd.openxmlformats-officedocument.themeOverride+xml"/>
  <Override PartName="/xl/charts/chart134.xml" ContentType="application/vnd.openxmlformats-officedocument.drawingml.chart+xml"/>
  <Override PartName="/xl/charts/chart135.xml" ContentType="application/vnd.openxmlformats-officedocument.drawingml.chart+xml"/>
  <Override PartName="/xl/drawings/drawing33.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theme/themeOverride7.xml" ContentType="application/vnd.openxmlformats-officedocument.themeOverride+xml"/>
  <Override PartName="/xl/charts/chart139.xml" ContentType="application/vnd.openxmlformats-officedocument.drawingml.chart+xml"/>
  <Override PartName="/xl/charts/chart140.xml" ContentType="application/vnd.openxmlformats-officedocument.drawingml.chart+xml"/>
  <Override PartName="/xl/drawings/drawing34.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theme/themeOverride8.xml" ContentType="application/vnd.openxmlformats-officedocument.themeOverride+xml"/>
  <Override PartName="/xl/charts/chart144.xml" ContentType="application/vnd.openxmlformats-officedocument.drawingml.chart+xml"/>
  <Override PartName="/xl/charts/chart145.xml" ContentType="application/vnd.openxmlformats-officedocument.drawingml.chart+xml"/>
  <Override PartName="/xl/drawings/drawing35.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theme/themeOverride9.xml" ContentType="application/vnd.openxmlformats-officedocument.themeOverride+xml"/>
  <Override PartName="/xl/charts/chart149.xml" ContentType="application/vnd.openxmlformats-officedocument.drawingml.chart+xml"/>
  <Override PartName="/xl/charts/chart150.xml" ContentType="application/vnd.openxmlformats-officedocument.drawingml.chart+xml"/>
  <Override PartName="/xl/drawings/drawing36.xml" ContentType="application/vnd.openxmlformats-officedocument.drawing+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theme/themeOverride10.xml" ContentType="application/vnd.openxmlformats-officedocument.themeOverride+xml"/>
  <Override PartName="/xl/charts/chart154.xml" ContentType="application/vnd.openxmlformats-officedocument.drawingml.chart+xml"/>
  <Override PartName="/xl/charts/chart155.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theme/themeOverride11.xml" ContentType="application/vnd.openxmlformats-officedocument.themeOverride+xml"/>
  <Override PartName="/xl/charts/chart159.xml" ContentType="application/vnd.openxmlformats-officedocument.drawingml.chart+xml"/>
  <Override PartName="/xl/charts/chart160.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theme/themeOverride12.xml" ContentType="application/vnd.openxmlformats-officedocument.themeOverride+xml"/>
  <Override PartName="/xl/charts/chart164.xml" ContentType="application/vnd.openxmlformats-officedocument.drawingml.chart+xml"/>
  <Override PartName="/xl/charts/chart165.xml" ContentType="application/vnd.openxmlformats-officedocument.drawingml.chart+xml"/>
  <Override PartName="/xl/drawings/drawing39.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theme/themeOverride13.xml" ContentType="application/vnd.openxmlformats-officedocument.themeOverride+xml"/>
  <Override PartName="/xl/charts/chart169.xml" ContentType="application/vnd.openxmlformats-officedocument.drawingml.chart+xml"/>
  <Override PartName="/xl/charts/chart170.xml" ContentType="application/vnd.openxmlformats-officedocument.drawingml.chart+xml"/>
  <Override PartName="/xl/drawings/drawing40.xml" ContentType="application/vnd.openxmlformats-officedocument.drawing+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drawings/drawing42.xml" ContentType="application/vnd.openxmlformats-officedocument.drawing+xml"/>
  <Override PartName="/xl/charts/chart176.xml" ContentType="application/vnd.openxmlformats-officedocument.drawingml.chart+xml"/>
  <Override PartName="/xl/charts/chart177.xml" ContentType="application/vnd.openxmlformats-officedocument.drawingml.chart+xml"/>
  <Override PartName="/xl/charts/style1.xml" ContentType="application/vnd.ms-office.chartstyle+xml"/>
  <Override PartName="/xl/charts/colors1.xml" ContentType="application/vnd.ms-office.chartcolorstyle+xml"/>
  <Override PartName="/xl/charts/chart17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3.xml" ContentType="application/vnd.openxmlformats-officedocument.drawing+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drawings/drawing44.xml" ContentType="application/vnd.openxmlformats-officedocument.drawing+xml"/>
  <Override PartName="/xl/charts/chart182.xml" ContentType="application/vnd.openxmlformats-officedocument.drawingml.chart+xml"/>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S:\NOVÁ STATISTIKA\Zprávy TEPLO\Čtvrtletní zprávy TEPLO\2023\III._čtvrtletí_2023_teplo\v2\"/>
    </mc:Choice>
  </mc:AlternateContent>
  <xr:revisionPtr revIDLastSave="0" documentId="13_ncr:1_{9225365F-21FF-4FF4-9594-C712C1C93038}" xr6:coauthVersionLast="36" xr6:coauthVersionMax="47" xr10:uidLastSave="{00000000-0000-0000-0000-000000000000}"/>
  <bookViews>
    <workbookView xWindow="0" yWindow="0" windowWidth="28800" windowHeight="11928" tabRatio="955" activeTab="42" xr2:uid="{00000000-000D-0000-FFFF-FFFF00000000}"/>
  </bookViews>
  <sheets>
    <sheet name="Titulní" sheetId="182" r:id="rId1"/>
    <sheet name="Obsah" sheetId="27" r:id="rId2"/>
    <sheet name="Úvod" sheetId="170" r:id="rId3"/>
    <sheet name="1" sheetId="51" r:id="rId4"/>
    <sheet name="2" sheetId="181"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4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49" r:id="rId32"/>
    <sheet name="8.4" sheetId="150" r:id="rId33"/>
    <sheet name="8.5" sheetId="151" r:id="rId34"/>
    <sheet name="8.6" sheetId="152" r:id="rId35"/>
    <sheet name="8.7" sheetId="153" r:id="rId36"/>
    <sheet name="8.8" sheetId="154" r:id="rId37"/>
    <sheet name="8.9" sheetId="155" r:id="rId38"/>
    <sheet name="8.10" sheetId="156" r:id="rId39"/>
    <sheet name="8.11" sheetId="157" r:id="rId40"/>
    <sheet name="8.12" sheetId="158" r:id="rId41"/>
    <sheet name="8.13" sheetId="159" r:id="rId42"/>
    <sheet name="8.14" sheetId="160" r:id="rId43"/>
    <sheet name="9" sheetId="161" r:id="rId44"/>
    <sheet name="10.1" sheetId="162" r:id="rId45"/>
    <sheet name="10.2" sheetId="166" r:id="rId46"/>
    <sheet name="10.3" sheetId="163" r:id="rId47"/>
    <sheet name="10.4" sheetId="171" r:id="rId48"/>
    <sheet name="10.5" sheetId="167" r:id="rId49"/>
    <sheet name="Obálka" sheetId="178" r:id="rId50"/>
  </sheets>
  <definedNames>
    <definedName name="Datum_OTE">"2. 5. 2017"</definedName>
    <definedName name="_xlnm.Print_Area" localSheetId="0">Titulní!$A$1:$B$2</definedName>
  </definedNames>
  <calcPr calcId="191029"/>
</workbook>
</file>

<file path=xl/calcChain.xml><?xml version="1.0" encoding="utf-8"?>
<calcChain xmlns="http://schemas.openxmlformats.org/spreadsheetml/2006/main">
  <c r="C34" i="166" l="1"/>
  <c r="D34" i="166"/>
  <c r="E34" i="166"/>
  <c r="F34" i="166"/>
  <c r="G34" i="166"/>
  <c r="H34" i="166"/>
  <c r="I34" i="166"/>
  <c r="I36" i="166" s="1"/>
  <c r="J34" i="166"/>
  <c r="K34" i="166"/>
  <c r="L34" i="166"/>
  <c r="M34" i="166"/>
  <c r="M36" i="166" s="1"/>
  <c r="C35" i="166"/>
  <c r="C36" i="166" s="1"/>
  <c r="D35" i="166"/>
  <c r="E35" i="166"/>
  <c r="F35" i="166"/>
  <c r="G35" i="166"/>
  <c r="G36" i="166" s="1"/>
  <c r="H35" i="166"/>
  <c r="I35" i="166"/>
  <c r="J35" i="166"/>
  <c r="K35" i="166"/>
  <c r="K36" i="166" s="1"/>
  <c r="L35" i="166"/>
  <c r="M35" i="166"/>
  <c r="D36" i="166"/>
  <c r="H36" i="166"/>
  <c r="L36" i="166"/>
  <c r="C37" i="166"/>
  <c r="D37" i="166"/>
  <c r="E37" i="166"/>
  <c r="F37" i="166"/>
  <c r="G37" i="166"/>
  <c r="H37" i="166"/>
  <c r="I37" i="166"/>
  <c r="J37" i="166"/>
  <c r="K37" i="166"/>
  <c r="L37" i="166"/>
  <c r="M37" i="166"/>
  <c r="B37" i="166"/>
  <c r="B35" i="166"/>
  <c r="B34" i="166"/>
  <c r="C30" i="166"/>
  <c r="D30" i="166"/>
  <c r="E30" i="166"/>
  <c r="F30" i="166"/>
  <c r="G30" i="166"/>
  <c r="H30" i="166"/>
  <c r="I30" i="166"/>
  <c r="J30" i="166"/>
  <c r="K30" i="166"/>
  <c r="L30" i="166"/>
  <c r="M30" i="166"/>
  <c r="B30" i="166"/>
  <c r="C27" i="166"/>
  <c r="D27" i="166"/>
  <c r="E27" i="166"/>
  <c r="F27" i="166"/>
  <c r="G27" i="166"/>
  <c r="H27" i="166"/>
  <c r="I27" i="166"/>
  <c r="J27" i="166"/>
  <c r="K27" i="166"/>
  <c r="L27" i="166"/>
  <c r="M27" i="166"/>
  <c r="C28" i="166"/>
  <c r="D28" i="166"/>
  <c r="E28" i="166"/>
  <c r="F28" i="166"/>
  <c r="G28" i="166"/>
  <c r="H28" i="166"/>
  <c r="I28" i="166"/>
  <c r="J28" i="166"/>
  <c r="K28" i="166"/>
  <c r="L28" i="166"/>
  <c r="M28" i="166"/>
  <c r="B28" i="166"/>
  <c r="B27" i="166"/>
  <c r="B29" i="166" s="1"/>
  <c r="E36" i="166" l="1"/>
  <c r="J36" i="166"/>
  <c r="F36" i="166"/>
  <c r="F29" i="171" l="1"/>
  <c r="F28" i="171"/>
  <c r="F27" i="171"/>
  <c r="F6" i="171"/>
  <c r="F5" i="171"/>
  <c r="F17" i="171"/>
  <c r="F16" i="171"/>
  <c r="F18" i="171"/>
  <c r="F7" i="171"/>
  <c r="B36" i="166"/>
  <c r="K29" i="166"/>
  <c r="F29" i="166"/>
  <c r="G29" i="166"/>
  <c r="H29" i="166"/>
  <c r="M29" i="166"/>
  <c r="J29" i="166"/>
  <c r="I29" i="166"/>
  <c r="E29" i="166"/>
  <c r="D29" i="166"/>
  <c r="C29" i="166"/>
  <c r="I24" i="163" l="1"/>
  <c r="I4" i="163"/>
  <c r="L29" i="166"/>
  <c r="G26" i="161" l="1"/>
  <c r="F26" i="161"/>
  <c r="E26" i="161"/>
  <c r="D26" i="161"/>
  <c r="C26" i="161"/>
  <c r="B26" i="161"/>
  <c r="N8" i="166" l="1"/>
  <c r="F18" i="162"/>
  <c r="F9" i="162"/>
  <c r="N17" i="166"/>
  <c r="K1" i="171" l="1"/>
  <c r="F14" i="162" l="1"/>
  <c r="F5" i="162"/>
  <c r="F16" i="162" l="1"/>
  <c r="C4" i="167" l="1"/>
  <c r="I1" i="167" l="1"/>
  <c r="K1" i="163"/>
  <c r="N1" i="166"/>
  <c r="L1" i="162"/>
  <c r="M1" i="161"/>
  <c r="I1" i="160"/>
  <c r="I1" i="159"/>
  <c r="I1" i="158"/>
  <c r="I1" i="157"/>
  <c r="I1" i="156"/>
  <c r="I1" i="155"/>
  <c r="I1" i="154"/>
  <c r="I1" i="153"/>
  <c r="I1" i="152"/>
  <c r="I1" i="151"/>
  <c r="I1" i="150"/>
  <c r="I1" i="149"/>
  <c r="I1" i="148"/>
  <c r="I1" i="146"/>
  <c r="J1" i="57"/>
  <c r="N1" i="129"/>
  <c r="M1" i="77"/>
  <c r="P1" i="130"/>
  <c r="N1" i="131"/>
  <c r="N1" i="53"/>
  <c r="P1" i="132"/>
  <c r="N1" i="127"/>
  <c r="N1" i="128"/>
  <c r="H6" i="162" l="1"/>
  <c r="H7" i="162" s="1"/>
  <c r="F15" i="162"/>
  <c r="F6" i="162"/>
  <c r="F7" i="162" l="1"/>
  <c r="N14" i="166" l="1"/>
  <c r="N5" i="166" l="1"/>
  <c r="N13" i="166" l="1"/>
  <c r="N4" i="166"/>
  <c r="A23" i="7" l="1"/>
  <c r="A21" i="7" l="1"/>
  <c r="A20" i="7"/>
  <c r="A18" i="7" l="1"/>
  <c r="A22" i="7" l="1"/>
  <c r="A19" i="7" l="1"/>
  <c r="M1" i="113" l="1"/>
  <c r="M1" i="117"/>
  <c r="M1" i="123"/>
  <c r="M1" i="121"/>
  <c r="M1" i="114"/>
  <c r="M1" i="120"/>
  <c r="M1" i="119"/>
  <c r="M1" i="115"/>
  <c r="M1" i="124"/>
  <c r="M1" i="122"/>
  <c r="M1" i="112"/>
  <c r="M1" i="116"/>
  <c r="M1" i="118"/>
  <c r="N6" i="166" l="1"/>
  <c r="N15" i="166" l="1"/>
  <c r="C4" i="163" l="1"/>
  <c r="C24" i="163" l="1"/>
  <c r="N7" i="166" l="1"/>
  <c r="F8" i="162"/>
  <c r="N16" i="166" l="1"/>
  <c r="F17" i="162"/>
  <c r="B19" i="167" l="1"/>
  <c r="B18" i="167"/>
  <c r="D18" i="167" s="1"/>
  <c r="B17" i="167"/>
  <c r="B16" i="167"/>
  <c r="B15" i="167"/>
  <c r="E15" i="167" s="1"/>
  <c r="B14" i="167"/>
  <c r="B13" i="167"/>
  <c r="D13" i="167" s="1"/>
  <c r="B12" i="167"/>
  <c r="D12" i="167" s="1"/>
  <c r="B10" i="167"/>
  <c r="D10" i="167" s="1"/>
  <c r="B9" i="167"/>
  <c r="D9" i="167" s="1"/>
  <c r="B8" i="167"/>
  <c r="D8" i="167" s="1"/>
  <c r="B6" i="167"/>
  <c r="E17" i="167" l="1"/>
  <c r="D17" i="167"/>
  <c r="E14" i="167"/>
  <c r="D14" i="167"/>
  <c r="B5" i="167"/>
  <c r="B46" i="181"/>
  <c r="D6" i="167"/>
  <c r="E6" i="167"/>
  <c r="B7" i="167"/>
  <c r="B47" i="181"/>
  <c r="B11" i="167"/>
  <c r="B48" i="181"/>
  <c r="D15" i="167"/>
  <c r="E19" i="167"/>
  <c r="D19" i="167"/>
  <c r="E16" i="167"/>
  <c r="D16" i="167"/>
  <c r="B20" i="167"/>
  <c r="B49" i="181"/>
  <c r="E20" i="167" l="1"/>
  <c r="D49" i="181" s="1"/>
  <c r="D20" i="167"/>
  <c r="C49" i="181" s="1"/>
  <c r="E11" i="167"/>
  <c r="D48" i="181" s="1"/>
  <c r="D11" i="167"/>
  <c r="C48" i="181" s="1"/>
  <c r="E7" i="167"/>
  <c r="D47" i="181" s="1"/>
  <c r="D7" i="167"/>
  <c r="C47" i="181" s="1"/>
  <c r="B4" i="167"/>
  <c r="E5" i="167"/>
  <c r="D46" i="181" s="1"/>
  <c r="D5" i="167"/>
  <c r="C46" i="181" s="1"/>
  <c r="B43" i="181" l="1"/>
  <c r="E4" i="167"/>
  <c r="D43" i="181" s="1"/>
  <c r="D4" i="167"/>
  <c r="C43" i="181" s="1"/>
  <c r="F30" i="171" l="1"/>
  <c r="F19" i="171"/>
  <c r="F8" i="171"/>
  <c r="A5" i="181" l="1"/>
  <c r="A22" i="181"/>
  <c r="A6" i="181"/>
  <c r="A23" i="181"/>
  <c r="A4" i="181"/>
  <c r="A21" i="181"/>
  <c r="F10" i="162" l="1"/>
  <c r="F19" i="162"/>
  <c r="N18" i="166"/>
  <c r="N9" i="166"/>
  <c r="D38" i="149"/>
  <c r="D38" i="150"/>
  <c r="D38" i="156"/>
  <c r="D38" i="148"/>
  <c r="D38" i="153"/>
  <c r="D38" i="159"/>
  <c r="D38" i="146"/>
  <c r="D38" i="160"/>
  <c r="D38" i="157"/>
  <c r="D38" i="154"/>
  <c r="D38" i="158"/>
  <c r="D38" i="151"/>
  <c r="D38" i="155"/>
  <c r="D38" i="152"/>
  <c r="E38" i="150"/>
  <c r="E38" i="158"/>
  <c r="E38" i="153"/>
  <c r="E38" i="157"/>
  <c r="E38" i="148"/>
  <c r="E38" i="154"/>
  <c r="E38" i="151"/>
  <c r="E38" i="152"/>
  <c r="E38" i="155"/>
  <c r="E38" i="160"/>
  <c r="E38" i="146"/>
  <c r="E38" i="159"/>
  <c r="E38" i="149"/>
  <c r="E38" i="156"/>
  <c r="C38" i="155"/>
  <c r="C38" i="146"/>
  <c r="C38" i="156"/>
  <c r="C38" i="151"/>
  <c r="C38" i="158"/>
  <c r="C38" i="150"/>
  <c r="C38" i="152"/>
  <c r="C38" i="159"/>
  <c r="C38" i="157"/>
  <c r="C38" i="160"/>
  <c r="C38" i="149"/>
  <c r="C38" i="153"/>
  <c r="C38" i="148"/>
  <c r="C38" i="154"/>
  <c r="D25" i="161"/>
  <c r="F25" i="161"/>
  <c r="B25" i="161"/>
  <c r="D20" i="171" l="1"/>
  <c r="B40" i="181" s="1"/>
  <c r="D9" i="171"/>
  <c r="B39" i="181" s="1"/>
  <c r="D31" i="171"/>
  <c r="B41" i="181" s="1"/>
  <c r="B9" i="171"/>
  <c r="B11" i="171" s="1"/>
  <c r="K7" i="129"/>
  <c r="I7" i="129"/>
  <c r="C20" i="171"/>
  <c r="C21" i="171" s="1"/>
  <c r="N9" i="129"/>
  <c r="N15" i="129"/>
  <c r="D7" i="129"/>
  <c r="H7" i="129"/>
  <c r="N10" i="129"/>
  <c r="L7" i="129"/>
  <c r="N11" i="129"/>
  <c r="G7" i="129"/>
  <c r="C31" i="171"/>
  <c r="N12" i="129"/>
  <c r="N8" i="129"/>
  <c r="N13" i="129"/>
  <c r="B20" i="171"/>
  <c r="C9" i="171"/>
  <c r="E7" i="129"/>
  <c r="M7" i="129"/>
  <c r="N14" i="129"/>
  <c r="B31" i="171"/>
  <c r="C7" i="129"/>
  <c r="J7" i="129"/>
  <c r="F7" i="129"/>
  <c r="B7" i="129"/>
  <c r="B10" i="171" l="1"/>
  <c r="D33" i="171"/>
  <c r="D41" i="181" s="1"/>
  <c r="D32" i="171"/>
  <c r="C41" i="181" s="1"/>
  <c r="D11" i="171"/>
  <c r="D39" i="181" s="1"/>
  <c r="D10" i="171"/>
  <c r="C39" i="181" s="1"/>
  <c r="D22" i="171"/>
  <c r="D40" i="181" s="1"/>
  <c r="D21" i="171"/>
  <c r="C40" i="181" s="1"/>
  <c r="C22" i="171"/>
  <c r="K6" i="129"/>
  <c r="B32" i="171"/>
  <c r="B33" i="171"/>
  <c r="H6" i="129"/>
  <c r="N6" i="129"/>
  <c r="B6" i="129"/>
  <c r="E6" i="129"/>
  <c r="C11" i="171"/>
  <c r="C10" i="171"/>
  <c r="C32" i="171"/>
  <c r="C33" i="171"/>
  <c r="B21" i="171"/>
  <c r="B22" i="171"/>
  <c r="M20" i="7" l="1"/>
  <c r="D21" i="7"/>
  <c r="C20" i="7"/>
  <c r="F19" i="7"/>
  <c r="M19" i="7"/>
  <c r="F20" i="7"/>
  <c r="J20" i="7"/>
  <c r="I19" i="7"/>
  <c r="L21" i="7"/>
  <c r="G20" i="7"/>
  <c r="D19" i="7"/>
  <c r="H17" i="163"/>
  <c r="L20" i="7"/>
  <c r="J21" i="7"/>
  <c r="I20" i="7"/>
  <c r="D20" i="7"/>
  <c r="C21" i="7"/>
  <c r="L19" i="7"/>
  <c r="M21" i="7"/>
  <c r="G19" i="7"/>
  <c r="I21" i="7"/>
  <c r="J19" i="7"/>
  <c r="C19" i="7"/>
  <c r="G21" i="7"/>
  <c r="F21" i="7"/>
  <c r="B27" i="181" l="1"/>
  <c r="B12" i="181"/>
  <c r="B28" i="181"/>
  <c r="B26" i="163"/>
  <c r="E26" i="163" s="1"/>
  <c r="B17" i="181"/>
  <c r="H12" i="163"/>
  <c r="K12" i="163" s="1"/>
  <c r="H5" i="163"/>
  <c r="B26" i="181"/>
  <c r="B16" i="181"/>
  <c r="B9" i="163"/>
  <c r="E9" i="163" s="1"/>
  <c r="B11" i="181"/>
  <c r="H28" i="163"/>
  <c r="K28" i="163" s="1"/>
  <c r="B34" i="181"/>
  <c r="H33" i="163"/>
  <c r="B15" i="181"/>
  <c r="B29" i="181"/>
  <c r="B5" i="163"/>
  <c r="B9" i="181"/>
  <c r="B35" i="163"/>
  <c r="B10" i="181"/>
  <c r="B33" i="163"/>
  <c r="D33" i="163" s="1"/>
  <c r="H36" i="163"/>
  <c r="B33" i="181"/>
  <c r="H32" i="163"/>
  <c r="B32" i="181"/>
  <c r="H38" i="163"/>
  <c r="K38" i="163" s="1"/>
  <c r="B28" i="163"/>
  <c r="E28" i="163" s="1"/>
  <c r="H26" i="163"/>
  <c r="J17" i="57"/>
  <c r="B7" i="163"/>
  <c r="H18" i="163"/>
  <c r="J18" i="163" s="1"/>
  <c r="H27" i="163"/>
  <c r="K27" i="163" s="1"/>
  <c r="H6" i="163"/>
  <c r="B29" i="163"/>
  <c r="D29" i="163" s="1"/>
  <c r="B13" i="163"/>
  <c r="D13" i="163" s="1"/>
  <c r="B18" i="163"/>
  <c r="D18" i="163" s="1"/>
  <c r="B37" i="163"/>
  <c r="H9" i="163"/>
  <c r="J9" i="163" s="1"/>
  <c r="H10" i="163"/>
  <c r="J10" i="163" s="1"/>
  <c r="B38" i="163"/>
  <c r="H30" i="163"/>
  <c r="J30" i="163" s="1"/>
  <c r="D21" i="147"/>
  <c r="B8" i="163"/>
  <c r="D8" i="163" s="1"/>
  <c r="B20" i="163"/>
  <c r="B14" i="163"/>
  <c r="E14" i="163" s="1"/>
  <c r="B12" i="163"/>
  <c r="D12" i="163" s="1"/>
  <c r="H15" i="163"/>
  <c r="H11" i="163"/>
  <c r="H20" i="163"/>
  <c r="H19" i="163"/>
  <c r="J19" i="163" s="1"/>
  <c r="H13" i="163"/>
  <c r="J13" i="163" s="1"/>
  <c r="H37" i="163"/>
  <c r="B27" i="163"/>
  <c r="E27" i="163" s="1"/>
  <c r="H8" i="163"/>
  <c r="K8" i="163" s="1"/>
  <c r="H16" i="163"/>
  <c r="K16" i="163" s="1"/>
  <c r="B6" i="163"/>
  <c r="B16" i="163"/>
  <c r="E16" i="163" s="1"/>
  <c r="B11" i="163"/>
  <c r="B19" i="163"/>
  <c r="B31" i="163"/>
  <c r="D31" i="163" s="1"/>
  <c r="B30" i="163"/>
  <c r="E30" i="163" s="1"/>
  <c r="H29" i="163"/>
  <c r="B32" i="163"/>
  <c r="B10" i="163"/>
  <c r="E10" i="163" s="1"/>
  <c r="B15" i="163"/>
  <c r="D15" i="163" s="1"/>
  <c r="B17" i="163"/>
  <c r="D17" i="163" s="1"/>
  <c r="H7" i="163"/>
  <c r="H35" i="163"/>
  <c r="K35" i="163" s="1"/>
  <c r="H25" i="163"/>
  <c r="B36" i="163"/>
  <c r="H14" i="163"/>
  <c r="H31" i="163"/>
  <c r="J31" i="163" s="1"/>
  <c r="B34" i="163"/>
  <c r="D34" i="163" s="1"/>
  <c r="B25" i="163"/>
  <c r="H34" i="163"/>
  <c r="J34" i="163" s="1"/>
  <c r="D7" i="53"/>
  <c r="N16" i="127"/>
  <c r="J9" i="57"/>
  <c r="F7" i="53"/>
  <c r="N23" i="53"/>
  <c r="N19" i="53"/>
  <c r="N13" i="128"/>
  <c r="G7" i="53"/>
  <c r="N22" i="128"/>
  <c r="P14" i="132"/>
  <c r="E6" i="77"/>
  <c r="K6" i="77"/>
  <c r="L6" i="77"/>
  <c r="B6" i="77"/>
  <c r="J12" i="57"/>
  <c r="B4" i="57"/>
  <c r="J5" i="57"/>
  <c r="C4" i="57"/>
  <c r="F4" i="57"/>
  <c r="J13" i="57"/>
  <c r="I6" i="77"/>
  <c r="H6" i="77"/>
  <c r="J8" i="57"/>
  <c r="G4" i="57"/>
  <c r="C6" i="77"/>
  <c r="J14" i="57"/>
  <c r="J10" i="57"/>
  <c r="J6" i="57"/>
  <c r="J18" i="57"/>
  <c r="I4" i="57"/>
  <c r="J15" i="57"/>
  <c r="J6" i="77"/>
  <c r="J11" i="57"/>
  <c r="E4" i="57"/>
  <c r="F6" i="77"/>
  <c r="M6" i="77"/>
  <c r="K5" i="77" s="1"/>
  <c r="G6" i="77"/>
  <c r="J7" i="57"/>
  <c r="J16" i="57"/>
  <c r="H4" i="57"/>
  <c r="D4" i="57"/>
  <c r="D7" i="128"/>
  <c r="N20" i="128"/>
  <c r="J7" i="53"/>
  <c r="D4" i="132"/>
  <c r="P16" i="130"/>
  <c r="C4" i="132"/>
  <c r="K7" i="53"/>
  <c r="P16" i="132"/>
  <c r="M7" i="53"/>
  <c r="N17" i="53"/>
  <c r="N11" i="53"/>
  <c r="C6" i="127"/>
  <c r="D35" i="163"/>
  <c r="P13" i="130"/>
  <c r="L6" i="127"/>
  <c r="M6" i="131"/>
  <c r="N9" i="131"/>
  <c r="N15" i="127"/>
  <c r="N11" i="127"/>
  <c r="J7" i="128"/>
  <c r="P8" i="132"/>
  <c r="P20" i="130"/>
  <c r="P18" i="132"/>
  <c r="P10" i="130"/>
  <c r="P10" i="132"/>
  <c r="N18" i="53"/>
  <c r="N20" i="127"/>
  <c r="P15" i="130"/>
  <c r="O4" i="130"/>
  <c r="P13" i="132"/>
  <c r="D4" i="130"/>
  <c r="N4" i="132"/>
  <c r="P19" i="132"/>
  <c r="D6" i="131"/>
  <c r="N14" i="127"/>
  <c r="D6" i="127"/>
  <c r="F4" i="132"/>
  <c r="C6" i="147"/>
  <c r="N12" i="128"/>
  <c r="L7" i="128"/>
  <c r="N11" i="128"/>
  <c r="F7" i="128"/>
  <c r="C7" i="128"/>
  <c r="G7" i="128"/>
  <c r="N18" i="128"/>
  <c r="P8" i="130"/>
  <c r="P18" i="130"/>
  <c r="P14" i="130"/>
  <c r="N13" i="53"/>
  <c r="I4" i="132"/>
  <c r="O4" i="132"/>
  <c r="F6" i="127"/>
  <c r="N13" i="127"/>
  <c r="F6" i="131"/>
  <c r="N9" i="53"/>
  <c r="N14" i="131"/>
  <c r="K4" i="132"/>
  <c r="P7" i="132"/>
  <c r="K33" i="163"/>
  <c r="K6" i="131"/>
  <c r="N18" i="127"/>
  <c r="M6" i="127"/>
  <c r="N10" i="127"/>
  <c r="K6" i="127"/>
  <c r="N19" i="127"/>
  <c r="M7" i="128"/>
  <c r="N9" i="128"/>
  <c r="N21" i="128"/>
  <c r="I7" i="128"/>
  <c r="D6" i="147"/>
  <c r="C21" i="147"/>
  <c r="K7" i="128"/>
  <c r="D35" i="147"/>
  <c r="N23" i="128"/>
  <c r="D19" i="163"/>
  <c r="C7" i="53"/>
  <c r="P11" i="132"/>
  <c r="K4" i="130"/>
  <c r="P11" i="130"/>
  <c r="G4" i="130"/>
  <c r="L7" i="53"/>
  <c r="N9" i="127"/>
  <c r="P7" i="130"/>
  <c r="N10" i="53"/>
  <c r="G6" i="127"/>
  <c r="G4" i="132"/>
  <c r="P19" i="130"/>
  <c r="P12" i="132"/>
  <c r="N22" i="53"/>
  <c r="J6" i="131"/>
  <c r="J4" i="132"/>
  <c r="N10" i="131"/>
  <c r="H4" i="130"/>
  <c r="F4" i="130"/>
  <c r="P6" i="130"/>
  <c r="N15" i="53"/>
  <c r="I6" i="127"/>
  <c r="N13" i="131"/>
  <c r="C6" i="131"/>
  <c r="N14" i="128"/>
  <c r="D6" i="163"/>
  <c r="B21" i="147"/>
  <c r="E4" i="132"/>
  <c r="N14" i="53"/>
  <c r="C4" i="130"/>
  <c r="J4" i="130"/>
  <c r="L4" i="130"/>
  <c r="N20" i="53"/>
  <c r="P15" i="132"/>
  <c r="N8" i="127"/>
  <c r="P6" i="132"/>
  <c r="N12" i="53"/>
  <c r="N21" i="53"/>
  <c r="N17" i="127"/>
  <c r="I4" i="130"/>
  <c r="N18" i="131"/>
  <c r="M4" i="130"/>
  <c r="N12" i="127"/>
  <c r="N11" i="131"/>
  <c r="N15" i="131"/>
  <c r="N19" i="131"/>
  <c r="N12" i="131"/>
  <c r="G6" i="131"/>
  <c r="K26" i="163"/>
  <c r="N17" i="128"/>
  <c r="N19" i="128"/>
  <c r="C35" i="147"/>
  <c r="N16" i="128"/>
  <c r="N15" i="128"/>
  <c r="N10" i="128"/>
  <c r="P20" i="132"/>
  <c r="P12" i="130"/>
  <c r="P9" i="130"/>
  <c r="J6" i="127"/>
  <c r="N4" i="130"/>
  <c r="J17" i="163"/>
  <c r="P17" i="132"/>
  <c r="J6" i="163"/>
  <c r="M4" i="132"/>
  <c r="E4" i="130"/>
  <c r="H4" i="132"/>
  <c r="L4" i="132"/>
  <c r="E38" i="163"/>
  <c r="I7" i="53"/>
  <c r="P9" i="132"/>
  <c r="N16" i="53"/>
  <c r="I6" i="131"/>
  <c r="P17" i="130"/>
  <c r="L6" i="131"/>
  <c r="N16" i="131"/>
  <c r="N20" i="131"/>
  <c r="N8" i="131"/>
  <c r="N17" i="131"/>
  <c r="N8" i="128"/>
  <c r="B7" i="128"/>
  <c r="B35" i="147"/>
  <c r="E7" i="128"/>
  <c r="H7" i="128"/>
  <c r="B6" i="147"/>
  <c r="B7" i="53"/>
  <c r="N8" i="53"/>
  <c r="K11" i="7"/>
  <c r="K21" i="7"/>
  <c r="E7" i="53"/>
  <c r="H21" i="7"/>
  <c r="H11" i="7"/>
  <c r="H9" i="7"/>
  <c r="H20" i="7"/>
  <c r="D30" i="163"/>
  <c r="K29" i="163"/>
  <c r="J29" i="163"/>
  <c r="H7" i="53"/>
  <c r="H6" i="131"/>
  <c r="E7" i="7"/>
  <c r="E19" i="7"/>
  <c r="H7" i="7"/>
  <c r="H19" i="7"/>
  <c r="J28" i="163"/>
  <c r="B21" i="7"/>
  <c r="N11" i="7"/>
  <c r="B11" i="7"/>
  <c r="P5" i="130"/>
  <c r="B4" i="130"/>
  <c r="E20" i="7"/>
  <c r="E9" i="7"/>
  <c r="E21" i="7"/>
  <c r="E11" i="7"/>
  <c r="B9" i="7"/>
  <c r="B20" i="7"/>
  <c r="N9" i="7"/>
  <c r="K19" i="7"/>
  <c r="K7" i="7"/>
  <c r="K9" i="7"/>
  <c r="K20" i="7"/>
  <c r="E6" i="127"/>
  <c r="B6" i="131"/>
  <c r="N7" i="131"/>
  <c r="B7" i="7"/>
  <c r="N7" i="7"/>
  <c r="B19" i="7"/>
  <c r="E6" i="131"/>
  <c r="B4" i="132"/>
  <c r="P5" i="132"/>
  <c r="K30" i="163"/>
  <c r="H6" i="127"/>
  <c r="N7" i="127"/>
  <c r="B6" i="127"/>
  <c r="L22" i="7"/>
  <c r="M22" i="7"/>
  <c r="M18" i="7"/>
  <c r="I10" i="166"/>
  <c r="J10" i="166"/>
  <c r="L18" i="7"/>
  <c r="K34" i="163" l="1"/>
  <c r="J12" i="163"/>
  <c r="D26" i="163"/>
  <c r="E17" i="163"/>
  <c r="E33" i="163"/>
  <c r="K31" i="163"/>
  <c r="E31" i="163"/>
  <c r="D16" i="163"/>
  <c r="J38" i="163"/>
  <c r="H5" i="77"/>
  <c r="B36" i="181"/>
  <c r="J22" i="7"/>
  <c r="J19" i="166"/>
  <c r="B23" i="181" s="1"/>
  <c r="E5" i="127"/>
  <c r="E34" i="163"/>
  <c r="J35" i="163"/>
  <c r="I31" i="166"/>
  <c r="I12" i="166"/>
  <c r="D5" i="181" s="1"/>
  <c r="I11" i="166"/>
  <c r="C5" i="181" s="1"/>
  <c r="I22" i="7"/>
  <c r="I19" i="166"/>
  <c r="B22" i="181" s="1"/>
  <c r="J31" i="166"/>
  <c r="J12" i="166"/>
  <c r="D6" i="181" s="1"/>
  <c r="J11" i="166"/>
  <c r="C6" i="181" s="1"/>
  <c r="E15" i="163"/>
  <c r="E12" i="163"/>
  <c r="J33" i="163"/>
  <c r="E6" i="53"/>
  <c r="D28" i="163"/>
  <c r="B20" i="147"/>
  <c r="E22" i="147" s="1"/>
  <c r="E6" i="163"/>
  <c r="K10" i="163"/>
  <c r="E8" i="163"/>
  <c r="E29" i="163"/>
  <c r="E5" i="131"/>
  <c r="B5" i="147"/>
  <c r="E11" i="147" s="1"/>
  <c r="B5" i="127"/>
  <c r="J27" i="163"/>
  <c r="E35" i="163"/>
  <c r="D9" i="163"/>
  <c r="D10" i="163"/>
  <c r="K9" i="163"/>
  <c r="D27" i="163"/>
  <c r="E19" i="163"/>
  <c r="E6" i="128"/>
  <c r="K6" i="128"/>
  <c r="H6" i="128"/>
  <c r="E26" i="147"/>
  <c r="K5" i="127"/>
  <c r="N5" i="127"/>
  <c r="K19" i="163"/>
  <c r="J16" i="163"/>
  <c r="P4" i="130"/>
  <c r="J8" i="163"/>
  <c r="J26" i="163"/>
  <c r="H6" i="53"/>
  <c r="B6" i="128"/>
  <c r="D38" i="163"/>
  <c r="K6" i="163"/>
  <c r="H5" i="131"/>
  <c r="H5" i="127"/>
  <c r="N5" i="131"/>
  <c r="K17" i="163"/>
  <c r="B34" i="147"/>
  <c r="E37" i="147" s="1"/>
  <c r="E5" i="77"/>
  <c r="J4" i="57"/>
  <c r="D6" i="77"/>
  <c r="B5" i="77" s="1"/>
  <c r="D14" i="163"/>
  <c r="K5" i="131"/>
  <c r="P4" i="132"/>
  <c r="B5" i="131"/>
  <c r="N6" i="128"/>
  <c r="K6" i="53"/>
  <c r="F18" i="7"/>
  <c r="F10" i="166"/>
  <c r="D10" i="166"/>
  <c r="D18" i="7"/>
  <c r="J18" i="7"/>
  <c r="B6" i="181"/>
  <c r="I18" i="7"/>
  <c r="B5" i="181"/>
  <c r="G22" i="7"/>
  <c r="G19" i="166"/>
  <c r="G10" i="166"/>
  <c r="G18" i="7"/>
  <c r="C10" i="166"/>
  <c r="C18" i="7"/>
  <c r="F19" i="166"/>
  <c r="F22" i="7"/>
  <c r="C22" i="7"/>
  <c r="C19" i="166"/>
  <c r="D19" i="166"/>
  <c r="D22" i="7"/>
  <c r="J36" i="163"/>
  <c r="C33" i="181" s="1"/>
  <c r="K36" i="163"/>
  <c r="D33" i="181" s="1"/>
  <c r="D37" i="163"/>
  <c r="C17" i="181" s="1"/>
  <c r="E37" i="163"/>
  <c r="D17" i="181" s="1"/>
  <c r="J25" i="163"/>
  <c r="H24" i="163"/>
  <c r="K25" i="163"/>
  <c r="E32" i="163"/>
  <c r="D15" i="181" s="1"/>
  <c r="D32" i="163"/>
  <c r="C15" i="181" s="1"/>
  <c r="J20" i="163"/>
  <c r="C29" i="181" s="1"/>
  <c r="K20" i="163"/>
  <c r="D29" i="181" s="1"/>
  <c r="E25" i="163"/>
  <c r="B24" i="163"/>
  <c r="D25" i="163"/>
  <c r="K7" i="163"/>
  <c r="D27" i="181" s="1"/>
  <c r="J7" i="163"/>
  <c r="C27" i="181" s="1"/>
  <c r="E36" i="163"/>
  <c r="D16" i="181" s="1"/>
  <c r="D36" i="163"/>
  <c r="C16" i="181" s="1"/>
  <c r="J37" i="163"/>
  <c r="C34" i="181" s="1"/>
  <c r="K37" i="163"/>
  <c r="D34" i="181" s="1"/>
  <c r="K15" i="163"/>
  <c r="J15" i="163"/>
  <c r="J32" i="163"/>
  <c r="C32" i="181" s="1"/>
  <c r="K32" i="163"/>
  <c r="D32" i="181" s="1"/>
  <c r="J11" i="163"/>
  <c r="C28" i="181" s="1"/>
  <c r="K11" i="163"/>
  <c r="D28" i="181" s="1"/>
  <c r="H4" i="163"/>
  <c r="J5" i="163"/>
  <c r="C26" i="181" s="1"/>
  <c r="K5" i="163"/>
  <c r="D26" i="181" s="1"/>
  <c r="N6" i="53"/>
  <c r="B6" i="53"/>
  <c r="J14" i="163"/>
  <c r="K14" i="163"/>
  <c r="D11" i="163"/>
  <c r="C11" i="181" s="1"/>
  <c r="E11" i="163"/>
  <c r="D11" i="181" s="1"/>
  <c r="D20" i="163"/>
  <c r="C12" i="181" s="1"/>
  <c r="E20" i="163"/>
  <c r="D12" i="181" s="1"/>
  <c r="D5" i="163"/>
  <c r="C9" i="181" s="1"/>
  <c r="E5" i="163"/>
  <c r="D9" i="181" s="1"/>
  <c r="B4" i="163"/>
  <c r="E7" i="163"/>
  <c r="D10" i="181" s="1"/>
  <c r="D7" i="163"/>
  <c r="C10" i="181" s="1"/>
  <c r="D23" i="7"/>
  <c r="F23" i="7"/>
  <c r="M23" i="7"/>
  <c r="L23" i="7"/>
  <c r="I23" i="7"/>
  <c r="C23" i="7"/>
  <c r="G23" i="7"/>
  <c r="H10" i="166"/>
  <c r="H19" i="166"/>
  <c r="B21" i="181" s="1"/>
  <c r="J23" i="7"/>
  <c r="E24" i="147" l="1"/>
  <c r="E27" i="147"/>
  <c r="E23" i="147"/>
  <c r="E25" i="147"/>
  <c r="E28" i="147"/>
  <c r="E9" i="147"/>
  <c r="E8" i="147"/>
  <c r="E13" i="147"/>
  <c r="E12" i="147"/>
  <c r="E14" i="147"/>
  <c r="E10" i="147"/>
  <c r="H31" i="166"/>
  <c r="H12" i="166"/>
  <c r="D4" i="181" s="1"/>
  <c r="H11" i="166"/>
  <c r="C4" i="181" s="1"/>
  <c r="J20" i="166"/>
  <c r="C23" i="181" s="1"/>
  <c r="J38" i="166"/>
  <c r="J21" i="166"/>
  <c r="D23" i="181" s="1"/>
  <c r="I20" i="166"/>
  <c r="C22" i="181" s="1"/>
  <c r="I38" i="166"/>
  <c r="I21" i="166"/>
  <c r="D22" i="181" s="1"/>
  <c r="H20" i="166"/>
  <c r="C21" i="181" s="1"/>
  <c r="H38" i="166"/>
  <c r="H21" i="166"/>
  <c r="D21" i="181" s="1"/>
  <c r="E7" i="147"/>
  <c r="E38" i="147"/>
  <c r="E36" i="147"/>
  <c r="B22" i="7"/>
  <c r="N13" i="7"/>
  <c r="B19" i="166"/>
  <c r="B13" i="7"/>
  <c r="B20" i="162" s="1"/>
  <c r="E13" i="7"/>
  <c r="C20" i="162" s="1"/>
  <c r="E19" i="166"/>
  <c r="E22" i="7"/>
  <c r="K18" i="7"/>
  <c r="K5" i="7"/>
  <c r="E18" i="7"/>
  <c r="E10" i="166"/>
  <c r="E5" i="7"/>
  <c r="C11" i="162" s="1"/>
  <c r="H22" i="7"/>
  <c r="H13" i="7"/>
  <c r="D20" i="162" s="1"/>
  <c r="B20" i="181" s="1"/>
  <c r="B4" i="181"/>
  <c r="H18" i="7"/>
  <c r="H5" i="7"/>
  <c r="D11" i="162" s="1"/>
  <c r="B3" i="181" s="1"/>
  <c r="B18" i="7"/>
  <c r="N5" i="7"/>
  <c r="B10" i="166"/>
  <c r="B5" i="7"/>
  <c r="B11" i="162" s="1"/>
  <c r="K13" i="7"/>
  <c r="K22" i="7"/>
  <c r="D4" i="163"/>
  <c r="E4" i="163"/>
  <c r="J4" i="163"/>
  <c r="K4" i="163"/>
  <c r="E24" i="163"/>
  <c r="D24" i="163"/>
  <c r="J24" i="163"/>
  <c r="K24" i="163"/>
  <c r="D21" i="166"/>
  <c r="D38" i="166"/>
  <c r="D20" i="166"/>
  <c r="C20" i="166"/>
  <c r="C21" i="166"/>
  <c r="C38" i="166"/>
  <c r="F38" i="166"/>
  <c r="F20" i="166"/>
  <c r="F21" i="166"/>
  <c r="C11" i="166"/>
  <c r="C12" i="166"/>
  <c r="C31" i="166"/>
  <c r="G31" i="166"/>
  <c r="G11" i="166"/>
  <c r="G12" i="166"/>
  <c r="G21" i="166"/>
  <c r="G20" i="166"/>
  <c r="G38" i="166"/>
  <c r="D11" i="166"/>
  <c r="D12" i="166"/>
  <c r="D31" i="166"/>
  <c r="F31" i="166"/>
  <c r="F11" i="166"/>
  <c r="F12" i="166"/>
  <c r="B39" i="151"/>
  <c r="B40" i="151"/>
  <c r="B38" i="157"/>
  <c r="B38" i="159"/>
  <c r="B40" i="156"/>
  <c r="B39" i="159"/>
  <c r="B40" i="155"/>
  <c r="B39" i="148"/>
  <c r="B39" i="150"/>
  <c r="B39" i="152"/>
  <c r="B39" i="154"/>
  <c r="B38" i="152"/>
  <c r="B40" i="148"/>
  <c r="B40" i="154"/>
  <c r="B39" i="156"/>
  <c r="B40" i="157"/>
  <c r="B40" i="150"/>
  <c r="B40" i="152"/>
  <c r="B39" i="155"/>
  <c r="B39" i="157"/>
  <c r="B40" i="159"/>
  <c r="B38" i="151"/>
  <c r="B38" i="156"/>
  <c r="B38" i="150"/>
  <c r="B38" i="155"/>
  <c r="B38" i="154"/>
  <c r="B38" i="148"/>
  <c r="D13" i="162" l="1"/>
  <c r="D3" i="181" s="1"/>
  <c r="D12" i="162"/>
  <c r="C3" i="181" s="1"/>
  <c r="D22" i="162"/>
  <c r="D20" i="181" s="1"/>
  <c r="D21" i="162"/>
  <c r="C20" i="181" s="1"/>
  <c r="H39" i="153"/>
  <c r="B38" i="153"/>
  <c r="B38" i="158"/>
  <c r="H40" i="158"/>
  <c r="H40" i="146"/>
  <c r="B38" i="146"/>
  <c r="H39" i="160"/>
  <c r="B38" i="160"/>
  <c r="B38" i="149"/>
  <c r="H39" i="149"/>
  <c r="H23" i="7"/>
  <c r="H15" i="7"/>
  <c r="E15" i="7"/>
  <c r="E23" i="7"/>
  <c r="N15" i="7"/>
  <c r="B23" i="7"/>
  <c r="B15" i="7"/>
  <c r="K23" i="7"/>
  <c r="K15" i="7"/>
  <c r="H41" i="160"/>
  <c r="B40" i="160"/>
  <c r="H41" i="146"/>
  <c r="B39" i="146"/>
  <c r="B40" i="153"/>
  <c r="H41" i="153"/>
  <c r="H41" i="149"/>
  <c r="B40" i="149"/>
  <c r="B39" i="160"/>
  <c r="H40" i="160"/>
  <c r="H41" i="158"/>
  <c r="B39" i="158"/>
  <c r="B40" i="146"/>
  <c r="H42" i="146"/>
  <c r="B39" i="153"/>
  <c r="H40" i="153"/>
  <c r="B40" i="158"/>
  <c r="H42" i="158"/>
  <c r="B39" i="149"/>
  <c r="H40" i="149"/>
  <c r="B13" i="162"/>
  <c r="B12" i="162"/>
  <c r="B12" i="166"/>
  <c r="B31" i="166"/>
  <c r="B11" i="166"/>
  <c r="C13" i="162"/>
  <c r="C12" i="162"/>
  <c r="E31" i="166"/>
  <c r="E11" i="166"/>
  <c r="E12" i="166"/>
  <c r="E21" i="166"/>
  <c r="E20" i="166"/>
  <c r="E38" i="166"/>
  <c r="C21" i="162"/>
  <c r="C22" i="162"/>
  <c r="B21" i="162"/>
  <c r="B22" i="162"/>
  <c r="B21" i="166"/>
  <c r="B38" i="166"/>
  <c r="B20" i="166"/>
</calcChain>
</file>

<file path=xl/sharedStrings.xml><?xml version="1.0" encoding="utf-8"?>
<sst xmlns="http://schemas.openxmlformats.org/spreadsheetml/2006/main" count="1502" uniqueCount="341">
  <si>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</si>
  <si>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</si>
  <si>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</si>
  <si>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</si>
  <si>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</si>
  <si>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</si>
  <si>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</si>
  <si>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</si>
  <si>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</si>
  <si>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</si>
  <si>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</si>
  <si>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</si>
  <si>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</si>
  <si>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</si>
  <si>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</si>
  <si>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</si>
  <si>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</si>
  <si>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</si>
  <si>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</si>
  <si>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</si>
  <si>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</si>
  <si>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</si>
  <si>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</si>
  <si>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</si>
  <si>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</si>
  <si>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</si>
  <si>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</si>
  <si>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</si>
  <si>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</si>
  <si>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</si>
  <si>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Zemní plyn</t>
  </si>
  <si>
    <t>Topné oleje</t>
  </si>
  <si>
    <t>Ostatní plyny</t>
  </si>
  <si>
    <t>Ostatní pevná paliva</t>
  </si>
  <si>
    <t>Ostatní kapalná paliva</t>
  </si>
  <si>
    <t>Odpadní teplo</t>
  </si>
  <si>
    <t>Koks</t>
  </si>
  <si>
    <t>Hnědé uhlí</t>
  </si>
  <si>
    <t>Černé uhlí</t>
  </si>
  <si>
    <t>Bioplyn</t>
  </si>
  <si>
    <t>Biomasa</t>
  </si>
  <si>
    <t>Celulózové výluhy</t>
  </si>
  <si>
    <t>I. čtvrtletí</t>
  </si>
  <si>
    <t>II. čtvrtletí</t>
  </si>
  <si>
    <t>III. čtvrtletí</t>
  </si>
  <si>
    <t>IV. čtvrtletí</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</si>
  <si>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</si>
  <si>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</si>
  <si>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</si>
  <si>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</si>
  <si>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</si>
  <si>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</si>
  <si>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</si>
  <si>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</si>
  <si>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</si>
  <si>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</si>
  <si>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</si>
  <si>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</si>
  <si>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</si>
  <si>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</si>
  <si>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</si>
  <si>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</si>
  <si>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</si>
  <si>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</si>
  <si>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</si>
  <si>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</si>
  <si>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</si>
  <si>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</si>
  <si>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</si>
  <si>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</si>
  <si>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</si>
  <si>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</si>
  <si>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</si>
  <si>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</si>
  <si>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</si>
  <si>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</si>
  <si>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</si>
  <si>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</si>
  <si>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</si>
  <si>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</si>
  <si>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</si>
  <si>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</si>
  <si>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</si>
  <si>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</si>
  <si>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</si>
  <si>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</si>
  <si>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</si>
  <si>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</si>
  <si>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</si>
  <si>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</si>
  <si>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</si>
  <si>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</si>
  <si>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</si>
  <si>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</si>
  <si>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</si>
  <si>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</si>
  <si>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</si>
  <si>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</si>
  <si>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</si>
  <si>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</si>
  <si>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</si>
  <si>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</si>
  <si>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</si>
  <si>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</si>
  <si>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</si>
  <si>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</si>
  <si>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</si>
  <si>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</si>
  <si>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</si>
  <si>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</si>
  <si>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</si>
  <si>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Výroba tepla brutto v krajích ČR</t>
  </si>
  <si>
    <t>Výroba tepla brutto podle paliv</t>
  </si>
  <si>
    <t>CZ-NACE</t>
  </si>
  <si>
    <t>Klasifikace ekonomických činností CZ-NACE dle Českého statistického úřadu</t>
  </si>
  <si>
    <t>Rostlinné materiály neaglomerované</t>
  </si>
  <si>
    <t>Dodávky tepla</t>
  </si>
  <si>
    <t>Spotřeba tepla podle sektorů národního hospodářství</t>
  </si>
  <si>
    <t>Spotřeba tepla podle sektorů národního hospodářství v krajích ČR</t>
  </si>
  <si>
    <t>Dodávky tepla podle paliv</t>
  </si>
  <si>
    <t>Dodávky tepla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</si>
  <si>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</si>
  <si>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</si>
  <si>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</si>
  <si>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</si>
  <si>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</si>
  <si>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</si>
  <si>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</si>
  <si>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</si>
  <si>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</si>
  <si>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</si>
  <si>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</si>
  <si>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</si>
  <si>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</si>
  <si>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</si>
  <si>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</si>
  <si>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</si>
  <si>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</si>
  <si>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</si>
  <si>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</si>
  <si>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</si>
  <si>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</si>
  <si>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</si>
  <si>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</si>
  <si>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</si>
  <si>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</si>
  <si>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</si>
  <si>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</si>
  <si>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</si>
  <si>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</si>
  <si>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</si>
  <si>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</si>
  <si>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</si>
  <si>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</si>
  <si>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</si>
  <si>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</si>
  <si>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</si>
  <si>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</si>
  <si>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</si>
  <si>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</si>
  <si>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</si>
  <si>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Výroba tepla netto</t>
  </si>
  <si>
    <r>
      <t>Q</t>
    </r>
    <r>
      <rPr>
        <b/>
        <vertAlign val="subscript"/>
        <sz val="9"/>
        <rFont val="Arial"/>
        <family val="2"/>
        <charset val="238"/>
        <scheme val="minor"/>
      </rPr>
      <t>netto</t>
    </r>
  </si>
  <si>
    <t>Dodávka užitečného tepla z KVET</t>
  </si>
  <si>
    <t>Instalovaný výkon</t>
  </si>
  <si>
    <r>
      <t>Q</t>
    </r>
    <r>
      <rPr>
        <b/>
        <vertAlign val="subscript"/>
        <sz val="9"/>
        <rFont val="Arial"/>
        <family val="2"/>
        <charset val="238"/>
        <scheme val="minor"/>
      </rPr>
      <t>KVET</t>
    </r>
  </si>
  <si>
    <t>Výroba tepla brutto bez technologické vlastní spotřeby tepla.</t>
  </si>
  <si>
    <t>* Nezahrnuje část nezjištěného rozvodu tepla</t>
  </si>
  <si>
    <t>* Rozdíl mezi dodávkou a spotřebou jsou ztráty z nakoupeného tepla a část nezjištěného rozvodu tepla.</t>
  </si>
  <si>
    <t>* Rozdíl mezi dodávkou a spotřebou jsou ztráty z nakoupeného tepla, část nezjištěného rozvodu tepla a část tepla dodaná do SZT Hradec Králové.</t>
  </si>
  <si>
    <r>
      <t>Q</t>
    </r>
    <r>
      <rPr>
        <b/>
        <vertAlign val="subscript"/>
        <sz val="9"/>
        <rFont val="Arial"/>
        <family val="2"/>
        <charset val="238"/>
        <scheme val="minor"/>
      </rPr>
      <t xml:space="preserve">KVET/ </t>
    </r>
    <r>
      <rPr>
        <b/>
        <sz val="9"/>
        <rFont val="Arial"/>
        <family val="2"/>
        <charset val="238"/>
        <scheme val="minor"/>
      </rPr>
      <t>Q</t>
    </r>
    <r>
      <rPr>
        <b/>
        <vertAlign val="subscript"/>
        <sz val="9"/>
        <rFont val="Arial"/>
        <family val="2"/>
        <charset val="238"/>
        <scheme val="minor"/>
      </rPr>
      <t>netto</t>
    </r>
  </si>
  <si>
    <t>Výroba tepla netto =</t>
  </si>
  <si>
    <t>Meziroční změna</t>
  </si>
  <si>
    <t>Meziroční změna-výroba tepla brutto</t>
  </si>
  <si>
    <t>Výroba tepla brutto 2017</t>
  </si>
  <si>
    <t>Výroba tepla brutto 2018</t>
  </si>
  <si>
    <t>Meziroční změna-dodávky tepla</t>
  </si>
  <si>
    <t>Dodávky tepla 2017</t>
  </si>
  <si>
    <t>Dodávky tepla 2018</t>
  </si>
  <si>
    <t xml:space="preserve">Vývoj výroby tepla z KVET </t>
  </si>
  <si>
    <t>Množství tepelné energie dodané do soustav zásobování teplem.</t>
  </si>
  <si>
    <t>Dodávky tepla =</t>
  </si>
  <si>
    <t>Vlastní spotřeba tepla =</t>
  </si>
  <si>
    <t>Vlastní spotřeba tepla</t>
  </si>
  <si>
    <t>* Rozdíl mezi dodávkou a spotřebou jsou ztráty z nakoupeného tepla a část nezjištěného rozvodu tepla</t>
  </si>
  <si>
    <t>* Rozdíl mezi dodávkou a spotřebou jsou ztráty z nakoupeného tepla, část nezjištěného rozvodu tepla.</t>
  </si>
  <si>
    <t>Výroba tepla brutto 2019</t>
  </si>
  <si>
    <t>Dodávky tepla 2019</t>
  </si>
  <si>
    <t>Výroba tepla</t>
  </si>
  <si>
    <r>
      <t>Q</t>
    </r>
    <r>
      <rPr>
        <b/>
        <vertAlign val="subscript"/>
        <sz val="11"/>
        <rFont val="Arial"/>
        <family val="2"/>
        <charset val="238"/>
        <scheme val="minor"/>
      </rPr>
      <t>netto</t>
    </r>
  </si>
  <si>
    <r>
      <t>Q</t>
    </r>
    <r>
      <rPr>
        <b/>
        <vertAlign val="subscript"/>
        <sz val="11"/>
        <rFont val="Arial"/>
        <family val="2"/>
        <charset val="238"/>
        <scheme val="minor"/>
      </rPr>
      <t>KVET</t>
    </r>
  </si>
  <si>
    <t>Výroba tepla brutto 2020</t>
  </si>
  <si>
    <t>Dodávky tepla 2020</t>
  </si>
  <si>
    <t>Energie prostředí (TČ)</t>
  </si>
  <si>
    <t>Energie Slunce (SK)</t>
  </si>
  <si>
    <t>Vývoj spotřeby tepla</t>
  </si>
  <si>
    <r>
      <t>Celkový instalovaný výkon [MW</t>
    </r>
    <r>
      <rPr>
        <b/>
        <vertAlign val="subscript"/>
        <sz val="9"/>
        <rFont val="Arial"/>
        <family val="2"/>
        <charset val="238"/>
        <scheme val="minor"/>
      </rPr>
      <t>t</t>
    </r>
    <r>
      <rPr>
        <b/>
        <sz val="9"/>
        <rFont val="Arial"/>
        <family val="2"/>
        <charset val="238"/>
        <scheme val="minor"/>
      </rPr>
      <t>]</t>
    </r>
  </si>
  <si>
    <t>Vývoj bilance tepla: čtvrtletní porovnání</t>
  </si>
  <si>
    <t>Vývoj bilance tepla: měsíční porovnání</t>
  </si>
  <si>
    <t>Výroba tepla z KVET</t>
  </si>
  <si>
    <t>Výroba tepla brutto 2021</t>
  </si>
  <si>
    <t>Dodávky tepla 2021</t>
  </si>
  <si>
    <t>OBSAH</t>
  </si>
  <si>
    <t>ÚVOD</t>
  </si>
  <si>
    <r>
      <t>Výroba tepla brutto</t>
    </r>
    <r>
      <rPr>
        <sz val="10"/>
        <rFont val="Arial"/>
        <family val="2"/>
        <charset val="238"/>
        <scheme val="minor"/>
      </rPr>
      <t xml:space="preserve"> - </t>
    </r>
    <r>
      <rPr>
        <sz val="11"/>
        <rFont val="Arial"/>
        <family val="2"/>
        <charset val="238"/>
        <scheme val="minor"/>
      </rPr>
      <t>technologická vlastní spotřeba tepla</t>
    </r>
    <r>
      <rPr>
        <sz val="10"/>
        <rFont val="Arial"/>
        <family val="2"/>
        <charset val="238"/>
        <scheme val="minor"/>
      </rPr>
      <t xml:space="preserve"> - </t>
    </r>
    <r>
      <rPr>
        <sz val="11"/>
        <rFont val="Arial"/>
        <family val="2"/>
        <charset val="238"/>
        <scheme val="minor"/>
      </rPr>
      <t>ztráty</t>
    </r>
    <r>
      <rPr>
        <sz val="10"/>
        <rFont val="Arial"/>
        <family val="2"/>
        <charset val="238"/>
        <scheme val="minor"/>
      </rPr>
      <t xml:space="preserve"> - </t>
    </r>
    <r>
      <rPr>
        <sz val="11"/>
        <rFont val="Arial"/>
        <family val="2"/>
        <charset val="238"/>
        <scheme val="minor"/>
      </rPr>
      <t>dodávky do vlastního podniku – dodávky tepla.</t>
    </r>
  </si>
  <si>
    <t>Spotřeba tepla na výrobu tepla a elektrické energie, která je nezbytná pro zajištění procesu výroby tepla a elektrické energie.</t>
  </si>
  <si>
    <t>Zemědělství a lesnictví</t>
  </si>
  <si>
    <t xml:space="preserve"> </t>
  </si>
  <si>
    <t>1</t>
  </si>
  <si>
    <t>2</t>
  </si>
  <si>
    <t>3</t>
  </si>
  <si>
    <t>4</t>
  </si>
  <si>
    <t>4.1</t>
  </si>
  <si>
    <t>4.2</t>
  </si>
  <si>
    <t>4.3</t>
  </si>
  <si>
    <t>5</t>
  </si>
  <si>
    <t>5.1</t>
  </si>
  <si>
    <t>5.2</t>
  </si>
  <si>
    <t>6</t>
  </si>
  <si>
    <t>7</t>
  </si>
  <si>
    <t>7.1</t>
  </si>
  <si>
    <t>7.2</t>
  </si>
  <si>
    <t>8</t>
  </si>
  <si>
    <t>8.1</t>
  </si>
  <si>
    <t>8.2</t>
  </si>
  <si>
    <t>8.3</t>
  </si>
  <si>
    <t>8.4</t>
  </si>
  <si>
    <t>8.5</t>
  </si>
  <si>
    <t>8.6</t>
  </si>
  <si>
    <t>8.7</t>
  </si>
  <si>
    <t>8.8</t>
  </si>
  <si>
    <t>8.9</t>
  </si>
  <si>
    <t>8.10</t>
  </si>
  <si>
    <t>8.11</t>
  </si>
  <si>
    <t>8.12</t>
  </si>
  <si>
    <t>8.13</t>
  </si>
  <si>
    <t>8.14</t>
  </si>
  <si>
    <t>9</t>
  </si>
  <si>
    <t>10</t>
  </si>
  <si>
    <t>10.1</t>
  </si>
  <si>
    <t>10.2</t>
  </si>
  <si>
    <t>10.3</t>
  </si>
  <si>
    <t>10.4</t>
  </si>
  <si>
    <t>10.5</t>
  </si>
  <si>
    <t>3 BILANCE TEPLA [TJ]</t>
  </si>
  <si>
    <t>4 VÝROBA TEPLA</t>
  </si>
  <si>
    <t>4.1 Výroba tepla brutto podle paliv [TJ]</t>
  </si>
  <si>
    <t>4.2 Výroba tepla brutto v krajích ČR [TJ]</t>
  </si>
  <si>
    <t>5 DODÁVKY TEPLA</t>
  </si>
  <si>
    <t>5.1 Dodávky tepla podle paliv [TJ]</t>
  </si>
  <si>
    <t>5.2 Dodávky tepla v krajích ČR [TJ]</t>
  </si>
  <si>
    <t>Oddělení statistiky a sledování kvality</t>
  </si>
  <si>
    <t>teplo.statistika@eru.cz</t>
  </si>
  <si>
    <t>ZKRATKY, POJMY A ZÁKLADNÍ VZTAHY</t>
  </si>
  <si>
    <t>BILANCE TEPLA</t>
  </si>
  <si>
    <t>VÝROBA TEPLA</t>
  </si>
  <si>
    <t>DODÁVKY TEPLA</t>
  </si>
  <si>
    <t>INSTALOVANÝ VÝKON VÝROBEN TEPLA V KRAJÍCH ČR</t>
  </si>
  <si>
    <t>SPOTŘEBA TEPLA</t>
  </si>
  <si>
    <t>VÝROBA, DODÁVKY A SPOTŘEBA TEPLA V JEDNOTLIVÝCH KRAJÍCH ČR</t>
  </si>
  <si>
    <t>VÝVOJ BILANCE TEPLA, DODÁVEK TEPLA, SPOTŘEBY TEPLA A KVET</t>
  </si>
  <si>
    <t>5.4 Dodávky tepla z uhlí, biomasy a bioplynu [TJ]</t>
  </si>
  <si>
    <r>
      <t>6 INSTALOVANÝ VÝKON VÝROBEN TEPLA V KRAJÍCH ČR [MW</t>
    </r>
    <r>
      <rPr>
        <b/>
        <vertAlign val="subscript"/>
        <sz val="16"/>
        <color theme="3"/>
        <rFont val="Arial"/>
        <family val="2"/>
        <charset val="238"/>
        <scheme val="minor"/>
      </rPr>
      <t>t</t>
    </r>
    <r>
      <rPr>
        <b/>
        <sz val="16"/>
        <color theme="3"/>
        <rFont val="Arial"/>
        <family val="2"/>
        <charset val="238"/>
        <scheme val="minor"/>
      </rPr>
      <t>]</t>
    </r>
  </si>
  <si>
    <t>7 SPOTŘEBA TEPLA</t>
  </si>
  <si>
    <t>7.1 Spotřeba tepla podle sektorů národního hospodářství [TJ]</t>
  </si>
  <si>
    <t>7.2 Spotřeba tepla podle sektorů národního hospodářství v krajích ČR [TJ]</t>
  </si>
  <si>
    <t>8 VÝROBA, DODÁVKY A SPOTŘEBA TEPLA V JEDNOTLIVÝCH KRAJÍCH ČR</t>
  </si>
  <si>
    <t>8.1 Výroba, dodávky a spotřeba tepla: Hlavní město Praha</t>
  </si>
  <si>
    <t>8.2 Výroba, dodávky a spotřeba tepla: Jihočeský kraj</t>
  </si>
  <si>
    <t>8.3 Výroba, dodávky a spotřeba tepla: Jihomoravský kraj</t>
  </si>
  <si>
    <t>8.4 Výroba, dodávky a spotřeba tepla: Karlovarský kraj</t>
  </si>
  <si>
    <t>8.5 Výroba, dodávky a spotřeba tepla: Kraj Vysočina</t>
  </si>
  <si>
    <t>8.6 Výroba, dodávky a spotřeba tepla: Královéhradecký kraj</t>
  </si>
  <si>
    <t>8.7 Výroba, dodávky a spotřeba tepla: Liberecký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</si>
  <si>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</si>
  <si>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</si>
  <si>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</si>
  <si>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</si>
  <si>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</si>
  <si>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</si>
  <si>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8.14 Výroba, dodávky a spotřeba tepla: Zlínský kraj</t>
  </si>
  <si>
    <t>9 VÝROBA TEPLA NETTO A VÝROBA TEPLA Z KVET [TJ]</t>
  </si>
  <si>
    <t>10 VÝVOJ BILANCE TEPLA, DODÁVEK TEPLA, SPOTŘEBY TEPLA A KVET</t>
  </si>
  <si>
    <t>10.1 Vývoj bilance tepla: čtvrtletní porovnání [TJ]</t>
  </si>
  <si>
    <t>10.2 Vývoj bilance tepla: měsíční porovnání [TJ]</t>
  </si>
  <si>
    <t>5.3</t>
  </si>
  <si>
    <t>5.4</t>
  </si>
  <si>
    <t>Vývoj výroby tepla brutto a dodávek tepla podle paliv a krajů ČR</t>
  </si>
  <si>
    <t>Kraj</t>
  </si>
  <si>
    <t>Podíl v ČR</t>
  </si>
  <si>
    <t>Výroba tepla brutto 2022</t>
  </si>
  <si>
    <t>Dodávky tepla 2022</t>
  </si>
  <si>
    <t>max</t>
  </si>
  <si>
    <t>min</t>
  </si>
  <si>
    <t>10.3 Vývoj výroby tepla brutto a dodávek tepla podle paliv a krajů ČR [TJ]</t>
  </si>
  <si>
    <t>Spotřeba tepla 2019</t>
  </si>
  <si>
    <t>Spotřeba tepla 2020</t>
  </si>
  <si>
    <t>Spotřeba tepla 2021</t>
  </si>
  <si>
    <t>Spotřeba tepla 2022</t>
  </si>
  <si>
    <t>Meziroční změna-spotřeba tepla</t>
  </si>
  <si>
    <t>10.4 Vývoj spotřeby tepla [TJ]</t>
  </si>
  <si>
    <t>10.5 Vývoj výroby tepla z KVET [TJ]</t>
  </si>
  <si>
    <t>VÝROBA TEPLA NETTO A VÝROBA TEPLA Z KVET</t>
  </si>
  <si>
    <t>Výroba tepla brutto z vybraných paliv [TJ]</t>
  </si>
  <si>
    <t>Výroba tepla brutto ve vybraných krajích [TJ]</t>
  </si>
  <si>
    <t>Dodávky tepla z vybraných paliv [TJ]</t>
  </si>
  <si>
    <t>Dodávky tepla ve vybraných krajích [TJ]</t>
  </si>
  <si>
    <t>Výroby tepla KVET z vybraných paliv [TJ]</t>
  </si>
  <si>
    <t>1 ZKRATKY, POJMY A ZÁKLADNÍ VZTAHY</t>
  </si>
  <si>
    <r>
      <t xml:space="preserve">Výroba tepla brutto [TJ] </t>
    </r>
    <r>
      <rPr>
        <sz val="11"/>
        <color theme="1"/>
        <rFont val="Arial"/>
        <family val="2"/>
        <charset val="238"/>
      </rPr>
      <t>(kapitola 4)</t>
    </r>
  </si>
  <si>
    <r>
      <t xml:space="preserve">Dodávky tepla [TJ] </t>
    </r>
    <r>
      <rPr>
        <sz val="11"/>
        <color theme="1"/>
        <rFont val="Arial"/>
        <family val="2"/>
        <charset val="238"/>
      </rPr>
      <t>(kapitola 5)</t>
    </r>
  </si>
  <si>
    <r>
      <t>Instalovaný výkon [MW</t>
    </r>
    <r>
      <rPr>
        <b/>
        <vertAlign val="subscript"/>
        <sz val="11"/>
        <color theme="1"/>
        <rFont val="Arial"/>
        <family val="2"/>
        <charset val="238"/>
      </rPr>
      <t>t</t>
    </r>
    <r>
      <rPr>
        <b/>
        <sz val="11"/>
        <color theme="1"/>
        <rFont val="Arial"/>
        <family val="2"/>
        <charset val="238"/>
      </rPr>
      <t xml:space="preserve">] </t>
    </r>
    <r>
      <rPr>
        <sz val="11"/>
        <color theme="1"/>
        <rFont val="Arial"/>
        <family val="2"/>
        <charset val="238"/>
      </rPr>
      <t>(kapitola 6)</t>
    </r>
  </si>
  <si>
    <r>
      <t xml:space="preserve">Spotřeba tepla [TJ] </t>
    </r>
    <r>
      <rPr>
        <sz val="11"/>
        <color theme="1"/>
        <rFont val="Arial"/>
        <family val="2"/>
        <charset val="238"/>
      </rPr>
      <t>(kapitola 7)</t>
    </r>
  </si>
  <si>
    <r>
      <t xml:space="preserve">Výroby tepla z KVET [TJ] </t>
    </r>
    <r>
      <rPr>
        <sz val="11"/>
        <color theme="1"/>
        <rFont val="Arial"/>
        <family val="2"/>
        <charset val="238"/>
      </rPr>
      <t>(kapitola 9)</t>
    </r>
  </si>
  <si>
    <t>Vydání</t>
  </si>
  <si>
    <t>Výroba tepla brutto 2023</t>
  </si>
  <si>
    <t>Dodávky tepla 2023</t>
  </si>
  <si>
    <t>Rozsah 2017-2022</t>
  </si>
  <si>
    <t>Rozdíl
(2023-2022)</t>
  </si>
  <si>
    <t>Spotřeba tepla 2023</t>
  </si>
  <si>
    <t>II. čtvrtletí 2023</t>
  </si>
  <si>
    <t xml:space="preserve">Energetický regulační úřad (ERÚ) zveřejňuje čtvrtletní zprávu o provozu teplárenských soustav ČR za dané čtvrtletí roku 2023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čtvrtletní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Detaily týkající se metodiky vykazování údajů pro statistiku ERÚ jsou uvedeny ve výkladovém stanovisku ERÚ k metodice vyplňování výkazů podle statistické vyhlášky pro oblast elektroenergetiky a teplárenství č. 8/2018 ze dne 14. září 2018. Výkladové stanovisko a aktuální výkazy jsou zveřejněny na internetových stránkách ERÚ.
Veškerá data vycházejí z podkladů od licencovaných subjektů: výrobců elektřiny a tepla a provozovatelů rozvodných tepelných zařízení. 
Čtvrtletní zpráva přináší informace o základních ukazatelích v teplárenství a doplňuje tak čtvrtletní zprávu o provozu elektrizační soustavy ČR, která se věnuje mimo jiné i kombinované výrobě elektřiny a tepla (KVET). Tato zpráva zahrnuje údaje o veškerém vyrobeném teple z licencované činnosti včetně KVET. Jednotlivé kapitoly obsahují statistická data o bilanci, výrobě, dodávce a spotřebě tepla podle příslušných kategorií. Zpráva dále obsahuje vyhodnocení instalovaného výkonu výroben tepla v ČR a některá krajská vyhodnocení. Zjištěné a opravené chyby v obdržených datech a zpětné korekce výkazů jsou průběžně promítány do statistiky a projeví se vždy v dalších zveřejněných zprávách, případně v roční zprávě o provozu teplárenských soustav ČR za rok 2023, kterou ERÚ předpokládá zveřejnit do konce května roku 2024.
</t>
  </si>
  <si>
    <r>
      <rPr>
        <b/>
        <sz val="24"/>
        <color rgb="FF1A3366"/>
        <rFont val="Arial"/>
        <family val="2"/>
        <charset val="238"/>
      </rPr>
      <t xml:space="preserve">ČTVRTLETNÍ ZPRÁVA O PROVOZU TEPLÁRENSKÝCH SOUSTAV
ČESKÉ REPUBLIKY
</t>
    </r>
    <r>
      <rPr>
        <b/>
        <sz val="24"/>
        <color rgb="FFE53A2E"/>
        <rFont val="Arial"/>
        <family val="2"/>
        <charset val="238"/>
      </rPr>
      <t>ZA III. ČTVRTLETÍ 2023</t>
    </r>
  </si>
  <si>
    <t>Výroba tepla brutto podle paliv v krajích ČR za III. čtvrtletí</t>
  </si>
  <si>
    <t>Dodávky tepla podle paliv v krajích ČR za III. čtvrtletí</t>
  </si>
  <si>
    <t>STRUČNÝ PŘEHLED ZA III. ČTVRTLETÍ 2023</t>
  </si>
  <si>
    <t>2 STRUČNÝ PŘEHLED ZA III. ČTVRTLETÍ 2023</t>
  </si>
  <si>
    <t>III. čtvrtletí 2023</t>
  </si>
  <si>
    <t>III. čtvrtletí 2022</t>
  </si>
  <si>
    <t>12/2023</t>
  </si>
  <si>
    <t>4.3 Výroba tepla brutto podle paliv v krajích ČR za III. čtvrtletí [TJ]</t>
  </si>
  <si>
    <t>5.3 Dodávky tepla podle paliv v krajích ČR za III. čtvrtletí [TJ]</t>
  </si>
  <si>
    <t>Výroba tepla brutto [GJ]</t>
  </si>
  <si>
    <t>Dodávky tepla podle paliv [GJ]</t>
  </si>
  <si>
    <t>Dodávka tepla ze Středočeského kraje [GJ]</t>
  </si>
  <si>
    <t>Spotřeba tepla podle sektorů [GJ]*</t>
  </si>
  <si>
    <t>Dodávky tepla podle paliv [GJ</t>
  </si>
  <si>
    <t>Dodávka tepla z Pardubického kraje [GJ]</t>
  </si>
  <si>
    <t>Dodávka tepla do Královehrad. kr. [GJ]</t>
  </si>
  <si>
    <t>Dodávka tepla do Prahy [GJ]</t>
  </si>
  <si>
    <t xml:space="preserve">III. čtvrtletí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</si>
</sst>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_ "/>
    <numFmt numFmtId="166" formatCode="0.0"/>
    <numFmt numFmtId="167" formatCode="0.0%"/>
    <numFmt numFmtId="168" formatCode="\$#,##0\ ;\(\$#,##0\)"/>
    <numFmt numFmtId="169" formatCode="#,##0.000"/>
  </numFmts>
  <fonts count="101">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Arial"/>
      <family val="2"/>
      <charset val="238"/>
      <scheme val="minor"/>
    </font>
    <font>
      <sz val="10"/>
      <name val="Arial"/>
      <family val="2"/>
      <charset val="238"/>
    </font>
    <font>
      <sz val="9"/>
      <name val="Arial"/>
      <family val="2"/>
      <charset val="238"/>
      <scheme val="minor"/>
    </font>
    <font>
      <sz val="8"/>
      <name val="Arial"/>
      <family val="2"/>
      <charset val="238"/>
      <scheme val="minor"/>
    </font>
    <font>
      <b/>
      <sz val="9"/>
      <name val="Arial"/>
      <family val="2"/>
      <charset val="238"/>
      <scheme val="minor"/>
    </font>
    <font>
      <b/>
      <sz val="9"/>
      <color theme="0"/>
      <name val="Arial"/>
      <family val="2"/>
      <charset val="238"/>
      <scheme val="minor"/>
    </font>
    <font>
      <sz val="9"/>
      <color theme="0"/>
      <name val="Arial"/>
      <family val="2"/>
      <charset val="238"/>
      <scheme val="minor"/>
    </font>
    <font>
      <i/>
      <sz val="8"/>
      <name val="Arial"/>
      <family val="2"/>
      <charset val="238"/>
      <scheme val="minor"/>
    </font>
    <font>
      <sz val="9"/>
      <color theme="1"/>
      <name val="Arial"/>
      <family val="2"/>
      <charset val="238"/>
      <scheme val="minor"/>
    </font>
    <font>
      <i/>
      <sz val="8"/>
      <color theme="0"/>
      <name val="Arial"/>
      <family val="2"/>
      <charset val="238"/>
      <scheme val="minor"/>
    </font>
    <font>
      <sz val="10"/>
      <color theme="3"/>
      <name val="Arial"/>
      <family val="2"/>
      <charset val="238"/>
      <scheme val="minor"/>
    </font>
    <font>
      <sz val="10"/>
      <color rgb="FF005DA2"/>
      <name val="Arial"/>
      <family val="2"/>
      <charset val="238"/>
      <scheme val="minor"/>
    </font>
    <font>
      <sz val="10"/>
      <color theme="0"/>
      <name val="Arial"/>
      <family val="2"/>
      <charset val="238"/>
      <scheme val="minor"/>
    </font>
    <font>
      <b/>
      <sz val="10"/>
      <name val="Arial"/>
      <family val="2"/>
      <charset val="238"/>
      <scheme val="minor"/>
    </font>
    <font>
      <b/>
      <sz val="10"/>
      <color theme="3"/>
      <name val="Arial"/>
      <family val="2"/>
      <charset val="238"/>
      <scheme val="minor"/>
    </font>
    <font>
      <sz val="10"/>
      <color theme="4"/>
      <name val="Arial"/>
      <family val="2"/>
      <charset val="238"/>
      <scheme val="minor"/>
    </font>
    <font>
      <b/>
      <sz val="14"/>
      <color theme="2" tint="-0.499984740745262"/>
      <name val="Arial"/>
      <family val="2"/>
      <charset val="238"/>
      <scheme val="minor"/>
    </font>
    <font>
      <b/>
      <sz val="10"/>
      <color theme="2" tint="-0.499984740745262"/>
      <name val="Arial"/>
      <family val="2"/>
      <charset val="238"/>
      <scheme val="minor"/>
    </font>
    <font>
      <b/>
      <sz val="11"/>
      <name val="Arial"/>
      <family val="2"/>
      <charset val="238"/>
      <scheme val="minor"/>
    </font>
    <font>
      <sz val="11"/>
      <name val="Arial"/>
      <family val="2"/>
      <charset val="238"/>
      <scheme val="minor"/>
    </font>
    <font>
      <b/>
      <sz val="14"/>
      <name val="Arial"/>
      <family val="2"/>
      <charset val="238"/>
      <scheme val="minor"/>
    </font>
    <font>
      <sz val="14"/>
      <name val="Arial"/>
      <family val="2"/>
      <charset val="238"/>
      <scheme val="minor"/>
    </font>
    <font>
      <sz val="14"/>
      <name val="Arial"/>
      <family val="2"/>
      <charset val="238"/>
    </font>
    <font>
      <b/>
      <sz val="9"/>
      <color theme="2" tint="-0.499984740745262"/>
      <name val="Arial"/>
      <family val="2"/>
      <charset val="238"/>
      <scheme val="minor"/>
    </font>
    <font>
      <sz val="9"/>
      <color theme="0"/>
      <name val="Arial"/>
      <family val="2"/>
      <charset val="238"/>
    </font>
    <font>
      <sz val="10"/>
      <name val="Arial CE"/>
      <family val="2"/>
      <charset val="238"/>
    </font>
    <font>
      <b/>
      <sz val="9"/>
      <name val="Arial"/>
      <family val="2"/>
      <charset val="238"/>
    </font>
    <font>
      <b/>
      <vertAlign val="subscript"/>
      <sz val="9"/>
      <name val="Arial"/>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sz val="8"/>
      <name val="Arial"/>
      <family val="2"/>
      <charset val="238"/>
    </font>
    <font>
      <b/>
      <sz val="8"/>
      <name val="Arial"/>
      <family val="2"/>
      <charset val="238"/>
      <scheme val="minor"/>
    </font>
    <font>
      <sz val="9"/>
      <color rgb="FFFF0000"/>
      <name val="Arial"/>
      <family val="2"/>
      <charset val="238"/>
    </font>
    <font>
      <sz val="12"/>
      <name val="Arial"/>
      <family val="2"/>
      <charset val="238"/>
      <scheme val="minor"/>
    </font>
    <font>
      <b/>
      <sz val="10"/>
      <color rgb="FF005DA2"/>
      <name val="Arial"/>
      <family val="2"/>
      <charset val="238"/>
      <scheme val="minor"/>
    </font>
    <font>
      <b/>
      <vertAlign val="subscript"/>
      <sz val="11"/>
      <name val="Arial"/>
      <family val="2"/>
      <charset val="238"/>
      <scheme val="minor"/>
    </font>
    <font>
      <sz val="10"/>
      <color rgb="FFFF0000"/>
      <name val="Arial"/>
      <family val="2"/>
      <charset val="238"/>
      <scheme val="minor"/>
    </font>
    <font>
      <b/>
      <sz val="16"/>
      <color theme="3"/>
      <name val="Arial"/>
      <family val="2"/>
      <charset val="238"/>
      <scheme val="minor"/>
    </font>
    <font>
      <b/>
      <vertAlign val="subscript"/>
      <sz val="16"/>
      <color theme="3"/>
      <name val="Arial"/>
      <family val="2"/>
      <charset val="238"/>
      <scheme val="minor"/>
    </font>
    <font>
      <b/>
      <sz val="16"/>
      <color theme="4"/>
      <name val="Arial"/>
      <family val="2"/>
      <charset val="238"/>
      <scheme val="minor"/>
    </font>
    <font>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b/>
      <sz val="10"/>
      <color rgb="FFFF0000"/>
      <name val="Arial"/>
      <family val="2"/>
      <charset val="238"/>
      <scheme val="minor"/>
    </font>
    <font>
      <u/>
      <sz val="10"/>
      <color theme="10"/>
      <name val="Arial"/>
      <family val="2"/>
      <charset val="238"/>
    </font>
    <font>
      <b/>
      <sz val="11"/>
      <color rgb="FFE53A2E"/>
      <name val="Arial"/>
      <family val="2"/>
      <charset val="238"/>
    </font>
    <font>
      <b/>
      <sz val="11"/>
      <color rgb="FF233060"/>
      <name val="Arial"/>
      <family val="2"/>
      <charset val="238"/>
      <scheme val="minor"/>
    </font>
    <font>
      <b/>
      <strike/>
      <sz val="11"/>
      <color rgb="FF233060"/>
      <name val="Arial"/>
      <family val="2"/>
      <charset val="238"/>
      <scheme val="minor"/>
    </font>
    <font>
      <b/>
      <sz val="14"/>
      <color theme="3"/>
      <name val="Arial"/>
      <family val="2"/>
      <charset val="238"/>
      <scheme val="minor"/>
    </font>
    <font>
      <b/>
      <sz val="17"/>
      <color rgb="FF153366"/>
      <name val="Arial"/>
      <family val="2"/>
      <charset val="238"/>
      <scheme val="minor"/>
    </font>
    <font>
      <sz val="16"/>
      <name val="Arial"/>
      <family val="2"/>
      <charset val="238"/>
    </font>
    <font>
      <b/>
      <sz val="24"/>
      <name val="Arial"/>
      <family val="2"/>
      <charset val="238"/>
    </font>
    <font>
      <b/>
      <sz val="24"/>
      <color rgb="FF1A3366"/>
      <name val="Arial"/>
      <family val="2"/>
      <charset val="238"/>
    </font>
    <font>
      <b/>
      <sz val="24"/>
      <color rgb="FFE53A2E"/>
      <name val="Arial"/>
      <family val="2"/>
      <charset val="238"/>
    </font>
    <font>
      <b/>
      <sz val="16"/>
      <color theme="3"/>
      <name val="Arial"/>
      <family val="2"/>
      <charset val="238"/>
    </font>
    <font>
      <sz val="11"/>
      <color theme="1"/>
      <name val="Arial"/>
      <family val="2"/>
      <charset val="238"/>
    </font>
    <font>
      <b/>
      <sz val="11"/>
      <color theme="1"/>
      <name val="Arial"/>
      <family val="2"/>
      <charset val="238"/>
    </font>
    <font>
      <b/>
      <vertAlign val="subscript"/>
      <sz val="11"/>
      <color theme="1"/>
      <name val="Arial"/>
      <family val="2"/>
      <charset val="238"/>
    </font>
    <font>
      <sz val="11"/>
      <color theme="3"/>
      <name val="Arial"/>
      <family val="2"/>
      <charset val="238"/>
    </font>
    <font>
      <sz val="8"/>
      <color theme="0"/>
      <name val="Arial"/>
      <family val="2"/>
      <charset val="238"/>
      <scheme val="minor"/>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right style="thin">
        <color auto="1"/>
      </right>
      <top style="thin">
        <color auto="1"/>
      </top>
      <bottom/>
      <diagonal/>
    </border>
    <border>
      <left/>
      <right style="thin">
        <color auto="1"/>
      </right>
      <top/>
      <bottom style="thin">
        <color auto="1"/>
      </bottom>
      <diagonal/>
    </border>
  </borders>
  <cellStyleXfs count="176">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3" borderId="0" applyNumberFormat="0" applyBorder="0" applyAlignment="0" applyProtection="0"/>
    <xf numFmtId="0" fontId="12" fillId="11" borderId="0" applyNumberFormat="0" applyBorder="0" applyAlignment="0" applyProtection="0"/>
    <xf numFmtId="0" fontId="13" fillId="12" borderId="1" applyNumberFormat="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7" borderId="0" applyNumberFormat="0" applyBorder="0" applyAlignment="0" applyProtection="0"/>
    <xf numFmtId="0" fontId="9" fillId="4" borderId="5" applyNumberFormat="0" applyFont="0" applyAlignment="0" applyProtection="0"/>
    <xf numFmtId="0" fontId="19" fillId="0" borderId="6" applyNumberFormat="0" applyFill="0" applyAlignment="0" applyProtection="0"/>
    <xf numFmtId="0" fontId="20" fillId="6" borderId="0" applyNumberFormat="0" applyBorder="0" applyAlignment="0" applyProtection="0"/>
    <xf numFmtId="0" fontId="19" fillId="0" borderId="0" applyNumberFormat="0" applyFill="0" applyBorder="0" applyAlignment="0" applyProtection="0"/>
    <xf numFmtId="0" fontId="21" fillId="7" borderId="7" applyNumberFormat="0" applyAlignment="0" applyProtection="0"/>
    <xf numFmtId="0" fontId="22" fillId="13" borderId="7" applyNumberFormat="0" applyAlignment="0" applyProtection="0"/>
    <xf numFmtId="0" fontId="23" fillId="13" borderId="8" applyNumberFormat="0" applyAlignment="0" applyProtection="0"/>
    <xf numFmtId="0" fontId="24" fillId="0" borderId="0" applyNumberFormat="0" applyFill="0" applyBorder="0" applyAlignment="0" applyProtection="0"/>
    <xf numFmtId="0" fontId="11" fillId="14"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9" fontId="28" fillId="0" borderId="0" applyFont="0" applyFill="0" applyBorder="0" applyAlignment="0" applyProtection="0"/>
    <xf numFmtId="0" fontId="52" fillId="0" borderId="0"/>
    <xf numFmtId="0" fontId="8" fillId="0" borderId="0"/>
    <xf numFmtId="9" fontId="8" fillId="0" borderId="0" applyFont="0" applyFill="0" applyBorder="0" applyAlignment="0" applyProtection="0"/>
    <xf numFmtId="0" fontId="55" fillId="0" borderId="0"/>
    <xf numFmtId="4" fontId="57" fillId="20" borderId="29" applyNumberFormat="0" applyProtection="0">
      <alignment horizontal="left" vertical="center" indent="1"/>
    </xf>
    <xf numFmtId="0" fontId="56" fillId="0" borderId="0" applyNumberFormat="0" applyFill="0" applyBorder="0" applyAlignment="0" applyProtection="0">
      <alignment vertical="top"/>
      <protection locked="0"/>
    </xf>
    <xf numFmtId="0" fontId="8" fillId="0" borderId="0"/>
    <xf numFmtId="0" fontId="7" fillId="0" borderId="0"/>
    <xf numFmtId="9" fontId="8" fillId="0" borderId="0" applyFont="0" applyFill="0" applyBorder="0" applyAlignment="0" applyProtection="0"/>
    <xf numFmtId="4" fontId="58" fillId="7" borderId="29" applyNumberFormat="0" applyProtection="0">
      <alignment vertical="center"/>
    </xf>
    <xf numFmtId="4" fontId="58" fillId="21" borderId="29" applyNumberFormat="0" applyProtection="0">
      <alignment horizontal="left" vertical="center" indent="1"/>
    </xf>
    <xf numFmtId="4" fontId="58" fillId="22" borderId="0" applyNumberFormat="0" applyProtection="0">
      <alignment horizontal="left" vertical="center" indent="1"/>
    </xf>
    <xf numFmtId="4" fontId="57" fillId="23" borderId="29" applyNumberFormat="0" applyProtection="0">
      <alignment horizontal="right" vertical="center"/>
    </xf>
    <xf numFmtId="0" fontId="8" fillId="0" borderId="0"/>
    <xf numFmtId="0" fontId="7" fillId="0" borderId="0"/>
    <xf numFmtId="0" fontId="8" fillId="0" borderId="0"/>
    <xf numFmtId="2" fontId="8" fillId="0" borderId="0" applyFont="0" applyFill="0" applyBorder="0" applyAlignment="0" applyProtection="0"/>
    <xf numFmtId="0" fontId="7" fillId="0" borderId="0"/>
    <xf numFmtId="0" fontId="8" fillId="0" borderId="0"/>
    <xf numFmtId="0" fontId="8" fillId="0" borderId="0"/>
    <xf numFmtId="4" fontId="60" fillId="21" borderId="29" applyNumberFormat="0" applyProtection="0">
      <alignment vertical="center"/>
    </xf>
    <xf numFmtId="0" fontId="58" fillId="21" borderId="29" applyNumberFormat="0" applyProtection="0">
      <alignment horizontal="left" vertical="top" indent="1"/>
    </xf>
    <xf numFmtId="4" fontId="57" fillId="8" borderId="29" applyNumberFormat="0" applyProtection="0">
      <alignment horizontal="right" vertical="center"/>
    </xf>
    <xf numFmtId="4" fontId="57" fillId="3" borderId="29" applyNumberFormat="0" applyProtection="0">
      <alignment horizontal="right" vertical="center"/>
    </xf>
    <xf numFmtId="4" fontId="57" fillId="17" borderId="29" applyNumberFormat="0" applyProtection="0">
      <alignment horizontal="right" vertical="center"/>
    </xf>
    <xf numFmtId="4" fontId="57" fillId="10" borderId="29" applyNumberFormat="0" applyProtection="0">
      <alignment horizontal="right" vertical="center"/>
    </xf>
    <xf numFmtId="4" fontId="57" fillId="24" borderId="29" applyNumberFormat="0" applyProtection="0">
      <alignment horizontal="right" vertical="center"/>
    </xf>
    <xf numFmtId="4" fontId="57" fillId="9" borderId="29" applyNumberFormat="0" applyProtection="0">
      <alignment horizontal="right" vertical="center"/>
    </xf>
    <xf numFmtId="4" fontId="57" fillId="25" borderId="29" applyNumberFormat="0" applyProtection="0">
      <alignment horizontal="right" vertical="center"/>
    </xf>
    <xf numFmtId="4" fontId="57" fillId="26" borderId="29" applyNumberFormat="0" applyProtection="0">
      <alignment horizontal="right" vertical="center"/>
    </xf>
    <xf numFmtId="4" fontId="57" fillId="27" borderId="29" applyNumberFormat="0" applyProtection="0">
      <alignment horizontal="right" vertical="center"/>
    </xf>
    <xf numFmtId="4" fontId="58" fillId="0" borderId="0" applyNumberFormat="0" applyProtection="0">
      <alignment horizontal="left" vertical="center" indent="1"/>
    </xf>
    <xf numFmtId="4" fontId="57" fillId="23" borderId="0" applyNumberFormat="0" applyProtection="0">
      <alignment horizontal="left" vertical="center" indent="1"/>
    </xf>
    <xf numFmtId="4" fontId="61" fillId="28" borderId="0" applyNumberFormat="0" applyProtection="0">
      <alignment horizontal="left" vertical="center" indent="1"/>
    </xf>
    <xf numFmtId="4" fontId="57" fillId="20" borderId="29" applyNumberFormat="0" applyProtection="0">
      <alignment horizontal="right" vertical="center"/>
    </xf>
    <xf numFmtId="4" fontId="62" fillId="23" borderId="0" applyNumberFormat="0" applyProtection="0">
      <alignment horizontal="left" vertical="center" indent="1"/>
    </xf>
    <xf numFmtId="4" fontId="62" fillId="22" borderId="0" applyNumberFormat="0" applyProtection="0">
      <alignment horizontal="left" vertical="center" indent="1"/>
    </xf>
    <xf numFmtId="0" fontId="8" fillId="28" borderId="29" applyNumberFormat="0" applyProtection="0">
      <alignment horizontal="left" vertical="center" indent="1"/>
    </xf>
    <xf numFmtId="0" fontId="8" fillId="28" borderId="29" applyNumberFormat="0" applyProtection="0">
      <alignment horizontal="left" vertical="top" indent="1"/>
    </xf>
    <xf numFmtId="0" fontId="8" fillId="22" borderId="29" applyNumberFormat="0" applyProtection="0">
      <alignment horizontal="left" vertical="center" indent="1"/>
    </xf>
    <xf numFmtId="0" fontId="8" fillId="22" borderId="29" applyNumberFormat="0" applyProtection="0">
      <alignment horizontal="left" vertical="top" indent="1"/>
    </xf>
    <xf numFmtId="0" fontId="8" fillId="29" borderId="29" applyNumberFormat="0" applyProtection="0">
      <alignment horizontal="left" vertical="center" indent="1"/>
    </xf>
    <xf numFmtId="0" fontId="8" fillId="29" borderId="29" applyNumberFormat="0" applyProtection="0">
      <alignment horizontal="left" vertical="top" indent="1"/>
    </xf>
    <xf numFmtId="0" fontId="8" fillId="30" borderId="29" applyNumberFormat="0" applyProtection="0">
      <alignment horizontal="left" vertical="center" indent="1"/>
    </xf>
    <xf numFmtId="0" fontId="8" fillId="30" borderId="29" applyNumberFormat="0" applyProtection="0">
      <alignment horizontal="left" vertical="top" indent="1"/>
    </xf>
    <xf numFmtId="4" fontId="57" fillId="31" borderId="29" applyNumberFormat="0" applyProtection="0">
      <alignment vertical="center"/>
    </xf>
    <xf numFmtId="4" fontId="63" fillId="31" borderId="29" applyNumberFormat="0" applyProtection="0">
      <alignment vertical="center"/>
    </xf>
    <xf numFmtId="4" fontId="57" fillId="31" borderId="29" applyNumberFormat="0" applyProtection="0">
      <alignment horizontal="left" vertical="center" indent="1"/>
    </xf>
    <xf numFmtId="0" fontId="57" fillId="31" borderId="29" applyNumberFormat="0" applyProtection="0">
      <alignment horizontal="left" vertical="top" indent="1"/>
    </xf>
    <xf numFmtId="4" fontId="63" fillId="23" borderId="29" applyNumberFormat="0" applyProtection="0">
      <alignment horizontal="right" vertical="center"/>
    </xf>
    <xf numFmtId="0" fontId="57" fillId="22" borderId="29" applyNumberFormat="0" applyProtection="0">
      <alignment horizontal="left" vertical="top" indent="1"/>
    </xf>
    <xf numFmtId="4" fontId="64" fillId="0" borderId="0" applyNumberFormat="0" applyProtection="0">
      <alignment horizontal="left" vertical="center" indent="1"/>
    </xf>
    <xf numFmtId="4" fontId="65" fillId="23" borderId="29" applyNumberFormat="0" applyProtection="0">
      <alignment horizontal="right" vertical="center"/>
    </xf>
    <xf numFmtId="0" fontId="8" fillId="0" borderId="0"/>
    <xf numFmtId="0" fontId="7" fillId="0" borderId="0"/>
    <xf numFmtId="0" fontId="7" fillId="0" borderId="0"/>
    <xf numFmtId="0" fontId="7" fillId="0" borderId="0"/>
    <xf numFmtId="0" fontId="8" fillId="0" borderId="0"/>
    <xf numFmtId="0" fontId="7" fillId="0" borderId="0"/>
    <xf numFmtId="0" fontId="7" fillId="0" borderId="0"/>
    <xf numFmtId="9"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8" fillId="0" borderId="0"/>
    <xf numFmtId="0" fontId="7" fillId="0" borderId="0"/>
    <xf numFmtId="0" fontId="7" fillId="0" borderId="0"/>
    <xf numFmtId="0" fontId="7" fillId="0" borderId="0"/>
    <xf numFmtId="0" fontId="52" fillId="0" borderId="0"/>
    <xf numFmtId="0" fontId="52" fillId="32" borderId="30" applyNumberFormat="0" applyFont="0" applyFill="0" applyAlignment="0" applyProtection="0"/>
    <xf numFmtId="0" fontId="52" fillId="32" borderId="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3" fontId="52" fillId="32" borderId="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168" fontId="52" fillId="32" borderId="0" applyFont="0" applyFill="0" applyBorder="0" applyAlignment="0" applyProtection="0"/>
    <xf numFmtId="0" fontId="59" fillId="0" borderId="0" applyNumberFormat="0" applyFill="0" applyBorder="0" applyAlignment="0" applyProtection="0"/>
    <xf numFmtId="2" fontId="52" fillId="32" borderId="0" applyFont="0" applyFill="0" applyBorder="0" applyAlignment="0" applyProtection="0"/>
    <xf numFmtId="0" fontId="67" fillId="32" borderId="0" applyNumberFormat="0" applyFill="0" applyBorder="0" applyAlignment="0" applyProtection="0"/>
    <xf numFmtId="0" fontId="68" fillId="32" borderId="0" applyNumberFormat="0" applyFill="0" applyBorder="0" applyAlignment="0" applyProtection="0"/>
    <xf numFmtId="0" fontId="7" fillId="0" borderId="0"/>
    <xf numFmtId="9" fontId="7" fillId="0" borderId="0" applyFont="0" applyFill="0" applyBorder="0" applyAlignment="0" applyProtection="0"/>
    <xf numFmtId="1" fontId="69" fillId="0" borderId="0">
      <alignment horizontal="left"/>
      <protection hidden="1"/>
    </xf>
    <xf numFmtId="1" fontId="70" fillId="0" borderId="0">
      <protection hidden="1"/>
    </xf>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8" fillId="0" borderId="0"/>
    <xf numFmtId="0" fontId="4" fillId="0" borderId="0"/>
    <xf numFmtId="0" fontId="3" fillId="0" borderId="0"/>
    <xf numFmtId="0" fontId="85" fillId="0" borderId="0" applyNumberFormat="0" applyFill="0" applyBorder="0" applyAlignment="0" applyProtection="0"/>
    <xf numFmtId="0" fontId="2" fillId="0" borderId="0"/>
    <xf numFmtId="0" fontId="1" fillId="0" borderId="0"/>
    <xf numFmtId="9" fontId="1" fillId="0" borderId="0" applyFont="0" applyFill="0" applyBorder="0" applyAlignment="0" applyProtection="0"/>
    <xf numFmtId="0" fontId="1" fillId="0" borderId="0"/>
  </cellStyleXfs>
  <cellXfs count="411">
    <xf numFmtId="0" fontId="0" fillId="0" borderId="0" xfId="0"/>
    <xf numFmtId="164" fontId="31" fillId="0" borderId="0" xfId="0" applyNumberFormat="1" applyFont="1" applyFill="1" applyBorder="1"/>
    <xf numFmtId="0" fontId="27" fillId="0" borderId="0" xfId="0" applyFont="1" applyFill="1" applyBorder="1"/>
    <xf numFmtId="0" fontId="34" fillId="0" borderId="0" xfId="0" applyFont="1" applyFill="1" applyBorder="1" applyAlignment="1">
      <alignment horizontal="right" vertical="top"/>
    </xf>
    <xf numFmtId="0" fontId="30" fillId="0" borderId="0" xfId="0" applyFont="1" applyFill="1" applyBorder="1"/>
    <xf numFmtId="164" fontId="29" fillId="0" borderId="12" xfId="0" applyNumberFormat="1" applyFont="1" applyFill="1" applyBorder="1"/>
    <xf numFmtId="0" fontId="31" fillId="0" borderId="0" xfId="0" applyFont="1" applyFill="1" applyBorder="1" applyAlignment="1">
      <alignment vertical="center"/>
    </xf>
    <xf numFmtId="0" fontId="29" fillId="0" borderId="0" xfId="0" applyFont="1" applyFill="1" applyBorder="1"/>
    <xf numFmtId="164" fontId="29" fillId="0" borderId="0" xfId="0" applyNumberFormat="1" applyFont="1" applyFill="1" applyBorder="1"/>
    <xf numFmtId="0" fontId="31" fillId="0" borderId="0" xfId="0" applyFont="1" applyFill="1" applyBorder="1" applyAlignment="1">
      <alignment horizontal="right"/>
    </xf>
    <xf numFmtId="0" fontId="33" fillId="0" borderId="0" xfId="0" applyFont="1" applyFill="1" applyBorder="1"/>
    <xf numFmtId="9" fontId="33" fillId="0" borderId="0" xfId="41" applyFont="1" applyFill="1" applyBorder="1"/>
    <xf numFmtId="164" fontId="29" fillId="0" borderId="9" xfId="0" applyNumberFormat="1" applyFont="1" applyFill="1" applyBorder="1"/>
    <xf numFmtId="0" fontId="29" fillId="19" borderId="9" xfId="0" applyFont="1" applyFill="1" applyBorder="1"/>
    <xf numFmtId="0" fontId="29" fillId="0" borderId="12" xfId="0" applyFont="1" applyFill="1" applyBorder="1" applyAlignment="1">
      <alignment horizontal="left" vertical="center" indent="1"/>
    </xf>
    <xf numFmtId="0" fontId="29" fillId="19" borderId="0" xfId="0" applyFont="1" applyFill="1" applyBorder="1"/>
    <xf numFmtId="0" fontId="29" fillId="0" borderId="0" xfId="0" applyFont="1" applyFill="1" applyBorder="1" applyAlignment="1">
      <alignment horizontal="left" indent="1"/>
    </xf>
    <xf numFmtId="0" fontId="29" fillId="0" borderId="0" xfId="0" applyFont="1" applyFill="1" applyBorder="1" applyAlignment="1">
      <alignment horizontal="left" vertical="center" indent="1"/>
    </xf>
    <xf numFmtId="164" fontId="29" fillId="0" borderId="13" xfId="0" applyNumberFormat="1" applyFont="1" applyFill="1" applyBorder="1"/>
    <xf numFmtId="164" fontId="29" fillId="0" borderId="13" xfId="0" applyNumberFormat="1" applyFont="1" applyFill="1" applyBorder="1" applyAlignment="1"/>
    <xf numFmtId="0" fontId="29" fillId="0" borderId="0" xfId="0" applyNumberFormat="1" applyFont="1" applyFill="1" applyBorder="1" applyAlignment="1"/>
    <xf numFmtId="164" fontId="29" fillId="0" borderId="11" xfId="0" applyNumberFormat="1" applyFont="1" applyFill="1" applyBorder="1" applyAlignment="1"/>
    <xf numFmtId="164" fontId="29" fillId="0" borderId="22" xfId="0" applyNumberFormat="1" applyFont="1" applyFill="1" applyBorder="1"/>
    <xf numFmtId="0" fontId="31" fillId="0" borderId="0" xfId="0" applyFont="1" applyFill="1" applyBorder="1"/>
    <xf numFmtId="164" fontId="29" fillId="0" borderId="24" xfId="0" applyNumberFormat="1" applyFont="1" applyFill="1" applyBorder="1"/>
    <xf numFmtId="164" fontId="33" fillId="0" borderId="0" xfId="0" applyNumberFormat="1" applyFont="1" applyFill="1" applyBorder="1"/>
    <xf numFmtId="0" fontId="29" fillId="0" borderId="21" xfId="0" applyFont="1" applyFill="1" applyBorder="1" applyAlignment="1">
      <alignment horizontal="left" vertical="center" indent="1"/>
    </xf>
    <xf numFmtId="0" fontId="29" fillId="19" borderId="0" xfId="0" applyFont="1" applyFill="1"/>
    <xf numFmtId="0" fontId="31" fillId="19" borderId="0" xfId="0" applyFont="1" applyFill="1" applyBorder="1" applyAlignment="1">
      <alignment horizontal="right"/>
    </xf>
    <xf numFmtId="0" fontId="29" fillId="0" borderId="13" xfId="0" applyFont="1" applyFill="1" applyBorder="1" applyAlignment="1">
      <alignment horizontal="left" vertical="center" indent="1"/>
    </xf>
    <xf numFmtId="0" fontId="29" fillId="0" borderId="11" xfId="0" applyFont="1" applyFill="1" applyBorder="1" applyAlignment="1">
      <alignment horizontal="left" vertical="center" indent="1"/>
    </xf>
    <xf numFmtId="0" fontId="31" fillId="19" borderId="17" xfId="0" applyFont="1" applyFill="1" applyBorder="1" applyAlignment="1">
      <alignment horizontal="center"/>
    </xf>
    <xf numFmtId="0" fontId="31" fillId="19" borderId="18" xfId="0" applyFont="1" applyFill="1" applyBorder="1" applyAlignment="1">
      <alignment horizontal="center"/>
    </xf>
    <xf numFmtId="164" fontId="31" fillId="18" borderId="24" xfId="0" applyNumberFormat="1" applyFont="1" applyFill="1" applyBorder="1"/>
    <xf numFmtId="164" fontId="31" fillId="18" borderId="9" xfId="0" applyNumberFormat="1" applyFont="1" applyFill="1" applyBorder="1"/>
    <xf numFmtId="0" fontId="29" fillId="0" borderId="10" xfId="0" applyFont="1" applyFill="1" applyBorder="1" applyAlignment="1">
      <alignment horizontal="left" vertical="center" indent="1"/>
    </xf>
    <xf numFmtId="0" fontId="29" fillId="19" borderId="0" xfId="0" applyFont="1" applyFill="1" applyBorder="1" applyAlignment="1">
      <alignment horizontal="right" vertical="center"/>
    </xf>
    <xf numFmtId="0" fontId="31" fillId="19" borderId="14" xfId="0" applyFont="1" applyFill="1" applyBorder="1" applyAlignment="1">
      <alignment horizontal="center"/>
    </xf>
    <xf numFmtId="0" fontId="29" fillId="0" borderId="0" xfId="0" applyFont="1" applyFill="1" applyBorder="1" applyAlignment="1">
      <alignment horizontal="left" vertical="center"/>
    </xf>
    <xf numFmtId="0" fontId="29" fillId="0" borderId="0" xfId="0" applyFont="1" applyFill="1" applyBorder="1" applyAlignment="1">
      <alignment horizontal="right"/>
    </xf>
    <xf numFmtId="164" fontId="31" fillId="0" borderId="0" xfId="0" applyNumberFormat="1" applyFont="1" applyFill="1" applyBorder="1" applyAlignment="1">
      <alignment horizontal="center"/>
    </xf>
    <xf numFmtId="167" fontId="29" fillId="0" borderId="0" xfId="41" applyNumberFormat="1" applyFont="1" applyFill="1" applyBorder="1"/>
    <xf numFmtId="167" fontId="29" fillId="0" borderId="13" xfId="0" applyNumberFormat="1" applyFont="1" applyFill="1" applyBorder="1" applyAlignment="1">
      <alignment vertical="center"/>
    </xf>
    <xf numFmtId="167" fontId="29" fillId="0" borderId="11" xfId="0" applyNumberFormat="1" applyFont="1" applyFill="1" applyBorder="1" applyAlignment="1">
      <alignment vertical="center"/>
    </xf>
    <xf numFmtId="167" fontId="29" fillId="0" borderId="0" xfId="0" applyNumberFormat="1" applyFont="1" applyFill="1" applyBorder="1"/>
    <xf numFmtId="167" fontId="29" fillId="18" borderId="13" xfId="41" applyNumberFormat="1" applyFont="1" applyFill="1" applyBorder="1" applyAlignment="1"/>
    <xf numFmtId="167" fontId="29" fillId="18" borderId="13" xfId="0" applyNumberFormat="1" applyFont="1" applyFill="1" applyBorder="1" applyAlignment="1">
      <alignment vertical="center"/>
    </xf>
    <xf numFmtId="0" fontId="29" fillId="19" borderId="15" xfId="0" applyFont="1" applyFill="1" applyBorder="1"/>
    <xf numFmtId="0" fontId="31" fillId="19" borderId="18" xfId="0" applyFont="1" applyFill="1" applyBorder="1" applyAlignment="1">
      <alignment horizontal="center"/>
    </xf>
    <xf numFmtId="0" fontId="31" fillId="19" borderId="0" xfId="0" applyFont="1" applyFill="1" applyBorder="1" applyAlignment="1">
      <alignment horizontal="right"/>
    </xf>
    <xf numFmtId="0" fontId="33" fillId="0" borderId="0" xfId="41" applyNumberFormat="1" applyFont="1" applyFill="1" applyBorder="1"/>
    <xf numFmtId="0" fontId="32" fillId="0" borderId="0" xfId="0" applyFont="1" applyFill="1" applyBorder="1" applyAlignment="1">
      <alignment horizontal="right"/>
    </xf>
    <xf numFmtId="0" fontId="33" fillId="0" borderId="0" xfId="0" applyFont="1" applyFill="1" applyBorder="1" applyAlignment="1">
      <alignment horizontal="right"/>
    </xf>
    <xf numFmtId="0" fontId="32" fillId="0" borderId="0" xfId="0" applyFont="1" applyFill="1" applyBorder="1" applyAlignment="1">
      <alignment horizontal="center"/>
    </xf>
    <xf numFmtId="164" fontId="32" fillId="0" borderId="0" xfId="0" applyNumberFormat="1" applyFont="1" applyFill="1" applyBorder="1" applyAlignment="1">
      <alignment horizontal="center"/>
    </xf>
    <xf numFmtId="164" fontId="32" fillId="0" borderId="0" xfId="0" applyNumberFormat="1" applyFont="1" applyFill="1" applyBorder="1"/>
    <xf numFmtId="164" fontId="29" fillId="0" borderId="23" xfId="0" applyNumberFormat="1" applyFont="1" applyFill="1" applyBorder="1" applyAlignment="1">
      <alignment vertical="center"/>
    </xf>
    <xf numFmtId="164" fontId="29" fillId="0" borderId="25" xfId="0" applyNumberFormat="1" applyFont="1" applyFill="1" applyBorder="1" applyAlignment="1">
      <alignment vertical="center"/>
    </xf>
    <xf numFmtId="0" fontId="31" fillId="0" borderId="0" xfId="0" applyFont="1" applyFill="1" applyBorder="1" applyAlignment="1">
      <alignment horizontal="center"/>
    </xf>
    <xf numFmtId="0" fontId="29" fillId="0" borderId="0" xfId="0" applyFont="1" applyFill="1" applyBorder="1" applyAlignment="1">
      <alignment vertical="center" wrapText="1"/>
    </xf>
    <xf numFmtId="0" fontId="33" fillId="0" borderId="0" xfId="41" applyNumberFormat="1" applyFont="1" applyFill="1" applyBorder="1" applyAlignment="1"/>
    <xf numFmtId="0" fontId="29" fillId="0" borderId="0" xfId="0" applyNumberFormat="1" applyFont="1" applyFill="1" applyBorder="1" applyAlignment="1">
      <alignment wrapText="1"/>
    </xf>
    <xf numFmtId="0" fontId="31" fillId="19" borderId="9" xfId="0" applyFont="1" applyFill="1" applyBorder="1" applyAlignment="1">
      <alignment horizontal="center"/>
    </xf>
    <xf numFmtId="0" fontId="31" fillId="19" borderId="19" xfId="0" applyFont="1" applyFill="1" applyBorder="1" applyAlignment="1">
      <alignment horizontal="center"/>
    </xf>
    <xf numFmtId="0" fontId="29" fillId="0" borderId="0" xfId="0" applyFont="1" applyFill="1" applyBorder="1" applyAlignment="1"/>
    <xf numFmtId="49" fontId="44" fillId="0" borderId="0" xfId="0" applyNumberFormat="1" applyFont="1" applyFill="1" applyBorder="1" applyAlignment="1">
      <alignment horizontal="right"/>
    </xf>
    <xf numFmtId="0" fontId="26" fillId="0" borderId="0" xfId="0" applyFont="1" applyFill="1"/>
    <xf numFmtId="0" fontId="39" fillId="0" borderId="0" xfId="0" applyFont="1" applyFill="1" applyBorder="1"/>
    <xf numFmtId="164" fontId="39" fillId="0" borderId="0" xfId="0" applyNumberFormat="1" applyFont="1" applyFill="1" applyBorder="1"/>
    <xf numFmtId="165" fontId="29" fillId="0" borderId="0" xfId="0" applyNumberFormat="1" applyFont="1" applyFill="1" applyBorder="1" applyAlignment="1">
      <alignment horizontal="right"/>
    </xf>
    <xf numFmtId="0" fontId="27" fillId="0" borderId="0" xfId="0" applyNumberFormat="1" applyFont="1" applyFill="1" applyBorder="1"/>
    <xf numFmtId="0" fontId="34" fillId="0" borderId="0" xfId="0" applyFont="1" applyFill="1" applyBorder="1" applyAlignment="1">
      <alignment vertical="top"/>
    </xf>
    <xf numFmtId="0" fontId="47" fillId="0" borderId="0" xfId="0" applyFont="1" applyFill="1" applyBorder="1"/>
    <xf numFmtId="0" fontId="50" fillId="0" borderId="0" xfId="0" applyFont="1" applyFill="1" applyBorder="1"/>
    <xf numFmtId="0" fontId="29" fillId="0" borderId="0" xfId="0" applyFont="1" applyFill="1"/>
    <xf numFmtId="0" fontId="30" fillId="0" borderId="0" xfId="0" applyFont="1" applyFill="1"/>
    <xf numFmtId="0" fontId="49" fillId="0" borderId="0" xfId="0" applyFont="1" applyFill="1"/>
    <xf numFmtId="0" fontId="25" fillId="0" borderId="0" xfId="0" applyFont="1" applyFill="1"/>
    <xf numFmtId="164" fontId="29" fillId="0" borderId="0" xfId="0" applyNumberFormat="1" applyFont="1" applyFill="1"/>
    <xf numFmtId="0" fontId="26" fillId="0" borderId="0" xfId="0" applyFont="1" applyFill="1" applyAlignment="1"/>
    <xf numFmtId="0" fontId="29" fillId="0" borderId="0" xfId="0" applyFont="1" applyFill="1" applyAlignment="1">
      <alignment horizontal="right"/>
    </xf>
    <xf numFmtId="0" fontId="27" fillId="0" borderId="0" xfId="0" applyFont="1" applyFill="1"/>
    <xf numFmtId="0" fontId="48" fillId="0" borderId="0" xfId="0" applyFont="1" applyFill="1"/>
    <xf numFmtId="0" fontId="31" fillId="0" borderId="0" xfId="0" applyFont="1" applyFill="1"/>
    <xf numFmtId="0" fontId="46" fillId="0" borderId="0" xfId="0" applyFont="1" applyFill="1"/>
    <xf numFmtId="0" fontId="45" fillId="0" borderId="0" xfId="0" applyFont="1" applyFill="1" applyAlignment="1"/>
    <xf numFmtId="0" fontId="46" fillId="0" borderId="0" xfId="0" applyFont="1" applyFill="1" applyBorder="1"/>
    <xf numFmtId="0" fontId="46" fillId="0" borderId="0" xfId="0" applyFont="1" applyFill="1" applyAlignment="1">
      <alignment vertical="top"/>
    </xf>
    <xf numFmtId="0" fontId="46" fillId="0" borderId="0" xfId="0" applyFont="1" applyFill="1" applyAlignment="1"/>
    <xf numFmtId="0" fontId="43" fillId="0" borderId="0" xfId="0" applyFont="1" applyFill="1"/>
    <xf numFmtId="0" fontId="44" fillId="0" borderId="0" xfId="0" applyFont="1" applyFill="1" applyAlignment="1">
      <alignment horizontal="right"/>
    </xf>
    <xf numFmtId="164" fontId="29" fillId="0" borderId="23" xfId="0" applyNumberFormat="1" applyFont="1" applyFill="1" applyBorder="1"/>
    <xf numFmtId="167" fontId="29" fillId="0" borderId="13" xfId="41" applyNumberFormat="1" applyFont="1" applyFill="1" applyBorder="1" applyAlignment="1"/>
    <xf numFmtId="164" fontId="33" fillId="0" borderId="0" xfId="0" applyNumberFormat="1" applyFont="1" applyFill="1"/>
    <xf numFmtId="167" fontId="29" fillId="0" borderId="13" xfId="41" applyNumberFormat="1" applyFont="1" applyFill="1" applyBorder="1"/>
    <xf numFmtId="167" fontId="29" fillId="0" borderId="11" xfId="41" applyNumberFormat="1" applyFont="1" applyFill="1" applyBorder="1" applyAlignment="1"/>
    <xf numFmtId="167" fontId="29" fillId="0" borderId="11" xfId="41" applyNumberFormat="1" applyFont="1" applyFill="1" applyBorder="1"/>
    <xf numFmtId="167" fontId="29" fillId="0" borderId="12" xfId="41" applyNumberFormat="1" applyFont="1" applyFill="1" applyBorder="1"/>
    <xf numFmtId="166" fontId="29" fillId="0" borderId="0" xfId="0" applyNumberFormat="1" applyFont="1" applyFill="1" applyBorder="1"/>
    <xf numFmtId="0" fontId="34" fillId="0" borderId="0" xfId="0" applyFont="1" applyFill="1" applyAlignment="1">
      <alignment horizontal="right"/>
    </xf>
    <xf numFmtId="0" fontId="36" fillId="0" borderId="0" xfId="0" applyFont="1" applyFill="1" applyAlignment="1">
      <alignment horizontal="right"/>
    </xf>
    <xf numFmtId="166" fontId="33" fillId="0" borderId="0" xfId="0" applyNumberFormat="1" applyFont="1" applyFill="1" applyBorder="1"/>
    <xf numFmtId="167" fontId="33" fillId="0" borderId="0" xfId="41" applyNumberFormat="1" applyFont="1" applyFill="1" applyBorder="1"/>
    <xf numFmtId="0" fontId="33" fillId="0" borderId="0" xfId="0" applyFont="1" applyFill="1"/>
    <xf numFmtId="167" fontId="33" fillId="0" borderId="0" xfId="41" applyNumberFormat="1" applyFont="1" applyFill="1"/>
    <xf numFmtId="167" fontId="33" fillId="0" borderId="0" xfId="0" applyNumberFormat="1" applyFont="1" applyFill="1"/>
    <xf numFmtId="0" fontId="29" fillId="0" borderId="0" xfId="0" applyNumberFormat="1" applyFont="1" applyFill="1" applyAlignment="1"/>
    <xf numFmtId="0" fontId="33" fillId="0" borderId="0" xfId="41" applyNumberFormat="1" applyFont="1" applyFill="1" applyAlignment="1"/>
    <xf numFmtId="0" fontId="33" fillId="0" borderId="0" xfId="0" applyNumberFormat="1" applyFont="1" applyFill="1" applyAlignment="1"/>
    <xf numFmtId="0" fontId="33" fillId="0" borderId="0" xfId="0" applyNumberFormat="1" applyFont="1" applyFill="1" applyBorder="1" applyAlignment="1"/>
    <xf numFmtId="0" fontId="29" fillId="0" borderId="0" xfId="0" applyFont="1" applyFill="1" applyBorder="1" applyAlignment="1"/>
    <xf numFmtId="0" fontId="33" fillId="0" borderId="0" xfId="0" applyNumberFormat="1" applyFont="1" applyFill="1" applyBorder="1"/>
    <xf numFmtId="0" fontId="51" fillId="0" borderId="0" xfId="0" applyFont="1" applyFill="1"/>
    <xf numFmtId="164" fontId="51" fillId="0" borderId="0" xfId="0" applyNumberFormat="1" applyFont="1" applyFill="1"/>
    <xf numFmtId="9" fontId="33" fillId="0" borderId="0" xfId="41" applyFont="1" applyFill="1"/>
    <xf numFmtId="0" fontId="32" fillId="0" borderId="0" xfId="42" applyFont="1" applyFill="1" applyBorder="1" applyAlignment="1">
      <alignment horizontal="right"/>
    </xf>
    <xf numFmtId="167" fontId="33" fillId="0" borderId="0" xfId="0" applyNumberFormat="1" applyFont="1" applyFill="1" applyBorder="1"/>
    <xf numFmtId="0" fontId="53" fillId="0" borderId="0" xfId="0" applyFont="1" applyFill="1"/>
    <xf numFmtId="9" fontId="26" fillId="0" borderId="0" xfId="41" applyFont="1" applyFill="1"/>
    <xf numFmtId="0" fontId="33" fillId="0" borderId="0" xfId="0" applyFont="1" applyFill="1" applyBorder="1" applyAlignment="1">
      <alignment horizontal="left" indent="1"/>
    </xf>
    <xf numFmtId="164" fontId="31" fillId="0" borderId="0" xfId="0" applyNumberFormat="1" applyFont="1" applyFill="1"/>
    <xf numFmtId="167" fontId="26" fillId="0" borderId="0" xfId="41" applyNumberFormat="1" applyFont="1" applyFill="1"/>
    <xf numFmtId="0" fontId="34" fillId="0" borderId="0" xfId="0" applyFont="1" applyFill="1" applyBorder="1"/>
    <xf numFmtId="9" fontId="26" fillId="0" borderId="0" xfId="41" applyFont="1" applyFill="1" applyAlignment="1"/>
    <xf numFmtId="9" fontId="29" fillId="0" borderId="0" xfId="41" applyFont="1" applyFill="1" applyBorder="1"/>
    <xf numFmtId="0" fontId="26" fillId="0" borderId="0" xfId="0" applyFont="1" applyFill="1" applyAlignment="1">
      <alignment horizontal="center"/>
    </xf>
    <xf numFmtId="0" fontId="31" fillId="0" borderId="0" xfId="0" applyFont="1" applyFill="1" applyBorder="1" applyAlignment="1"/>
    <xf numFmtId="167" fontId="29" fillId="0" borderId="0" xfId="41" applyNumberFormat="1" applyFont="1" applyFill="1"/>
    <xf numFmtId="164" fontId="26" fillId="0" borderId="0" xfId="0" applyNumberFormat="1" applyFont="1" applyFill="1"/>
    <xf numFmtId="167" fontId="29" fillId="0" borderId="0" xfId="41" applyNumberFormat="1" applyFont="1" applyFill="1" applyBorder="1" applyAlignment="1"/>
    <xf numFmtId="0" fontId="29" fillId="0" borderId="0" xfId="0" applyFont="1" applyFill="1" applyBorder="1"/>
    <xf numFmtId="0" fontId="26" fillId="0" borderId="0" xfId="0" applyFont="1" applyFill="1"/>
    <xf numFmtId="0" fontId="47" fillId="0" borderId="0" xfId="0" applyFont="1" applyFill="1" applyBorder="1"/>
    <xf numFmtId="0" fontId="26" fillId="0" borderId="0" xfId="0" applyFont="1" applyFill="1" applyAlignment="1"/>
    <xf numFmtId="0" fontId="27" fillId="0" borderId="0" xfId="0" applyFont="1"/>
    <xf numFmtId="0" fontId="31" fillId="0" borderId="0" xfId="0" applyFont="1" applyFill="1" applyBorder="1" applyAlignment="1">
      <alignment horizontal="center" vertical="center" wrapText="1"/>
    </xf>
    <xf numFmtId="164" fontId="53" fillId="0" borderId="0" xfId="0" applyNumberFormat="1" applyFont="1" applyFill="1"/>
    <xf numFmtId="164" fontId="71" fillId="0" borderId="0" xfId="0" applyNumberFormat="1" applyFont="1" applyFill="1"/>
    <xf numFmtId="164" fontId="72" fillId="0" borderId="0" xfId="0" applyNumberFormat="1" applyFont="1" applyFill="1" applyBorder="1"/>
    <xf numFmtId="9" fontId="72" fillId="0" borderId="0" xfId="41" applyFont="1" applyFill="1" applyBorder="1"/>
    <xf numFmtId="9" fontId="71" fillId="0" borderId="0" xfId="41" applyFont="1" applyFill="1"/>
    <xf numFmtId="9" fontId="53" fillId="0" borderId="0" xfId="41" applyFont="1" applyFill="1"/>
    <xf numFmtId="10" fontId="26" fillId="0" borderId="0" xfId="41" applyNumberFormat="1" applyFont="1" applyFill="1"/>
    <xf numFmtId="9" fontId="31" fillId="0" borderId="0" xfId="41" applyFont="1" applyFill="1" applyBorder="1"/>
    <xf numFmtId="0" fontId="73" fillId="0" borderId="0" xfId="0" applyFont="1" applyFill="1"/>
    <xf numFmtId="0" fontId="33" fillId="33" borderId="0" xfId="0" applyFont="1" applyFill="1"/>
    <xf numFmtId="0" fontId="40" fillId="0" borderId="0" xfId="0" applyFont="1" applyFill="1"/>
    <xf numFmtId="0" fontId="48" fillId="0" borderId="0" xfId="0" applyFont="1" applyFill="1" applyBorder="1"/>
    <xf numFmtId="0" fontId="27" fillId="0" borderId="0" xfId="43" applyFont="1" applyFill="1"/>
    <xf numFmtId="49" fontId="27" fillId="0" borderId="0" xfId="43" applyNumberFormat="1" applyFont="1" applyFill="1" applyAlignment="1">
      <alignment horizontal="right" vertical="center"/>
    </xf>
    <xf numFmtId="0" fontId="74" fillId="0" borderId="0" xfId="43" applyFont="1" applyFill="1"/>
    <xf numFmtId="0" fontId="29" fillId="0" borderId="0" xfId="43" applyFont="1" applyFill="1"/>
    <xf numFmtId="0" fontId="45" fillId="0" borderId="0" xfId="0" applyFont="1" applyFill="1"/>
    <xf numFmtId="0" fontId="46" fillId="0" borderId="0" xfId="0" applyFont="1" applyAlignment="1">
      <alignment vertical="top" wrapText="1"/>
    </xf>
    <xf numFmtId="0" fontId="45" fillId="0" borderId="0" xfId="0" applyFont="1" applyFill="1" applyAlignment="1">
      <alignment vertical="top"/>
    </xf>
    <xf numFmtId="169" fontId="0" fillId="0" borderId="0" xfId="0" applyNumberFormat="1"/>
    <xf numFmtId="166" fontId="0" fillId="0" borderId="0" xfId="0" applyNumberFormat="1"/>
    <xf numFmtId="9" fontId="26" fillId="0" borderId="0" xfId="41" applyNumberFormat="1" applyFont="1" applyFill="1"/>
    <xf numFmtId="9" fontId="29" fillId="0" borderId="0" xfId="41" applyNumberFormat="1" applyFont="1" applyFill="1" applyBorder="1" applyAlignment="1"/>
    <xf numFmtId="0" fontId="29" fillId="0" borderId="0" xfId="150" applyFont="1" applyFill="1" applyBorder="1"/>
    <xf numFmtId="0" fontId="29" fillId="0" borderId="0" xfId="150" applyFont="1" applyFill="1"/>
    <xf numFmtId="0" fontId="29" fillId="0" borderId="0" xfId="150" applyFont="1" applyFill="1" applyAlignment="1"/>
    <xf numFmtId="164" fontId="29" fillId="0" borderId="0" xfId="150" applyNumberFormat="1" applyFont="1" applyFill="1"/>
    <xf numFmtId="0" fontId="34" fillId="0" borderId="0" xfId="0" applyFont="1" applyFill="1" applyBorder="1" applyAlignment="1">
      <alignment horizontal="right"/>
    </xf>
    <xf numFmtId="0" fontId="25" fillId="0" borderId="0" xfId="0" applyFont="1"/>
    <xf numFmtId="0" fontId="31" fillId="33" borderId="31" xfId="0" applyFont="1" applyFill="1" applyBorder="1" applyAlignment="1">
      <alignment horizontal="center" vertical="center"/>
    </xf>
    <xf numFmtId="0" fontId="29" fillId="33" borderId="31" xfId="0" applyFont="1" applyFill="1" applyBorder="1" applyAlignment="1">
      <alignment horizontal="left" indent="1"/>
    </xf>
    <xf numFmtId="0" fontId="31" fillId="33" borderId="31" xfId="0" applyFont="1" applyFill="1" applyBorder="1" applyAlignment="1">
      <alignment vertical="center" wrapText="1"/>
    </xf>
    <xf numFmtId="0" fontId="31" fillId="33" borderId="31" xfId="0" applyFont="1" applyFill="1" applyBorder="1" applyAlignment="1">
      <alignment vertical="center"/>
    </xf>
    <xf numFmtId="0" fontId="29" fillId="33" borderId="31" xfId="0" applyFont="1" applyFill="1" applyBorder="1" applyAlignment="1">
      <alignment horizontal="left" wrapText="1" indent="1"/>
    </xf>
    <xf numFmtId="0" fontId="29" fillId="33" borderId="31" xfId="0" applyFont="1" applyFill="1" applyBorder="1" applyAlignment="1">
      <alignment horizontal="left" vertical="center" indent="1"/>
    </xf>
    <xf numFmtId="0" fontId="31" fillId="33" borderId="32" xfId="0" applyFont="1" applyFill="1" applyBorder="1" applyAlignment="1">
      <alignment vertical="center" wrapText="1"/>
    </xf>
    <xf numFmtId="0" fontId="78" fillId="0" borderId="0" xfId="43" applyFont="1" applyFill="1" applyAlignment="1">
      <alignment horizontal="left" vertical="top"/>
    </xf>
    <xf numFmtId="0" fontId="78" fillId="0" borderId="0" xfId="0" applyFont="1" applyFill="1" applyAlignment="1">
      <alignment horizontal="left" vertical="top"/>
    </xf>
    <xf numFmtId="0" fontId="78" fillId="0" borderId="0" xfId="0" applyFont="1" applyFill="1" applyBorder="1"/>
    <xf numFmtId="0" fontId="78" fillId="0" borderId="0" xfId="43" applyFont="1" applyFill="1" applyBorder="1"/>
    <xf numFmtId="0" fontId="78" fillId="0" borderId="0" xfId="43" applyFont="1" applyFill="1"/>
    <xf numFmtId="0" fontId="80" fillId="0" borderId="0" xfId="0" applyFont="1" applyFill="1" applyBorder="1"/>
    <xf numFmtId="0" fontId="31" fillId="33" borderId="31" xfId="0" applyFont="1" applyFill="1" applyBorder="1" applyAlignment="1">
      <alignment horizontal="right" vertical="center"/>
    </xf>
    <xf numFmtId="0" fontId="82" fillId="0" borderId="0" xfId="0" applyFont="1" applyFill="1"/>
    <xf numFmtId="0" fontId="82" fillId="0" borderId="0" xfId="0" applyFont="1" applyFill="1" applyAlignment="1">
      <alignment horizontal="right"/>
    </xf>
    <xf numFmtId="0" fontId="77" fillId="0" borderId="0" xfId="0" applyFont="1" applyFill="1"/>
    <xf numFmtId="0" fontId="81" fillId="0" borderId="0" xfId="43" applyFont="1" applyFill="1" applyBorder="1"/>
    <xf numFmtId="0" fontId="81" fillId="0" borderId="0" xfId="43" applyFont="1" applyFill="1" applyBorder="1" applyAlignment="1">
      <alignment horizontal="left" vertical="center" indent="1"/>
    </xf>
    <xf numFmtId="0" fontId="84" fillId="0" borderId="0" xfId="0" applyFont="1" applyFill="1"/>
    <xf numFmtId="0" fontId="83" fillId="0" borderId="0" xfId="0" applyFont="1" applyFill="1"/>
    <xf numFmtId="49" fontId="81" fillId="0" borderId="0" xfId="43" applyNumberFormat="1" applyFont="1" applyFill="1" applyBorder="1" applyAlignment="1">
      <alignment horizontal="left" vertical="center"/>
    </xf>
    <xf numFmtId="0" fontId="81" fillId="0" borderId="0" xfId="43" applyFont="1" applyFill="1" applyBorder="1" applyAlignment="1">
      <alignment horizontal="left" vertical="center"/>
    </xf>
    <xf numFmtId="0" fontId="81" fillId="0" borderId="0" xfId="43" applyFont="1" applyFill="1" applyBorder="1" applyAlignment="1">
      <alignment horizontal="right" vertical="center"/>
    </xf>
    <xf numFmtId="164" fontId="29" fillId="33" borderId="31" xfId="0" applyNumberFormat="1" applyFont="1" applyFill="1" applyBorder="1" applyAlignment="1">
      <alignment horizontal="right" vertical="top"/>
    </xf>
    <xf numFmtId="0" fontId="30" fillId="0" borderId="0" xfId="0" applyFont="1" applyFill="1" applyBorder="1" applyAlignment="1">
      <alignment vertical="top"/>
    </xf>
    <xf numFmtId="0" fontId="29" fillId="0" borderId="0" xfId="0" applyFont="1" applyFill="1" applyBorder="1" applyAlignment="1">
      <alignment vertical="top"/>
    </xf>
    <xf numFmtId="164" fontId="31"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2" xfId="0" applyFont="1" applyFill="1" applyBorder="1" applyAlignment="1">
      <alignment horizontal="right" vertical="top"/>
    </xf>
    <xf numFmtId="164" fontId="31" fillId="33" borderId="31" xfId="0" applyNumberFormat="1" applyFont="1" applyFill="1" applyBorder="1" applyAlignment="1">
      <alignment vertical="top"/>
    </xf>
    <xf numFmtId="164" fontId="29" fillId="33" borderId="31" xfId="0" applyNumberFormat="1" applyFont="1" applyFill="1" applyBorder="1" applyAlignment="1">
      <alignment vertical="top"/>
    </xf>
    <xf numFmtId="0" fontId="31" fillId="33" borderId="31" xfId="42" applyFont="1" applyFill="1" applyBorder="1" applyAlignment="1">
      <alignment horizontal="right" vertical="top"/>
    </xf>
    <xf numFmtId="0" fontId="29" fillId="33" borderId="31" xfId="0" applyFont="1" applyFill="1" applyBorder="1" applyAlignment="1">
      <alignment horizontal="left" vertical="top"/>
    </xf>
    <xf numFmtId="0" fontId="30" fillId="0" borderId="0" xfId="0" applyFont="1" applyFill="1" applyBorder="1" applyAlignment="1"/>
    <xf numFmtId="0" fontId="30" fillId="0" borderId="0" xfId="0" applyFont="1" applyFill="1" applyBorder="1" applyAlignment="1">
      <alignment horizontal="left" vertical="top"/>
    </xf>
    <xf numFmtId="167" fontId="31" fillId="33" borderId="31" xfId="41" applyNumberFormat="1" applyFont="1" applyFill="1" applyBorder="1" applyAlignment="1">
      <alignment vertical="top"/>
    </xf>
    <xf numFmtId="167" fontId="31" fillId="33" borderId="31" xfId="0" applyNumberFormat="1" applyFont="1" applyFill="1" applyBorder="1" applyAlignment="1">
      <alignment vertical="top"/>
    </xf>
    <xf numFmtId="167" fontId="29" fillId="33" borderId="31" xfId="0" applyNumberFormat="1" applyFont="1" applyFill="1" applyBorder="1" applyAlignment="1">
      <alignment vertical="top"/>
    </xf>
    <xf numFmtId="167" fontId="31" fillId="33" borderId="31" xfId="41" applyNumberFormat="1" applyFont="1" applyFill="1" applyBorder="1" applyAlignment="1">
      <alignment horizontal="right" vertical="top"/>
    </xf>
    <xf numFmtId="167" fontId="31" fillId="33" borderId="31" xfId="0" applyNumberFormat="1" applyFont="1" applyFill="1" applyBorder="1" applyAlignment="1">
      <alignment horizontal="right" vertical="top"/>
    </xf>
    <xf numFmtId="167" fontId="29" fillId="33" borderId="31" xfId="0" applyNumberFormat="1" applyFont="1" applyFill="1" applyBorder="1" applyAlignment="1">
      <alignment horizontal="right" vertical="top"/>
    </xf>
    <xf numFmtId="164" fontId="35" fillId="33" borderId="31" xfId="0" applyNumberFormat="1" applyFont="1" applyFill="1" applyBorder="1" applyAlignment="1" applyProtection="1">
      <alignment horizontal="right" vertical="top"/>
    </xf>
    <xf numFmtId="0" fontId="31" fillId="33" borderId="31" xfId="0" applyFont="1" applyFill="1" applyBorder="1" applyAlignment="1">
      <alignment horizontal="right" wrapText="1"/>
    </xf>
    <xf numFmtId="0" fontId="31" fillId="33" borderId="33" xfId="0" applyFont="1" applyFill="1" applyBorder="1" applyAlignment="1">
      <alignment horizontal="right" vertical="top"/>
    </xf>
    <xf numFmtId="0" fontId="8" fillId="0" borderId="0" xfId="0" applyFont="1"/>
    <xf numFmtId="0" fontId="31" fillId="0" borderId="0" xfId="0" applyFont="1" applyFill="1" applyAlignment="1"/>
    <xf numFmtId="0" fontId="40" fillId="0" borderId="0" xfId="0" applyFont="1" applyFill="1" applyAlignment="1">
      <alignment horizontal="left" vertical="center"/>
    </xf>
    <xf numFmtId="0" fontId="27" fillId="0" borderId="0" xfId="0" applyFont="1" applyFill="1" applyAlignment="1">
      <alignment horizontal="right"/>
    </xf>
    <xf numFmtId="0" fontId="40" fillId="0" borderId="0" xfId="0" applyFont="1" applyFill="1" applyAlignment="1"/>
    <xf numFmtId="0" fontId="78" fillId="0" borderId="0" xfId="43" applyFont="1"/>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left" vertical="top"/>
    </xf>
    <xf numFmtId="0" fontId="31" fillId="33" borderId="31" xfId="0" applyFont="1" applyFill="1" applyBorder="1" applyAlignment="1">
      <alignment horizontal="right" vertical="top"/>
    </xf>
    <xf numFmtId="0" fontId="31" fillId="33" borderId="31" xfId="0" applyFont="1" applyFill="1" applyBorder="1" applyAlignment="1">
      <alignment horizontal="right" vertical="top" wrapText="1"/>
    </xf>
    <xf numFmtId="49" fontId="87" fillId="0" borderId="0" xfId="0" applyNumberFormat="1" applyFont="1" applyFill="1" applyBorder="1" applyAlignment="1">
      <alignment horizontal="left" vertical="center"/>
    </xf>
    <xf numFmtId="0" fontId="87" fillId="0" borderId="0" xfId="0" applyFont="1" applyFill="1" applyBorder="1" applyAlignment="1">
      <alignment horizontal="left" vertical="center"/>
    </xf>
    <xf numFmtId="0" fontId="87" fillId="0" borderId="0" xfId="0" applyFont="1" applyFill="1" applyBorder="1" applyAlignment="1"/>
    <xf numFmtId="0" fontId="87" fillId="0" borderId="0" xfId="0" applyFont="1" applyFill="1" applyBorder="1" applyAlignment="1">
      <alignment horizontal="right" vertical="center"/>
    </xf>
    <xf numFmtId="0" fontId="87" fillId="0" borderId="0" xfId="0" applyFont="1" applyFill="1" applyBorder="1"/>
    <xf numFmtId="0" fontId="87" fillId="0" borderId="0" xfId="0" applyFont="1" applyFill="1" applyBorder="1" applyAlignment="1">
      <alignment horizontal="left" vertical="center" indent="1"/>
    </xf>
    <xf numFmtId="49" fontId="87" fillId="0" borderId="0" xfId="43" applyNumberFormat="1" applyFont="1" applyFill="1" applyBorder="1" applyAlignment="1">
      <alignment horizontal="left" vertical="center"/>
    </xf>
    <xf numFmtId="0" fontId="87" fillId="0" borderId="0" xfId="43" applyFont="1" applyFill="1" applyBorder="1" applyAlignment="1">
      <alignment horizontal="left" vertical="center"/>
    </xf>
    <xf numFmtId="0" fontId="87" fillId="0" borderId="0" xfId="43" applyFont="1" applyFill="1" applyBorder="1"/>
    <xf numFmtId="0" fontId="87" fillId="0" borderId="0" xfId="43" applyFont="1" applyFill="1" applyBorder="1" applyAlignment="1">
      <alignment horizontal="left" vertical="center" indent="1"/>
    </xf>
    <xf numFmtId="0" fontId="87" fillId="0" borderId="0" xfId="43" applyFont="1" applyFill="1" applyBorder="1" applyAlignment="1">
      <alignment horizontal="right" vertical="center"/>
    </xf>
    <xf numFmtId="0" fontId="87" fillId="0" borderId="0" xfId="0" applyFont="1" applyFill="1" applyBorder="1" applyAlignment="1">
      <alignment horizontal="right"/>
    </xf>
    <xf numFmtId="0" fontId="88" fillId="0" borderId="0" xfId="0" applyFont="1" applyFill="1" applyBorder="1"/>
    <xf numFmtId="0" fontId="89" fillId="0" borderId="0" xfId="0" applyFont="1" applyFill="1" applyBorder="1"/>
    <xf numFmtId="0" fontId="30" fillId="0" borderId="0" xfId="0" applyFont="1" applyFill="1" applyBorder="1" applyAlignment="1">
      <alignment horizontal="left"/>
    </xf>
    <xf numFmtId="0" fontId="89" fillId="0" borderId="0" xfId="0" applyFont="1" applyFill="1"/>
    <xf numFmtId="0" fontId="89" fillId="0" borderId="0" xfId="150" applyFont="1" applyFill="1" applyBorder="1"/>
    <xf numFmtId="49" fontId="39" fillId="0" borderId="0" xfId="0" applyNumberFormat="1" applyFont="1" applyFill="1" applyBorder="1" applyAlignment="1">
      <alignment horizontal="right"/>
    </xf>
    <xf numFmtId="49" fontId="39" fillId="0" borderId="0" xfId="0" applyNumberFormat="1" applyFont="1" applyFill="1" applyAlignment="1">
      <alignment horizontal="right"/>
    </xf>
    <xf numFmtId="49" fontId="39" fillId="0" borderId="0" xfId="150" applyNumberFormat="1" applyFont="1" applyFill="1" applyAlignment="1">
      <alignment horizontal="right"/>
    </xf>
    <xf numFmtId="9" fontId="31" fillId="33" borderId="31" xfId="41" applyFont="1" applyFill="1" applyBorder="1" applyAlignment="1">
      <alignment vertical="top"/>
    </xf>
    <xf numFmtId="9" fontId="29" fillId="33" borderId="31" xfId="41" applyFont="1" applyFill="1" applyBorder="1" applyAlignment="1">
      <alignment horizontal="right" vertical="top"/>
    </xf>
    <xf numFmtId="0" fontId="29" fillId="33" borderId="31" xfId="0" applyFont="1" applyFill="1" applyBorder="1" applyAlignment="1">
      <alignment vertical="top"/>
    </xf>
    <xf numFmtId="164" fontId="29" fillId="33" borderId="31" xfId="41" applyNumberFormat="1" applyFont="1" applyFill="1" applyBorder="1" applyAlignment="1">
      <alignment vertical="top"/>
    </xf>
    <xf numFmtId="0" fontId="31" fillId="33" borderId="31" xfId="0" applyFont="1" applyFill="1" applyBorder="1" applyAlignment="1">
      <alignment vertical="top"/>
    </xf>
    <xf numFmtId="0" fontId="31" fillId="33" borderId="31" xfId="0" applyFont="1" applyFill="1" applyBorder="1" applyAlignment="1">
      <alignment vertical="top" wrapText="1"/>
    </xf>
    <xf numFmtId="167" fontId="29" fillId="33" borderId="31" xfId="41" applyNumberFormat="1" applyFont="1" applyFill="1" applyBorder="1" applyAlignment="1">
      <alignment horizontal="right" vertical="top"/>
    </xf>
    <xf numFmtId="0" fontId="27" fillId="0" borderId="0" xfId="168" applyFont="1"/>
    <xf numFmtId="49" fontId="41" fillId="0" borderId="0" xfId="168" applyNumberFormat="1" applyFont="1" applyAlignment="1">
      <alignment vertical="center"/>
    </xf>
    <xf numFmtId="0" fontId="27" fillId="0" borderId="0" xfId="168" applyFont="1" applyAlignment="1">
      <alignment horizontal="left" vertical="center" indent="1"/>
    </xf>
    <xf numFmtId="0" fontId="27" fillId="0" borderId="0" xfId="168" applyFont="1" applyAlignment="1">
      <alignment horizontal="right" vertical="center"/>
    </xf>
    <xf numFmtId="0" fontId="40" fillId="0" borderId="0" xfId="168" applyFont="1"/>
    <xf numFmtId="0" fontId="38" fillId="0" borderId="0" xfId="168" applyFont="1"/>
    <xf numFmtId="0" fontId="38" fillId="0" borderId="0" xfId="168" applyFont="1" applyAlignment="1">
      <alignment horizontal="left" vertical="center" indent="1"/>
    </xf>
    <xf numFmtId="0" fontId="38" fillId="0" borderId="0" xfId="168" applyFont="1" applyAlignment="1">
      <alignment horizontal="right" vertical="center"/>
    </xf>
    <xf numFmtId="0" fontId="40" fillId="0" borderId="0" xfId="168" applyFont="1" applyAlignment="1">
      <alignment horizontal="center"/>
    </xf>
    <xf numFmtId="0" fontId="27" fillId="0" borderId="0" xfId="168" applyFont="1" applyAlignment="1">
      <alignment horizontal="left" vertical="center"/>
    </xf>
    <xf numFmtId="0" fontId="37" fillId="0" borderId="0" xfId="168" applyFont="1"/>
    <xf numFmtId="49" fontId="42" fillId="0" borderId="0" xfId="168" applyNumberFormat="1" applyFont="1" applyAlignment="1">
      <alignment vertical="center"/>
    </xf>
    <xf numFmtId="0" fontId="41" fillId="0" borderId="0" xfId="168" applyFont="1" applyAlignment="1">
      <alignment horizontal="center" vertical="center"/>
    </xf>
    <xf numFmtId="0" fontId="41" fillId="0" borderId="0" xfId="168" applyFont="1" applyAlignment="1">
      <alignment horizontal="left" vertical="center"/>
    </xf>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82" fillId="0" borderId="0" xfId="0" applyNumberFormat="1" applyFont="1" applyFill="1" applyBorder="1" applyAlignment="1"/>
    <xf numFmtId="0" fontId="82" fillId="0" borderId="0" xfId="0" applyNumberFormat="1" applyFont="1" applyFill="1" applyBorder="1"/>
    <xf numFmtId="0" fontId="82" fillId="0" borderId="0" xfId="41" applyNumberFormat="1" applyFont="1" applyFill="1" applyBorder="1" applyAlignment="1"/>
    <xf numFmtId="166" fontId="82" fillId="0" borderId="0" xfId="0" applyNumberFormat="1" applyFont="1" applyFill="1" applyBorder="1"/>
    <xf numFmtId="167" fontId="82" fillId="0" borderId="0" xfId="41" applyNumberFormat="1" applyFont="1" applyFill="1"/>
    <xf numFmtId="164" fontId="82" fillId="0" borderId="0" xfId="0" applyNumberFormat="1" applyFont="1" applyFill="1"/>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4" xfId="0" applyFont="1" applyFill="1" applyBorder="1" applyAlignment="1">
      <alignment horizontal="right" vertical="top"/>
    </xf>
    <xf numFmtId="0" fontId="31" fillId="33" borderId="35" xfId="0" applyFont="1" applyFill="1" applyBorder="1" applyAlignment="1">
      <alignment horizontal="right" vertical="top"/>
    </xf>
    <xf numFmtId="164" fontId="29" fillId="33" borderId="34" xfId="0" applyNumberFormat="1" applyFont="1" applyFill="1" applyBorder="1" applyAlignment="1">
      <alignment horizontal="right" vertical="top"/>
    </xf>
    <xf numFmtId="164" fontId="29" fillId="33" borderId="35" xfId="0" applyNumberFormat="1" applyFont="1" applyFill="1" applyBorder="1" applyAlignment="1">
      <alignment horizontal="right" vertical="top"/>
    </xf>
    <xf numFmtId="164" fontId="31" fillId="33" borderId="34" xfId="0" applyNumberFormat="1" applyFont="1" applyFill="1" applyBorder="1" applyAlignment="1">
      <alignment horizontal="right" vertical="top"/>
    </xf>
    <xf numFmtId="164" fontId="31" fillId="33" borderId="35" xfId="0" applyNumberFormat="1" applyFont="1" applyFill="1" applyBorder="1" applyAlignment="1">
      <alignment horizontal="right" vertical="top"/>
    </xf>
    <xf numFmtId="164" fontId="31" fillId="33" borderId="34" xfId="0" applyNumberFormat="1" applyFont="1" applyFill="1" applyBorder="1" applyAlignment="1">
      <alignment vertical="top"/>
    </xf>
    <xf numFmtId="164" fontId="31" fillId="33" borderId="35" xfId="0" applyNumberFormat="1" applyFont="1" applyFill="1" applyBorder="1" applyAlignment="1">
      <alignment vertical="top"/>
    </xf>
    <xf numFmtId="164" fontId="29" fillId="33" borderId="34" xfId="0" applyNumberFormat="1" applyFont="1" applyFill="1" applyBorder="1" applyAlignment="1">
      <alignment vertical="top"/>
    </xf>
    <xf numFmtId="164" fontId="29" fillId="33" borderId="35" xfId="0" applyNumberFormat="1" applyFont="1" applyFill="1" applyBorder="1" applyAlignment="1">
      <alignment vertical="top"/>
    </xf>
    <xf numFmtId="0" fontId="31" fillId="33" borderId="34" xfId="0" applyFont="1" applyFill="1" applyBorder="1" applyAlignment="1">
      <alignment horizontal="right" vertical="center"/>
    </xf>
    <xf numFmtId="0" fontId="31" fillId="33" borderId="35" xfId="0" applyFont="1" applyFill="1" applyBorder="1" applyAlignment="1">
      <alignment horizontal="right" vertical="top" wrapText="1"/>
    </xf>
    <xf numFmtId="9" fontId="31" fillId="33" borderId="35" xfId="41" applyFont="1" applyFill="1" applyBorder="1" applyAlignment="1">
      <alignment vertical="top"/>
    </xf>
    <xf numFmtId="9" fontId="29" fillId="33" borderId="35" xfId="41" applyFont="1" applyFill="1" applyBorder="1" applyAlignment="1">
      <alignment horizontal="right" vertical="top"/>
    </xf>
    <xf numFmtId="164" fontId="31" fillId="33" borderId="31" xfId="0" applyNumberFormat="1" applyFont="1" applyFill="1" applyBorder="1" applyAlignment="1">
      <alignment horizontal="right" vertical="top"/>
    </xf>
    <xf numFmtId="164" fontId="29" fillId="33" borderId="34"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164" fontId="31" fillId="33" borderId="34" xfId="0" applyNumberFormat="1" applyFont="1" applyFill="1" applyBorder="1" applyAlignment="1">
      <alignment horizontal="right" vertical="top"/>
    </xf>
    <xf numFmtId="164" fontId="29" fillId="33" borderId="34" xfId="0" applyNumberFormat="1" applyFont="1" applyFill="1" applyBorder="1" applyAlignment="1">
      <alignment horizontal="right" vertical="top"/>
    </xf>
    <xf numFmtId="0" fontId="31" fillId="33" borderId="31" xfId="0" applyFont="1" applyFill="1" applyBorder="1" applyAlignment="1">
      <alignment horizontal="right" vertical="top"/>
    </xf>
    <xf numFmtId="164" fontId="31" fillId="33" borderId="34" xfId="0" applyNumberFormat="1" applyFont="1" applyFill="1" applyBorder="1" applyAlignment="1">
      <alignment horizontal="right" vertical="top"/>
    </xf>
    <xf numFmtId="0" fontId="95" fillId="0" borderId="0" xfId="0" applyFont="1" applyFill="1" applyAlignment="1">
      <alignment horizontal="left" vertical="top"/>
    </xf>
    <xf numFmtId="0" fontId="96" fillId="0" borderId="0" xfId="173" applyFont="1"/>
    <xf numFmtId="49" fontId="8" fillId="0" borderId="0" xfId="0" applyNumberFormat="1" applyFont="1" applyFill="1" applyBorder="1" applyAlignment="1">
      <alignment horizontal="right"/>
    </xf>
    <xf numFmtId="0" fontId="97" fillId="0" borderId="0" xfId="173" applyFont="1"/>
    <xf numFmtId="164" fontId="97" fillId="0" borderId="36" xfId="173" applyNumberFormat="1" applyFont="1" applyBorder="1"/>
    <xf numFmtId="167" fontId="97" fillId="0" borderId="36" xfId="174" applyNumberFormat="1" applyFont="1" applyBorder="1"/>
    <xf numFmtId="0" fontId="96" fillId="0" borderId="0" xfId="173" applyFont="1" applyAlignment="1">
      <alignment horizontal="right"/>
    </xf>
    <xf numFmtId="164" fontId="96" fillId="0" borderId="0" xfId="173" applyNumberFormat="1" applyFont="1"/>
    <xf numFmtId="167" fontId="55" fillId="0" borderId="0" xfId="174" applyNumberFormat="1" applyFont="1"/>
    <xf numFmtId="167" fontId="8" fillId="0" borderId="0" xfId="174" applyNumberFormat="1" applyFont="1"/>
    <xf numFmtId="164" fontId="97" fillId="0" borderId="0" xfId="173" applyNumberFormat="1" applyFont="1"/>
    <xf numFmtId="167" fontId="97" fillId="0" borderId="0" xfId="174" applyNumberFormat="1" applyFont="1"/>
    <xf numFmtId="164" fontId="96" fillId="0" borderId="0" xfId="173" applyNumberFormat="1" applyFont="1" applyFill="1"/>
    <xf numFmtId="0" fontId="97" fillId="0" borderId="0" xfId="173" applyFont="1" applyAlignment="1">
      <alignment horizontal="left"/>
    </xf>
    <xf numFmtId="0" fontId="31" fillId="33" borderId="0" xfId="0" applyFont="1" applyFill="1" applyBorder="1" applyAlignment="1">
      <alignment horizontal="left" vertical="top"/>
    </xf>
    <xf numFmtId="0" fontId="31" fillId="33" borderId="0" xfId="0" applyFont="1" applyFill="1" applyBorder="1" applyAlignment="1">
      <alignment horizontal="right" vertical="center"/>
    </xf>
    <xf numFmtId="164" fontId="31" fillId="33" borderId="0" xfId="0" applyNumberFormat="1" applyFont="1" applyFill="1" applyBorder="1" applyAlignment="1">
      <alignment horizontal="right" vertical="top"/>
    </xf>
    <xf numFmtId="0" fontId="29" fillId="33" borderId="32" xfId="0" applyFont="1" applyFill="1" applyBorder="1" applyAlignment="1">
      <alignment horizontal="left" indent="1"/>
    </xf>
    <xf numFmtId="164" fontId="29" fillId="33" borderId="32" xfId="0" applyNumberFormat="1" applyFont="1" applyFill="1" applyBorder="1" applyAlignment="1">
      <alignment horizontal="right" vertical="top"/>
    </xf>
    <xf numFmtId="0" fontId="29" fillId="33" borderId="33" xfId="0" applyFont="1" applyFill="1" applyBorder="1" applyAlignment="1">
      <alignment horizontal="left" indent="1"/>
    </xf>
    <xf numFmtId="164" fontId="29" fillId="33" borderId="33" xfId="0" applyNumberFormat="1" applyFont="1" applyFill="1" applyBorder="1" applyAlignment="1">
      <alignment horizontal="right" vertical="top"/>
    </xf>
    <xf numFmtId="9" fontId="33" fillId="33" borderId="0" xfId="41" applyFont="1" applyFill="1" applyBorder="1" applyAlignment="1">
      <alignment horizontal="right" vertical="top"/>
    </xf>
    <xf numFmtId="164" fontId="33" fillId="33" borderId="0" xfId="0" applyNumberFormat="1" applyFont="1" applyFill="1" applyBorder="1" applyAlignment="1">
      <alignment horizontal="right" vertical="top"/>
    </xf>
    <xf numFmtId="164" fontId="32" fillId="33" borderId="0" xfId="0" applyNumberFormat="1" applyFont="1" applyFill="1" applyBorder="1" applyAlignment="1">
      <alignment horizontal="right" vertical="top"/>
    </xf>
    <xf numFmtId="0" fontId="31" fillId="33" borderId="31" xfId="0" applyFont="1" applyFill="1" applyBorder="1" applyAlignment="1">
      <alignment horizontal="right" vertical="top"/>
    </xf>
    <xf numFmtId="0" fontId="29" fillId="33" borderId="0" xfId="0" applyFont="1" applyFill="1" applyBorder="1" applyAlignment="1">
      <alignment horizontal="left" indent="1"/>
    </xf>
    <xf numFmtId="164" fontId="29" fillId="33" borderId="0" xfId="0" applyNumberFormat="1" applyFont="1" applyFill="1" applyBorder="1" applyAlignment="1">
      <alignment horizontal="right" vertical="top"/>
    </xf>
    <xf numFmtId="167" fontId="31" fillId="33" borderId="35" xfId="41" applyNumberFormat="1" applyFont="1" applyFill="1" applyBorder="1" applyAlignment="1">
      <alignment horizontal="right" vertical="top"/>
    </xf>
    <xf numFmtId="167" fontId="29" fillId="33" borderId="35" xfId="41" applyNumberFormat="1" applyFont="1" applyFill="1" applyBorder="1" applyAlignment="1">
      <alignment horizontal="right" vertical="top"/>
    </xf>
    <xf numFmtId="167" fontId="31" fillId="33" borderId="35" xfId="41" applyNumberFormat="1" applyFont="1" applyFill="1" applyBorder="1" applyAlignment="1">
      <alignment vertical="top"/>
    </xf>
    <xf numFmtId="167" fontId="29" fillId="33" borderId="35" xfId="41" applyNumberFormat="1" applyFont="1" applyFill="1" applyBorder="1" applyAlignment="1">
      <alignment vertical="top"/>
    </xf>
    <xf numFmtId="167" fontId="29" fillId="33" borderId="35" xfId="0" applyNumberFormat="1" applyFont="1" applyFill="1" applyBorder="1" applyAlignment="1">
      <alignment horizontal="right" vertical="top"/>
    </xf>
    <xf numFmtId="0" fontId="33" fillId="0" borderId="0" xfId="150" applyFont="1" applyFill="1"/>
    <xf numFmtId="0" fontId="31" fillId="33" borderId="31" xfId="0" applyFont="1" applyFill="1" applyBorder="1" applyAlignment="1">
      <alignment horizontal="left" vertical="top" wrapText="1"/>
    </xf>
    <xf numFmtId="0" fontId="31" fillId="33" borderId="31" xfId="0" applyFont="1" applyFill="1" applyBorder="1" applyAlignment="1">
      <alignment horizontal="left" vertical="top"/>
    </xf>
    <xf numFmtId="0" fontId="86" fillId="0" borderId="0" xfId="150" applyFont="1"/>
    <xf numFmtId="0" fontId="8" fillId="0" borderId="0" xfId="150"/>
    <xf numFmtId="0" fontId="55" fillId="0" borderId="0" xfId="150" applyFont="1"/>
    <xf numFmtId="0" fontId="99" fillId="0" borderId="0" xfId="152" applyFont="1" applyAlignment="1">
      <alignment horizontal="left"/>
    </xf>
    <xf numFmtId="0" fontId="85" fillId="0" borderId="0" xfId="171" applyFill="1"/>
    <xf numFmtId="0" fontId="31" fillId="33" borderId="31" xfId="0" applyFont="1" applyFill="1" applyBorder="1" applyAlignment="1">
      <alignment horizontal="left" vertical="top"/>
    </xf>
    <xf numFmtId="164" fontId="33" fillId="33" borderId="34" xfId="0" applyNumberFormat="1" applyFont="1" applyFill="1" applyBorder="1" applyAlignment="1">
      <alignment horizontal="right" vertical="top"/>
    </xf>
    <xf numFmtId="164" fontId="33" fillId="33" borderId="31" xfId="0" applyNumberFormat="1" applyFont="1" applyFill="1" applyBorder="1" applyAlignment="1">
      <alignment horizontal="right" vertical="top"/>
    </xf>
    <xf numFmtId="164" fontId="33" fillId="33" borderId="35" xfId="0" applyNumberFormat="1" applyFont="1" applyFill="1" applyBorder="1" applyAlignment="1">
      <alignment horizontal="right" vertical="top"/>
    </xf>
    <xf numFmtId="164" fontId="32" fillId="33" borderId="31" xfId="0" applyNumberFormat="1" applyFont="1" applyFill="1" applyBorder="1" applyAlignment="1">
      <alignment horizontal="right" vertical="top"/>
    </xf>
    <xf numFmtId="164" fontId="32" fillId="33" borderId="34" xfId="0" applyNumberFormat="1" applyFont="1" applyFill="1" applyBorder="1" applyAlignment="1">
      <alignment horizontal="right" vertical="top"/>
    </xf>
    <xf numFmtId="164" fontId="32" fillId="33" borderId="35" xfId="0" applyNumberFormat="1" applyFont="1" applyFill="1" applyBorder="1" applyAlignment="1">
      <alignment horizontal="right" vertical="top"/>
    </xf>
    <xf numFmtId="164" fontId="32" fillId="33" borderId="34" xfId="0" applyNumberFormat="1" applyFont="1" applyFill="1" applyBorder="1" applyAlignment="1">
      <alignment vertical="top"/>
    </xf>
    <xf numFmtId="164" fontId="32" fillId="33" borderId="31" xfId="0" applyNumberFormat="1" applyFont="1" applyFill="1" applyBorder="1" applyAlignment="1">
      <alignment vertical="top"/>
    </xf>
    <xf numFmtId="164" fontId="32" fillId="33" borderId="35" xfId="0" applyNumberFormat="1" applyFont="1" applyFill="1" applyBorder="1" applyAlignment="1">
      <alignment vertical="top"/>
    </xf>
    <xf numFmtId="164" fontId="33" fillId="33" borderId="34" xfId="0" applyNumberFormat="1" applyFont="1" applyFill="1" applyBorder="1" applyAlignment="1">
      <alignment vertical="top"/>
    </xf>
    <xf numFmtId="164" fontId="33" fillId="33" borderId="31" xfId="0" applyNumberFormat="1" applyFont="1" applyFill="1" applyBorder="1" applyAlignment="1">
      <alignment vertical="top"/>
    </xf>
    <xf numFmtId="164" fontId="33" fillId="33" borderId="35" xfId="0" applyNumberFormat="1" applyFont="1" applyFill="1" applyBorder="1" applyAlignment="1">
      <alignment vertical="top"/>
    </xf>
    <xf numFmtId="164" fontId="31" fillId="33" borderId="31" xfId="0" applyNumberFormat="1" applyFont="1" applyFill="1" applyBorder="1" applyAlignment="1">
      <alignment horizontal="right" vertical="top"/>
    </xf>
    <xf numFmtId="164" fontId="31" fillId="33" borderId="31" xfId="0" applyNumberFormat="1" applyFont="1" applyFill="1" applyBorder="1" applyAlignment="1">
      <alignment horizontal="right" vertical="top"/>
    </xf>
    <xf numFmtId="49" fontId="99" fillId="0" borderId="0" xfId="152" applyNumberFormat="1" applyFont="1" applyAlignment="1">
      <alignment horizontal="right"/>
    </xf>
    <xf numFmtId="164" fontId="27" fillId="0" borderId="0" xfId="0" applyNumberFormat="1" applyFont="1" applyFill="1" applyBorder="1"/>
    <xf numFmtId="0" fontId="77" fillId="0" borderId="0" xfId="0" applyFont="1"/>
    <xf numFmtId="0" fontId="90" fillId="0" borderId="0" xfId="175" applyFont="1" applyAlignment="1">
      <alignment horizontal="left" vertical="center" wrapText="1"/>
    </xf>
    <xf numFmtId="49" fontId="77" fillId="0" borderId="0" xfId="175" applyNumberFormat="1" applyFont="1" applyAlignment="1">
      <alignment vertical="top" wrapText="1"/>
    </xf>
    <xf numFmtId="164" fontId="31" fillId="33" borderId="31" xfId="0" applyNumberFormat="1" applyFont="1" applyFill="1" applyBorder="1" applyAlignment="1">
      <alignment horizontal="right" vertical="top"/>
    </xf>
    <xf numFmtId="164" fontId="31" fillId="33" borderId="31" xfId="0" applyNumberFormat="1" applyFont="1" applyFill="1" applyBorder="1" applyAlignment="1">
      <alignment horizontal="right" vertical="top"/>
    </xf>
    <xf numFmtId="164" fontId="39" fillId="0" borderId="0" xfId="150" applyNumberFormat="1" applyFont="1" applyFill="1"/>
    <xf numFmtId="0" fontId="39" fillId="0" borderId="0" xfId="150" applyFont="1" applyFill="1"/>
    <xf numFmtId="0" fontId="100" fillId="0" borderId="0" xfId="0" applyFont="1" applyFill="1"/>
    <xf numFmtId="0" fontId="92" fillId="0" borderId="0" xfId="168" applyFont="1" applyAlignment="1">
      <alignment horizontal="left" vertical="center" wrapText="1"/>
    </xf>
    <xf numFmtId="0" fontId="91" fillId="0" borderId="0" xfId="168" applyFont="1" applyAlignment="1">
      <alignment horizontal="left" vertical="center" wrapText="1"/>
    </xf>
    <xf numFmtId="0" fontId="75" fillId="0" borderId="0" xfId="168" applyFont="1" applyAlignment="1">
      <alignment horizontal="center"/>
    </xf>
    <xf numFmtId="49" fontId="75" fillId="0" borderId="0" xfId="168" applyNumberFormat="1" applyFont="1" applyAlignment="1">
      <alignment horizontal="center" vertical="center"/>
    </xf>
    <xf numFmtId="49" fontId="39" fillId="0" borderId="0" xfId="168" applyNumberFormat="1" applyFont="1" applyAlignment="1">
      <alignment horizontal="center" vertical="center"/>
    </xf>
    <xf numFmtId="0" fontId="46" fillId="0" borderId="0" xfId="43" applyFont="1" applyFill="1" applyBorder="1" applyAlignment="1">
      <alignment horizontal="justify" vertical="top" wrapText="1"/>
    </xf>
    <xf numFmtId="0" fontId="46" fillId="0" borderId="0" xfId="0" applyFont="1" applyFill="1" applyAlignment="1">
      <alignment vertical="top" wrapText="1"/>
    </xf>
    <xf numFmtId="0" fontId="97" fillId="0" borderId="0" xfId="173" applyFont="1" applyAlignment="1">
      <alignment horizontal="center" vertical="center"/>
    </xf>
    <xf numFmtId="164" fontId="31" fillId="33" borderId="31" xfId="0" applyNumberFormat="1" applyFont="1" applyFill="1" applyBorder="1" applyAlignment="1">
      <alignment horizontal="right" vertical="top"/>
    </xf>
    <xf numFmtId="0" fontId="29" fillId="33" borderId="31" xfId="0" applyFont="1" applyFill="1" applyBorder="1" applyAlignment="1">
      <alignment horizontal="left" vertical="center" wrapText="1" indent="1"/>
    </xf>
    <xf numFmtId="164" fontId="29" fillId="33" borderId="34" xfId="0" applyNumberFormat="1" applyFont="1" applyFill="1" applyBorder="1" applyAlignment="1">
      <alignment horizontal="center" vertical="top"/>
    </xf>
    <xf numFmtId="164" fontId="29" fillId="33" borderId="31" xfId="0" applyNumberFormat="1" applyFont="1" applyFill="1" applyBorder="1" applyAlignment="1">
      <alignment horizontal="center" vertical="top"/>
    </xf>
    <xf numFmtId="164" fontId="29" fillId="33" borderId="35" xfId="0" applyNumberFormat="1" applyFont="1" applyFill="1" applyBorder="1" applyAlignment="1">
      <alignment horizontal="center" vertical="top"/>
    </xf>
    <xf numFmtId="164" fontId="33" fillId="33" borderId="34" xfId="0" applyNumberFormat="1" applyFont="1" applyFill="1" applyBorder="1" applyAlignment="1">
      <alignment horizontal="center" vertical="top"/>
    </xf>
    <xf numFmtId="164" fontId="33" fillId="33" borderId="31" xfId="0" applyNumberFormat="1" applyFont="1" applyFill="1" applyBorder="1" applyAlignment="1">
      <alignment horizontal="center" vertical="top"/>
    </xf>
    <xf numFmtId="164" fontId="33" fillId="33" borderId="35" xfId="0" applyNumberFormat="1" applyFont="1" applyFill="1" applyBorder="1" applyAlignment="1">
      <alignment horizontal="center" vertical="top"/>
    </xf>
    <xf numFmtId="0" fontId="31" fillId="33" borderId="31" xfId="0" applyFont="1" applyFill="1" applyBorder="1" applyAlignment="1">
      <alignment horizontal="left" vertical="top"/>
    </xf>
    <xf numFmtId="0" fontId="31" fillId="33" borderId="34" xfId="0" applyFont="1" applyFill="1" applyBorder="1" applyAlignment="1">
      <alignment horizontal="center" vertical="top"/>
    </xf>
    <xf numFmtId="0" fontId="31" fillId="33" borderId="31" xfId="0" applyFont="1" applyFill="1" applyBorder="1" applyAlignment="1">
      <alignment horizontal="center" vertical="top"/>
    </xf>
    <xf numFmtId="0" fontId="31" fillId="33" borderId="35" xfId="0" applyFont="1" applyFill="1" applyBorder="1" applyAlignment="1">
      <alignment horizontal="center" vertical="top"/>
    </xf>
    <xf numFmtId="0" fontId="31" fillId="33" borderId="31" xfId="0" applyFont="1" applyFill="1" applyBorder="1" applyAlignment="1">
      <alignment horizontal="right" vertical="top"/>
    </xf>
    <xf numFmtId="0" fontId="31" fillId="33" borderId="31" xfId="0" applyFont="1" applyFill="1" applyBorder="1" applyAlignment="1">
      <alignment horizontal="left" vertical="top" wrapText="1"/>
    </xf>
    <xf numFmtId="164" fontId="31" fillId="33" borderId="34" xfId="0" applyNumberFormat="1" applyFont="1" applyFill="1" applyBorder="1" applyAlignment="1">
      <alignment horizontal="center" vertical="top"/>
    </xf>
    <xf numFmtId="164" fontId="31" fillId="33" borderId="31" xfId="0" applyNumberFormat="1" applyFont="1" applyFill="1" applyBorder="1" applyAlignment="1">
      <alignment horizontal="center" vertical="top"/>
    </xf>
    <xf numFmtId="164" fontId="31" fillId="33" borderId="35" xfId="0" applyNumberFormat="1" applyFont="1" applyFill="1" applyBorder="1" applyAlignment="1">
      <alignment horizontal="center" vertical="top"/>
    </xf>
    <xf numFmtId="164" fontId="32" fillId="33" borderId="34" xfId="0" applyNumberFormat="1" applyFont="1" applyFill="1" applyBorder="1" applyAlignment="1">
      <alignment horizontal="center" vertical="top"/>
    </xf>
    <xf numFmtId="164" fontId="32" fillId="33" borderId="31" xfId="0" applyNumberFormat="1" applyFont="1" applyFill="1" applyBorder="1" applyAlignment="1">
      <alignment horizontal="center" vertical="top"/>
    </xf>
    <xf numFmtId="164" fontId="32" fillId="33" borderId="35" xfId="0" applyNumberFormat="1" applyFont="1" applyFill="1" applyBorder="1" applyAlignment="1">
      <alignment horizontal="center" vertical="top"/>
    </xf>
    <xf numFmtId="0" fontId="31" fillId="33" borderId="37" xfId="0" applyFont="1" applyFill="1" applyBorder="1" applyAlignment="1">
      <alignment horizontal="left" vertical="top"/>
    </xf>
    <xf numFmtId="0" fontId="31" fillId="33" borderId="38" xfId="0" applyFont="1" applyFill="1" applyBorder="1" applyAlignment="1">
      <alignment horizontal="left" vertical="top"/>
    </xf>
    <xf numFmtId="0" fontId="31" fillId="0" borderId="0" xfId="0" applyFont="1" applyFill="1" applyBorder="1" applyAlignment="1">
      <alignment horizontal="center" vertical="center"/>
    </xf>
    <xf numFmtId="0" fontId="31" fillId="33" borderId="37" xfId="0" applyFont="1" applyFill="1" applyBorder="1" applyAlignment="1">
      <alignment horizontal="right" vertical="top"/>
    </xf>
    <xf numFmtId="0" fontId="31" fillId="33" borderId="38" xfId="0" applyFont="1" applyFill="1" applyBorder="1" applyAlignment="1">
      <alignment horizontal="right" vertical="top"/>
    </xf>
    <xf numFmtId="0" fontId="31" fillId="19" borderId="18" xfId="0" applyFont="1" applyFill="1" applyBorder="1" applyAlignment="1">
      <alignment horizontal="center"/>
    </xf>
    <xf numFmtId="0" fontId="31" fillId="19" borderId="13" xfId="0" applyFont="1" applyFill="1" applyBorder="1" applyAlignment="1">
      <alignment horizontal="center"/>
    </xf>
    <xf numFmtId="0" fontId="31" fillId="19" borderId="0" xfId="0" applyFont="1" applyFill="1" applyBorder="1" applyAlignment="1">
      <alignment horizontal="right"/>
    </xf>
    <xf numFmtId="0" fontId="31" fillId="19" borderId="14" xfId="0" applyFont="1" applyFill="1" applyBorder="1" applyAlignment="1">
      <alignment horizontal="right"/>
    </xf>
    <xf numFmtId="0" fontId="31" fillId="19" borderId="20" xfId="0" applyFont="1" applyFill="1" applyBorder="1" applyAlignment="1">
      <alignment horizontal="right"/>
    </xf>
    <xf numFmtId="0" fontId="29" fillId="19" borderId="16" xfId="0" applyFont="1" applyFill="1" applyBorder="1" applyAlignment="1">
      <alignment horizontal="right"/>
    </xf>
    <xf numFmtId="0" fontId="29" fillId="19" borderId="9" xfId="0" applyFont="1" applyFill="1" applyBorder="1" applyAlignment="1">
      <alignment horizontal="right"/>
    </xf>
    <xf numFmtId="0" fontId="29" fillId="19" borderId="15" xfId="0" applyFont="1" applyFill="1" applyBorder="1" applyAlignment="1">
      <alignment horizontal="right"/>
    </xf>
    <xf numFmtId="0" fontId="31" fillId="19" borderId="19" xfId="0" applyFont="1" applyFill="1" applyBorder="1" applyAlignment="1">
      <alignment horizontal="center"/>
    </xf>
    <xf numFmtId="164" fontId="31" fillId="18" borderId="10" xfId="0" applyNumberFormat="1" applyFont="1" applyFill="1" applyBorder="1" applyAlignment="1">
      <alignment horizontal="left" vertical="center"/>
    </xf>
    <xf numFmtId="164" fontId="31" fillId="18" borderId="9" xfId="0" applyNumberFormat="1" applyFont="1" applyFill="1" applyBorder="1" applyAlignment="1">
      <alignment horizontal="left" vertical="center"/>
    </xf>
    <xf numFmtId="164" fontId="31" fillId="18" borderId="26" xfId="0" applyNumberFormat="1" applyFont="1" applyFill="1" applyBorder="1" applyAlignment="1">
      <alignment horizontal="center"/>
    </xf>
    <xf numFmtId="164" fontId="31" fillId="18" borderId="27" xfId="0" applyNumberFormat="1" applyFont="1" applyFill="1" applyBorder="1" applyAlignment="1">
      <alignment horizontal="center"/>
    </xf>
    <xf numFmtId="0" fontId="31" fillId="18" borderId="10" xfId="0" applyFont="1" applyFill="1" applyBorder="1" applyAlignment="1">
      <alignment horizontal="left" vertical="center"/>
    </xf>
    <xf numFmtId="0" fontId="31" fillId="18" borderId="0" xfId="0" applyFont="1" applyFill="1" applyBorder="1" applyAlignment="1">
      <alignment horizontal="left" vertical="center"/>
    </xf>
    <xf numFmtId="164" fontId="31" fillId="18" borderId="28" xfId="0" applyNumberFormat="1" applyFont="1" applyFill="1" applyBorder="1" applyAlignment="1">
      <alignment horizontal="center"/>
    </xf>
    <xf numFmtId="0" fontId="29" fillId="19" borderId="16" xfId="0" applyFont="1" applyFill="1" applyBorder="1" applyAlignment="1">
      <alignment horizontal="right" vertical="center"/>
    </xf>
    <xf numFmtId="0" fontId="29" fillId="19" borderId="9" xfId="0" applyFont="1" applyFill="1" applyBorder="1" applyAlignment="1">
      <alignment horizontal="right" vertical="center"/>
    </xf>
  </cellXfs>
  <cellStyles count="176">
    <cellStyle name="$l0 Row" xfId="130" xr:uid="{00000000-0005-0000-0000-000000000000}"/>
    <cellStyle name="$l1 Row" xfId="131"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111" xr:uid="{00000000-0005-0000-0000-000014000000}"/>
    <cellStyle name="Datum" xfId="112" xr:uid="{00000000-0005-0000-0000-000015000000}"/>
    <cellStyle name="F2" xfId="113" xr:uid="{00000000-0005-0000-0000-000016000000}"/>
    <cellStyle name="F3" xfId="114" xr:uid="{00000000-0005-0000-0000-000017000000}"/>
    <cellStyle name="F4" xfId="115" xr:uid="{00000000-0005-0000-0000-000018000000}"/>
    <cellStyle name="F5" xfId="116" xr:uid="{00000000-0005-0000-0000-000019000000}"/>
    <cellStyle name="F6" xfId="117" xr:uid="{00000000-0005-0000-0000-00001A000000}"/>
    <cellStyle name="F7" xfId="118" xr:uid="{00000000-0005-0000-0000-00001B000000}"/>
    <cellStyle name="F8" xfId="119" xr:uid="{00000000-0005-0000-0000-00001C000000}"/>
    <cellStyle name="Finanční0" xfId="120" xr:uid="{00000000-0005-0000-0000-00001D000000}"/>
    <cellStyle name="Fixed" xfId="58" xr:uid="{00000000-0005-0000-0000-00001E000000}"/>
    <cellStyle name="HEADING1" xfId="121" xr:uid="{00000000-0005-0000-0000-00001F000000}"/>
    <cellStyle name="HEADING2" xfId="122" xr:uid="{00000000-0005-0000-0000-000020000000}"/>
    <cellStyle name="Hypertextový odkaz" xfId="171" builtinId="8"/>
    <cellStyle name="Hypertextový odkaz 2" xfId="47" xr:uid="{00000000-0005-0000-0000-000021000000}"/>
    <cellStyle name="Kontrolní buňka" xfId="20" builtinId="23" customBuiltin="1"/>
    <cellStyle name="Měna0" xfId="123"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xr:uid="{00000000-0005-0000-0000-00002B000000}"/>
    <cellStyle name="Normální" xfId="0" builtinId="0"/>
    <cellStyle name="Normální 10" xfId="100" xr:uid="{00000000-0005-0000-0000-00002D000000}"/>
    <cellStyle name="Normální 10 2" xfId="139" xr:uid="{00000000-0005-0000-0000-00002E000000}"/>
    <cellStyle name="Normální 10 3" xfId="151" xr:uid="{00000000-0005-0000-0000-00002F000000}"/>
    <cellStyle name="Normální 11" xfId="110" xr:uid="{00000000-0005-0000-0000-000030000000}"/>
    <cellStyle name="Normální 12" xfId="128" xr:uid="{00000000-0005-0000-0000-000031000000}"/>
    <cellStyle name="Normální 12 2" xfId="147" xr:uid="{00000000-0005-0000-0000-000032000000}"/>
    <cellStyle name="Normální 12 2 2" xfId="150" xr:uid="{00000000-0005-0000-0000-000033000000}"/>
    <cellStyle name="Normální 12 3" xfId="152" xr:uid="{00000000-0005-0000-0000-000034000000}"/>
    <cellStyle name="Normální 13" xfId="132" xr:uid="{00000000-0005-0000-0000-000035000000}"/>
    <cellStyle name="Normální 13 2" xfId="149" xr:uid="{00000000-0005-0000-0000-000036000000}"/>
    <cellStyle name="Normální 13 3" xfId="153" xr:uid="{00000000-0005-0000-0000-000037000000}"/>
    <cellStyle name="Normální 14" xfId="173" xr:uid="{4669F200-2867-45FB-8EC9-D5679104F2C4}"/>
    <cellStyle name="Normální 19" xfId="169" xr:uid="{8402CB00-FF53-419C-83D1-AFE65A98DBF0}"/>
    <cellStyle name="Normální 19 2" xfId="170" xr:uid="{6D95584E-CFCD-452C-9F27-53B53D80770F}"/>
    <cellStyle name="Normální 19 2 2" xfId="172" xr:uid="{22402AB5-EA49-46C1-AE0D-E421212159FB}"/>
    <cellStyle name="Normální 19 2 2 2" xfId="175" xr:uid="{9D48A8B9-3453-4334-BDB1-157EB2C39A54}"/>
    <cellStyle name="Normální 2" xfId="43" xr:uid="{00000000-0005-0000-0000-000038000000}"/>
    <cellStyle name="Normální 2 2" xfId="55" xr:uid="{00000000-0005-0000-0000-000039000000}"/>
    <cellStyle name="Normální 2 2 2" xfId="57" xr:uid="{00000000-0005-0000-0000-00003A000000}"/>
    <cellStyle name="Normální 2 3" xfId="61" xr:uid="{00000000-0005-0000-0000-00003B000000}"/>
    <cellStyle name="Normální 2 7" xfId="168" xr:uid="{4AB1B394-F26C-49A2-AB4A-B3DBD81C00F3}"/>
    <cellStyle name="Normální 3" xfId="45" xr:uid="{00000000-0005-0000-0000-00003C000000}"/>
    <cellStyle name="Normální 3 2" xfId="48" xr:uid="{00000000-0005-0000-0000-00003D000000}"/>
    <cellStyle name="Normální 4" xfId="49" xr:uid="{00000000-0005-0000-0000-00003E000000}"/>
    <cellStyle name="Normální 4 2" xfId="101" xr:uid="{00000000-0005-0000-0000-00003F000000}"/>
    <cellStyle name="Normální 4 2 2" xfId="140" xr:uid="{00000000-0005-0000-0000-000040000000}"/>
    <cellStyle name="Normální 4 2 3" xfId="154" xr:uid="{00000000-0005-0000-0000-000041000000}"/>
    <cellStyle name="Normální 4 3" xfId="133" xr:uid="{00000000-0005-0000-0000-000042000000}"/>
    <cellStyle name="Normální 4 4" xfId="155" xr:uid="{00000000-0005-0000-0000-000043000000}"/>
    <cellStyle name="Normální 5" xfId="56" xr:uid="{00000000-0005-0000-0000-000044000000}"/>
    <cellStyle name="Normální 5 2" xfId="59" xr:uid="{00000000-0005-0000-0000-000045000000}"/>
    <cellStyle name="Normální 5 2 2" xfId="104" xr:uid="{00000000-0005-0000-0000-000046000000}"/>
    <cellStyle name="Normální 5 2 2 2" xfId="142" xr:uid="{00000000-0005-0000-0000-000047000000}"/>
    <cellStyle name="Normální 5 2 2 3" xfId="156" xr:uid="{00000000-0005-0000-0000-000048000000}"/>
    <cellStyle name="Normální 5 2 3" xfId="135" xr:uid="{00000000-0005-0000-0000-000049000000}"/>
    <cellStyle name="Normální 5 2 4" xfId="157" xr:uid="{00000000-0005-0000-0000-00004A000000}"/>
    <cellStyle name="Normální 5 3" xfId="95" xr:uid="{00000000-0005-0000-0000-00004B000000}"/>
    <cellStyle name="Normální 5 4" xfId="103" xr:uid="{00000000-0005-0000-0000-00004C000000}"/>
    <cellStyle name="Normální 5 4 2" xfId="141" xr:uid="{00000000-0005-0000-0000-00004D000000}"/>
    <cellStyle name="Normální 5 4 3" xfId="158" xr:uid="{00000000-0005-0000-0000-00004E000000}"/>
    <cellStyle name="Normální 5 5" xfId="134" xr:uid="{00000000-0005-0000-0000-00004F000000}"/>
    <cellStyle name="Normální 5 6" xfId="159" xr:uid="{00000000-0005-0000-0000-000050000000}"/>
    <cellStyle name="Normální 6" xfId="60" xr:uid="{00000000-0005-0000-0000-000051000000}"/>
    <cellStyle name="Normální 6 2" xfId="106" xr:uid="{00000000-0005-0000-0000-000052000000}"/>
    <cellStyle name="Normální 7" xfId="96" xr:uid="{00000000-0005-0000-0000-000053000000}"/>
    <cellStyle name="Normální 7 2" xfId="99" xr:uid="{00000000-0005-0000-0000-000054000000}"/>
    <cellStyle name="Normální 7 3" xfId="107" xr:uid="{00000000-0005-0000-0000-000055000000}"/>
    <cellStyle name="Normální 7 3 2" xfId="144" xr:uid="{00000000-0005-0000-0000-000056000000}"/>
    <cellStyle name="Normální 7 3 3" xfId="160" xr:uid="{00000000-0005-0000-0000-000057000000}"/>
    <cellStyle name="Normální 7 4" xfId="136" xr:uid="{00000000-0005-0000-0000-000058000000}"/>
    <cellStyle name="Normální 7 5" xfId="161" xr:uid="{00000000-0005-0000-0000-000059000000}"/>
    <cellStyle name="Normální 8" xfId="97" xr:uid="{00000000-0005-0000-0000-00005A000000}"/>
    <cellStyle name="Normální 8 2" xfId="108" xr:uid="{00000000-0005-0000-0000-00005B000000}"/>
    <cellStyle name="Normální 8 2 2" xfId="145" xr:uid="{00000000-0005-0000-0000-00005C000000}"/>
    <cellStyle name="Normální 8 2 3" xfId="162" xr:uid="{00000000-0005-0000-0000-00005D000000}"/>
    <cellStyle name="Normální 8 3" xfId="137" xr:uid="{00000000-0005-0000-0000-00005E000000}"/>
    <cellStyle name="Normální 8 4" xfId="163" xr:uid="{00000000-0005-0000-0000-00005F000000}"/>
    <cellStyle name="Normální 9" xfId="98" xr:uid="{00000000-0005-0000-0000-000060000000}"/>
    <cellStyle name="Normální 9 2" xfId="109" xr:uid="{00000000-0005-0000-0000-000061000000}"/>
    <cellStyle name="Normální 9 2 2" xfId="146" xr:uid="{00000000-0005-0000-0000-000062000000}"/>
    <cellStyle name="Normální 9 2 3" xfId="164" xr:uid="{00000000-0005-0000-0000-000063000000}"/>
    <cellStyle name="Normální 9 3" xfId="138" xr:uid="{00000000-0005-0000-0000-000064000000}"/>
    <cellStyle name="Normální 9 4" xfId="165" xr:uid="{00000000-0005-0000-0000-000065000000}"/>
    <cellStyle name="normální_meszpr 12_2011-draft pro úpravy" xfId="42" xr:uid="{00000000-0005-0000-0000-000066000000}"/>
    <cellStyle name="Pevný" xfId="125" xr:uid="{00000000-0005-0000-0000-000067000000}"/>
    <cellStyle name="Poznámka" xfId="27" builtinId="10" customBuiltin="1"/>
    <cellStyle name="Procenta" xfId="41" builtinId="5"/>
    <cellStyle name="Procenta 2" xfId="44" xr:uid="{00000000-0005-0000-0000-00006A000000}"/>
    <cellStyle name="Procenta 2 2" xfId="50" xr:uid="{00000000-0005-0000-0000-00006B000000}"/>
    <cellStyle name="Procenta 2 3" xfId="102" xr:uid="{00000000-0005-0000-0000-00006C000000}"/>
    <cellStyle name="Procenta 3" xfId="105" xr:uid="{00000000-0005-0000-0000-00006D000000}"/>
    <cellStyle name="Procenta 3 2" xfId="129" xr:uid="{00000000-0005-0000-0000-00006E000000}"/>
    <cellStyle name="Procenta 3 2 2" xfId="148" xr:uid="{00000000-0005-0000-0000-00006F000000}"/>
    <cellStyle name="Procenta 3 2 3" xfId="166" xr:uid="{00000000-0005-0000-0000-000070000000}"/>
    <cellStyle name="Procenta 3 3" xfId="143" xr:uid="{00000000-0005-0000-0000-000071000000}"/>
    <cellStyle name="Procenta 3 4" xfId="167" xr:uid="{00000000-0005-0000-0000-000072000000}"/>
    <cellStyle name="Procenta 4" xfId="174" xr:uid="{BB4B7D1F-01B3-433F-BA24-9D066AF4D4CC}"/>
    <cellStyle name="Propojená buňka" xfId="28" builtinId="24" customBuiltin="1"/>
    <cellStyle name="SAPBEXaggData" xfId="51" xr:uid="{00000000-0005-0000-0000-000074000000}"/>
    <cellStyle name="SAPBEXaggDataEmph" xfId="62" xr:uid="{00000000-0005-0000-0000-000075000000}"/>
    <cellStyle name="SAPBEXaggItem" xfId="52" xr:uid="{00000000-0005-0000-0000-000076000000}"/>
    <cellStyle name="SAPBEXaggItemX" xfId="63" xr:uid="{00000000-0005-0000-0000-000077000000}"/>
    <cellStyle name="SAPBEXexcBad7" xfId="64" xr:uid="{00000000-0005-0000-0000-000078000000}"/>
    <cellStyle name="SAPBEXexcBad8" xfId="65" xr:uid="{00000000-0005-0000-0000-000079000000}"/>
    <cellStyle name="SAPBEXexcBad9" xfId="66" xr:uid="{00000000-0005-0000-0000-00007A000000}"/>
    <cellStyle name="SAPBEXexcCritical4" xfId="67" xr:uid="{00000000-0005-0000-0000-00007B000000}"/>
    <cellStyle name="SAPBEXexcCritical5" xfId="68" xr:uid="{00000000-0005-0000-0000-00007C000000}"/>
    <cellStyle name="SAPBEXexcCritical6" xfId="69" xr:uid="{00000000-0005-0000-0000-00007D000000}"/>
    <cellStyle name="SAPBEXexcGood1" xfId="70" xr:uid="{00000000-0005-0000-0000-00007E000000}"/>
    <cellStyle name="SAPBEXexcGood2" xfId="71" xr:uid="{00000000-0005-0000-0000-00007F000000}"/>
    <cellStyle name="SAPBEXexcGood3" xfId="72" xr:uid="{00000000-0005-0000-0000-000080000000}"/>
    <cellStyle name="SAPBEXfilterDrill" xfId="73" xr:uid="{00000000-0005-0000-0000-000081000000}"/>
    <cellStyle name="SAPBEXfilterItem" xfId="74" xr:uid="{00000000-0005-0000-0000-000082000000}"/>
    <cellStyle name="SAPBEXfilterText" xfId="75" xr:uid="{00000000-0005-0000-0000-000083000000}"/>
    <cellStyle name="SAPBEXformats" xfId="76" xr:uid="{00000000-0005-0000-0000-000084000000}"/>
    <cellStyle name="SAPBEXheaderItem" xfId="77" xr:uid="{00000000-0005-0000-0000-000085000000}"/>
    <cellStyle name="SAPBEXheaderText" xfId="78" xr:uid="{00000000-0005-0000-0000-000086000000}"/>
    <cellStyle name="SAPBEXHLevel0" xfId="79" xr:uid="{00000000-0005-0000-0000-000087000000}"/>
    <cellStyle name="SAPBEXHLevel0X" xfId="80" xr:uid="{00000000-0005-0000-0000-000088000000}"/>
    <cellStyle name="SAPBEXHLevel1" xfId="81" xr:uid="{00000000-0005-0000-0000-000089000000}"/>
    <cellStyle name="SAPBEXHLevel1X" xfId="82" xr:uid="{00000000-0005-0000-0000-00008A000000}"/>
    <cellStyle name="SAPBEXHLevel2" xfId="83" xr:uid="{00000000-0005-0000-0000-00008B000000}"/>
    <cellStyle name="SAPBEXHLevel2X" xfId="84" xr:uid="{00000000-0005-0000-0000-00008C000000}"/>
    <cellStyle name="SAPBEXHLevel3" xfId="85" xr:uid="{00000000-0005-0000-0000-00008D000000}"/>
    <cellStyle name="SAPBEXHLevel3X" xfId="86" xr:uid="{00000000-0005-0000-0000-00008E000000}"/>
    <cellStyle name="SAPBEXchaText" xfId="53" xr:uid="{00000000-0005-0000-0000-00008F000000}"/>
    <cellStyle name="SAPBEXresData" xfId="87" xr:uid="{00000000-0005-0000-0000-000090000000}"/>
    <cellStyle name="SAPBEXresDataEmph" xfId="88" xr:uid="{00000000-0005-0000-0000-000091000000}"/>
    <cellStyle name="SAPBEXresItem" xfId="89" xr:uid="{00000000-0005-0000-0000-000092000000}"/>
    <cellStyle name="SAPBEXresItemX" xfId="90" xr:uid="{00000000-0005-0000-0000-000093000000}"/>
    <cellStyle name="SAPBEXstdData" xfId="54" xr:uid="{00000000-0005-0000-0000-000094000000}"/>
    <cellStyle name="SAPBEXstdDataEmph" xfId="91" xr:uid="{00000000-0005-0000-0000-000095000000}"/>
    <cellStyle name="SAPBEXstdItem" xfId="46" xr:uid="{00000000-0005-0000-0000-000096000000}"/>
    <cellStyle name="SAPBEXstdItemX" xfId="92" xr:uid="{00000000-0005-0000-0000-000097000000}"/>
    <cellStyle name="SAPBEXtitle" xfId="93" xr:uid="{00000000-0005-0000-0000-000098000000}"/>
    <cellStyle name="SAPBEXundefined" xfId="94" xr:uid="{00000000-0005-0000-0000-000099000000}"/>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xr:uid="{00000000-0005-0000-0000-0000A0000000}"/>
    <cellStyle name="Záhlaví 2" xfId="127" xr:uid="{00000000-0005-0000-0000-0000A1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F0948F"/>
      <color rgb="FFDF2B20"/>
      <color rgb="FFC7CCD6"/>
      <color rgb="FF9196B0"/>
      <color rgb="FF596387"/>
      <color rgb="FF233060"/>
      <color rgb="FFE86159"/>
      <color rgb="FF000000"/>
      <color rgb="FF646363"/>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3.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33.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43.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48.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53.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58.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63.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8.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7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7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spPr>
            <a:solidFill>
              <a:srgbClr val="233060"/>
            </a:solidFill>
          </c:spPr>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CC98-4D4F-B5B8-A007A8ABFA98}"/>
            </c:ext>
          </c:extLst>
        </c:ser>
        <c:ser>
          <c:idx val="1"/>
          <c:order val="1"/>
          <c:tx>
            <c:strRef>
              <c:f>'3'!$O$6</c:f>
              <c:strCache>
                <c:ptCount val="1"/>
              </c:strCache>
            </c:strRef>
          </c:tx>
          <c:spPr>
            <a:solidFill>
              <a:srgbClr val="596387"/>
            </a:solidFill>
          </c:spPr>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CC98-4D4F-B5B8-A007A8ABFA98}"/>
            </c:ext>
          </c:extLst>
        </c:ser>
        <c:ser>
          <c:idx val="2"/>
          <c:order val="2"/>
          <c:tx>
            <c:strRef>
              <c:f>'3'!$O$7</c:f>
              <c:strCache>
                <c:ptCount val="1"/>
              </c:strCache>
            </c:strRef>
          </c:tx>
          <c:spPr>
            <a:solidFill>
              <a:srgbClr val="9196B0"/>
            </a:solidFill>
          </c:spPr>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CC98-4D4F-B5B8-A007A8ABFA98}"/>
            </c:ext>
          </c:extLst>
        </c:ser>
        <c:ser>
          <c:idx val="3"/>
          <c:order val="3"/>
          <c:tx>
            <c:strRef>
              <c:f>'3'!$O$8</c:f>
              <c:strCache>
                <c:ptCount val="1"/>
              </c:strCache>
            </c:strRef>
          </c:tx>
          <c:spPr>
            <a:solidFill>
              <a:srgbClr val="C7CCD6"/>
            </a:solidFill>
          </c:spPr>
          <c:invertIfNegative val="0"/>
          <c:cat>
            <c:numRef>
              <c:f>'3'!$P$4</c:f>
              <c:numCache>
                <c:formatCode>General</c:formatCode>
                <c:ptCount val="1"/>
              </c:numCache>
            </c:numRef>
          </c:cat>
          <c:val>
            <c:numRef>
              <c:f>'3'!$P$8</c:f>
              <c:numCache>
                <c:formatCode>0%</c:formatCode>
                <c:ptCount val="1"/>
              </c:numCache>
            </c:numRef>
          </c:val>
          <c:extLst>
            <c:ext xmlns:c16="http://schemas.microsoft.com/office/drawing/2014/chart" uri="{C3380CC4-5D6E-409C-BE32-E72D297353CC}">
              <c16:uniqueId val="{00000003-CC98-4D4F-B5B8-A007A8ABFA98}"/>
            </c:ext>
          </c:extLst>
        </c:ser>
        <c:ser>
          <c:idx val="4"/>
          <c:order val="4"/>
          <c:tx>
            <c:strRef>
              <c:f>'3'!$O$9</c:f>
              <c:strCache>
                <c:ptCount val="1"/>
              </c:strCache>
            </c:strRef>
          </c:tx>
          <c:spPr>
            <a:solidFill>
              <a:schemeClr val="accent5"/>
            </a:solidFill>
          </c:spPr>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CC98-4D4F-B5B8-A007A8ABFA98}"/>
            </c:ext>
          </c:extLst>
        </c:ser>
        <c:ser>
          <c:idx val="5"/>
          <c:order val="5"/>
          <c:tx>
            <c:strRef>
              <c:f>'3'!$O$10</c:f>
              <c:strCache>
                <c:ptCount val="1"/>
              </c:strCache>
            </c:strRef>
          </c:tx>
          <c:spPr>
            <a:solidFill>
              <a:srgbClr val="E86159"/>
            </a:solidFill>
          </c:spPr>
          <c:invertIfNegative val="0"/>
          <c:cat>
            <c:numRef>
              <c:f>'3'!$P$4</c:f>
              <c:numCache>
                <c:formatCode>General</c:formatCode>
                <c:ptCount val="1"/>
              </c:numCache>
            </c:numRef>
          </c:cat>
          <c:val>
            <c:numRef>
              <c:f>'3'!$P$10</c:f>
              <c:numCache>
                <c:formatCode>0%</c:formatCode>
                <c:ptCount val="1"/>
              </c:numCache>
            </c:numRef>
          </c:val>
          <c:extLst>
            <c:ext xmlns:c16="http://schemas.microsoft.com/office/drawing/2014/chart" uri="{C3380CC4-5D6E-409C-BE32-E72D297353CC}">
              <c16:uniqueId val="{00000005-CC98-4D4F-B5B8-A007A8ABFA98}"/>
            </c:ext>
          </c:extLst>
        </c:ser>
        <c:dLbls>
          <c:showLegendKey val="0"/>
          <c:showVal val="0"/>
          <c:showCatName val="0"/>
          <c:showSerName val="0"/>
          <c:showPercent val="0"/>
          <c:showBubbleSize val="0"/>
        </c:dLbls>
        <c:gapWidth val="150"/>
        <c:axId val="222032640"/>
        <c:axId val="222034176"/>
      </c:barChart>
      <c:catAx>
        <c:axId val="222032640"/>
        <c:scaling>
          <c:orientation val="minMax"/>
        </c:scaling>
        <c:delete val="1"/>
        <c:axPos val="b"/>
        <c:numFmt formatCode="General" sourceLinked="1"/>
        <c:majorTickMark val="out"/>
        <c:minorTickMark val="none"/>
        <c:tickLblPos val="nextTo"/>
        <c:crossAx val="222034176"/>
        <c:crosses val="autoZero"/>
        <c:auto val="1"/>
        <c:lblAlgn val="ctr"/>
        <c:lblOffset val="100"/>
        <c:noMultiLvlLbl val="0"/>
      </c:catAx>
      <c:valAx>
        <c:axId val="222034176"/>
        <c:scaling>
          <c:orientation val="minMax"/>
        </c:scaling>
        <c:delete val="1"/>
        <c:axPos val="l"/>
        <c:numFmt formatCode="General" sourceLinked="1"/>
        <c:majorTickMark val="out"/>
        <c:minorTickMark val="none"/>
        <c:tickLblPos val="nextTo"/>
        <c:crossAx val="222032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98C4-48C4-814A-3670A97690A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98C4-48C4-814A-3670A97690A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98C4-48C4-814A-3670A97690A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98C4-48C4-814A-3670A97690A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98C4-48C4-814A-3670A97690A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98C4-48C4-814A-3670A97690A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98C4-48C4-814A-3670A97690A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98C4-48C4-814A-3670A97690A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98C4-48C4-814A-3670A97690A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98C4-48C4-814A-3670A97690A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98C4-48C4-814A-3670A97690A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98C4-48C4-814A-3670A97690A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98C4-48C4-814A-3670A97690A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98C4-48C4-814A-3670A97690A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98C4-48C4-814A-3670A97690A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98C4-48C4-814A-3670A97690A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c:ext xmlns:c16="http://schemas.microsoft.com/office/drawing/2014/chart" uri="{C3380CC4-5D6E-409C-BE32-E72D297353CC}">
              <c16:uniqueId val="{00000000-E73F-4CA1-94C9-939A54994236}"/>
            </c:ext>
          </c:extLst>
        </c:ser>
        <c:dLbls>
          <c:showLegendKey val="0"/>
          <c:showVal val="0"/>
          <c:showCatName val="0"/>
          <c:showSerName val="0"/>
          <c:showPercent val="0"/>
          <c:showBubbleSize val="0"/>
        </c:dLbls>
        <c:gapWidth val="150"/>
        <c:axId val="285274880"/>
        <c:axId val="285276416"/>
      </c:barChart>
      <c:catAx>
        <c:axId val="285274880"/>
        <c:scaling>
          <c:orientation val="minMax"/>
        </c:scaling>
        <c:delete val="0"/>
        <c:axPos val="l"/>
        <c:numFmt formatCode="General" sourceLinked="1"/>
        <c:majorTickMark val="none"/>
        <c:minorTickMark val="none"/>
        <c:tickLblPos val="nextTo"/>
        <c:txPr>
          <a:bodyPr/>
          <a:lstStyle/>
          <a:p>
            <a:pPr>
              <a:defRPr sz="900"/>
            </a:pPr>
            <a:endParaRPr lang="cs-CZ"/>
          </a:p>
        </c:txPr>
        <c:crossAx val="285276416"/>
        <c:crosses val="autoZero"/>
        <c:auto val="1"/>
        <c:lblAlgn val="ctr"/>
        <c:lblOffset val="100"/>
        <c:noMultiLvlLbl val="0"/>
      </c:catAx>
      <c:valAx>
        <c:axId val="285276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27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52E1-43CD-A1A1-505FD1A893FD}"/>
              </c:ext>
            </c:extLst>
          </c:dPt>
          <c:cat>
            <c:numRef>
              <c:f>'14.13'!$J$19:$J$26</c:f>
              <c:numCache>
                <c:formatCode>General</c:formatCode>
                <c:ptCount val="8"/>
              </c:numCache>
            </c:numRef>
          </c:cat>
          <c:val>
            <c:numRef>
              <c:f>'14.13'!$K$19:$K$26</c:f>
              <c:numCache>
                <c:formatCode>General</c:formatCode>
                <c:ptCount val="8"/>
              </c:numCache>
            </c:numRef>
          </c:val>
          <c:extLst>
            <c:ext xmlns:c16="http://schemas.microsoft.com/office/drawing/2014/chart" uri="{C3380CC4-5D6E-409C-BE32-E72D297353CC}">
              <c16:uniqueId val="{00000002-52E1-43CD-A1A1-505FD1A893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c:ext xmlns:c16="http://schemas.microsoft.com/office/drawing/2014/chart" uri="{C3380CC4-5D6E-409C-BE32-E72D297353CC}">
              <c16:uniqueId val="{00000000-656E-4ECF-8A0D-3E868447145D}"/>
            </c:ext>
          </c:extLst>
        </c:ser>
        <c:dLbls>
          <c:showLegendKey val="0"/>
          <c:showVal val="0"/>
          <c:showCatName val="0"/>
          <c:showSerName val="0"/>
          <c:showPercent val="0"/>
          <c:showBubbleSize val="0"/>
        </c:dLbls>
        <c:gapWidth val="150"/>
        <c:axId val="285055616"/>
        <c:axId val="285069696"/>
      </c:barChart>
      <c:catAx>
        <c:axId val="285055616"/>
        <c:scaling>
          <c:orientation val="maxMin"/>
        </c:scaling>
        <c:delete val="0"/>
        <c:axPos val="l"/>
        <c:numFmt formatCode="0.0" sourceLinked="1"/>
        <c:majorTickMark val="none"/>
        <c:minorTickMark val="none"/>
        <c:tickLblPos val="nextTo"/>
        <c:txPr>
          <a:bodyPr/>
          <a:lstStyle/>
          <a:p>
            <a:pPr>
              <a:defRPr sz="900"/>
            </a:pPr>
            <a:endParaRPr lang="cs-CZ"/>
          </a:p>
        </c:txPr>
        <c:crossAx val="285069696"/>
        <c:crosses val="autoZero"/>
        <c:auto val="1"/>
        <c:lblAlgn val="ctr"/>
        <c:lblOffset val="100"/>
        <c:noMultiLvlLbl val="0"/>
      </c:catAx>
      <c:valAx>
        <c:axId val="285069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055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c:ext xmlns:c16="http://schemas.microsoft.com/office/drawing/2014/chart" uri="{C3380CC4-5D6E-409C-BE32-E72D297353CC}">
              <c16:uniqueId val="{00000000-94C9-4CD4-B0AC-45A08BAC282E}"/>
            </c:ext>
          </c:extLst>
        </c:ser>
        <c:dLbls>
          <c:showLegendKey val="0"/>
          <c:showVal val="0"/>
          <c:showCatName val="0"/>
          <c:showSerName val="0"/>
          <c:showPercent val="0"/>
          <c:showBubbleSize val="0"/>
        </c:dLbls>
        <c:gapWidth val="150"/>
        <c:axId val="285106560"/>
        <c:axId val="285108096"/>
      </c:barChart>
      <c:catAx>
        <c:axId val="285106560"/>
        <c:scaling>
          <c:orientation val="minMax"/>
        </c:scaling>
        <c:delete val="0"/>
        <c:axPos val="l"/>
        <c:numFmt formatCode="General" sourceLinked="1"/>
        <c:majorTickMark val="none"/>
        <c:minorTickMark val="none"/>
        <c:tickLblPos val="nextTo"/>
        <c:txPr>
          <a:bodyPr/>
          <a:lstStyle/>
          <a:p>
            <a:pPr>
              <a:defRPr sz="900"/>
            </a:pPr>
            <a:endParaRPr lang="cs-CZ"/>
          </a:p>
        </c:txPr>
        <c:crossAx val="285108096"/>
        <c:crosses val="autoZero"/>
        <c:auto val="1"/>
        <c:lblAlgn val="ctr"/>
        <c:lblOffset val="100"/>
        <c:noMultiLvlLbl val="0"/>
      </c:catAx>
      <c:valAx>
        <c:axId val="2851080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06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 ##0.0</c:formatCode>
                <c:ptCount val="3"/>
              </c:numCache>
            </c:numRef>
          </c:val>
          <c:extLst>
            <c:ext xmlns:c16="http://schemas.microsoft.com/office/drawing/2014/chart" uri="{C3380CC4-5D6E-409C-BE32-E72D297353CC}">
              <c16:uniqueId val="{00000000-E41F-4ADC-AC16-F15E8BEBFAF0}"/>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 ##0.0</c:formatCode>
                <c:ptCount val="3"/>
              </c:numCache>
            </c:numRef>
          </c:val>
          <c:extLst>
            <c:ext xmlns:c16="http://schemas.microsoft.com/office/drawing/2014/chart" uri="{C3380CC4-5D6E-409C-BE32-E72D297353CC}">
              <c16:uniqueId val="{00000001-E41F-4ADC-AC16-F15E8BEBFAF0}"/>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 ##0.0</c:formatCode>
                <c:ptCount val="3"/>
              </c:numCache>
            </c:numRef>
          </c:val>
          <c:extLst>
            <c:ext xmlns:c16="http://schemas.microsoft.com/office/drawing/2014/chart" uri="{C3380CC4-5D6E-409C-BE32-E72D297353CC}">
              <c16:uniqueId val="{00000002-E41F-4ADC-AC16-F15E8BEBFAF0}"/>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 ##0.0</c:formatCode>
                <c:ptCount val="3"/>
              </c:numCache>
            </c:numRef>
          </c:val>
          <c:extLst>
            <c:ext xmlns:c16="http://schemas.microsoft.com/office/drawing/2014/chart" uri="{C3380CC4-5D6E-409C-BE32-E72D297353CC}">
              <c16:uniqueId val="{00000003-E41F-4ADC-AC16-F15E8BEBFAF0}"/>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 ##0.0</c:formatCode>
                <c:ptCount val="3"/>
              </c:numCache>
            </c:numRef>
          </c:val>
          <c:extLst>
            <c:ext xmlns:c16="http://schemas.microsoft.com/office/drawing/2014/chart" uri="{C3380CC4-5D6E-409C-BE32-E72D297353CC}">
              <c16:uniqueId val="{00000004-E41F-4ADC-AC16-F15E8BEBFAF0}"/>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 ##0.0</c:formatCode>
                <c:ptCount val="3"/>
              </c:numCache>
            </c:numRef>
          </c:val>
          <c:extLst>
            <c:ext xmlns:c16="http://schemas.microsoft.com/office/drawing/2014/chart" uri="{C3380CC4-5D6E-409C-BE32-E72D297353CC}">
              <c16:uniqueId val="{00000005-E41F-4ADC-AC16-F15E8BEBFAF0}"/>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 ##0.0</c:formatCode>
                <c:ptCount val="3"/>
              </c:numCache>
            </c:numRef>
          </c:val>
          <c:extLst>
            <c:ext xmlns:c16="http://schemas.microsoft.com/office/drawing/2014/chart" uri="{C3380CC4-5D6E-409C-BE32-E72D297353CC}">
              <c16:uniqueId val="{00000006-E41F-4ADC-AC16-F15E8BEBFAF0}"/>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 ##0.0</c:formatCode>
                <c:ptCount val="3"/>
              </c:numCache>
            </c:numRef>
          </c:val>
          <c:extLst>
            <c:ext xmlns:c16="http://schemas.microsoft.com/office/drawing/2014/chart" uri="{C3380CC4-5D6E-409C-BE32-E72D297353CC}">
              <c16:uniqueId val="{00000007-E41F-4ADC-AC16-F15E8BEBFAF0}"/>
            </c:ext>
          </c:extLst>
        </c:ser>
        <c:dLbls>
          <c:showLegendKey val="0"/>
          <c:showVal val="0"/>
          <c:showCatName val="0"/>
          <c:showSerName val="0"/>
          <c:showPercent val="0"/>
          <c:showBubbleSize val="0"/>
        </c:dLbls>
        <c:gapWidth val="150"/>
        <c:overlap val="100"/>
        <c:axId val="285157632"/>
        <c:axId val="285163520"/>
      </c:barChart>
      <c:catAx>
        <c:axId val="285157632"/>
        <c:scaling>
          <c:orientation val="minMax"/>
        </c:scaling>
        <c:delete val="0"/>
        <c:axPos val="b"/>
        <c:numFmt formatCode="General" sourceLinked="1"/>
        <c:majorTickMark val="none"/>
        <c:minorTickMark val="none"/>
        <c:tickLblPos val="nextTo"/>
        <c:txPr>
          <a:bodyPr/>
          <a:lstStyle/>
          <a:p>
            <a:pPr>
              <a:defRPr sz="900"/>
            </a:pPr>
            <a:endParaRPr lang="cs-CZ"/>
          </a:p>
        </c:txPr>
        <c:crossAx val="285163520"/>
        <c:crosses val="autoZero"/>
        <c:auto val="1"/>
        <c:lblAlgn val="ctr"/>
        <c:lblOffset val="100"/>
        <c:noMultiLvlLbl val="0"/>
      </c:catAx>
      <c:valAx>
        <c:axId val="285163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157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c:ext xmlns:c16="http://schemas.microsoft.com/office/drawing/2014/chart" uri="{C3380CC4-5D6E-409C-BE32-E72D297353CC}">
              <c16:uniqueId val="{00000000-3D0B-4998-B3D0-ED4CA6CB4FEB}"/>
            </c:ext>
          </c:extLst>
        </c:ser>
        <c:dLbls>
          <c:showLegendKey val="0"/>
          <c:showVal val="0"/>
          <c:showCatName val="0"/>
          <c:showSerName val="0"/>
          <c:showPercent val="0"/>
          <c:showBubbleSize val="0"/>
        </c:dLbls>
        <c:gapWidth val="150"/>
        <c:axId val="285197056"/>
        <c:axId val="285198592"/>
      </c:barChart>
      <c:catAx>
        <c:axId val="285197056"/>
        <c:scaling>
          <c:orientation val="minMax"/>
        </c:scaling>
        <c:delete val="0"/>
        <c:axPos val="l"/>
        <c:numFmt formatCode="General" sourceLinked="1"/>
        <c:majorTickMark val="none"/>
        <c:minorTickMark val="none"/>
        <c:tickLblPos val="nextTo"/>
        <c:txPr>
          <a:bodyPr/>
          <a:lstStyle/>
          <a:p>
            <a:pPr>
              <a:defRPr sz="900"/>
            </a:pPr>
            <a:endParaRPr lang="cs-CZ"/>
          </a:p>
        </c:txPr>
        <c:crossAx val="285198592"/>
        <c:crosses val="autoZero"/>
        <c:auto val="1"/>
        <c:lblAlgn val="ctr"/>
        <c:lblOffset val="100"/>
        <c:noMultiLvlLbl val="0"/>
      </c:catAx>
      <c:valAx>
        <c:axId val="285198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97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537-48D4-AE83-88E08A54BD35}"/>
              </c:ext>
            </c:extLst>
          </c:dPt>
          <c:cat>
            <c:numRef>
              <c:f>'14.14'!$J$19:$J$26</c:f>
              <c:numCache>
                <c:formatCode>General</c:formatCode>
                <c:ptCount val="8"/>
              </c:numCache>
            </c:numRef>
          </c:cat>
          <c:val>
            <c:numRef>
              <c:f>'14.14'!$K$19:$K$26</c:f>
              <c:numCache>
                <c:formatCode>General</c:formatCode>
                <c:ptCount val="8"/>
              </c:numCache>
            </c:numRef>
          </c:val>
          <c:extLst>
            <c:ext xmlns:c16="http://schemas.microsoft.com/office/drawing/2014/chart" uri="{C3380CC4-5D6E-409C-BE32-E72D297353CC}">
              <c16:uniqueId val="{00000002-D537-48D4-AE83-88E08A54BD3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c:ext xmlns:c16="http://schemas.microsoft.com/office/drawing/2014/chart" uri="{C3380CC4-5D6E-409C-BE32-E72D297353CC}">
              <c16:uniqueId val="{00000000-1CD1-4109-B99F-21BE67C49721}"/>
            </c:ext>
          </c:extLst>
        </c:ser>
        <c:dLbls>
          <c:showLegendKey val="0"/>
          <c:showVal val="0"/>
          <c:showCatName val="0"/>
          <c:showSerName val="0"/>
          <c:showPercent val="0"/>
          <c:showBubbleSize val="0"/>
        </c:dLbls>
        <c:gapWidth val="150"/>
        <c:axId val="285416064"/>
        <c:axId val="285426048"/>
      </c:barChart>
      <c:catAx>
        <c:axId val="285416064"/>
        <c:scaling>
          <c:orientation val="maxMin"/>
        </c:scaling>
        <c:delete val="0"/>
        <c:axPos val="l"/>
        <c:numFmt formatCode="0.0" sourceLinked="1"/>
        <c:majorTickMark val="none"/>
        <c:minorTickMark val="none"/>
        <c:tickLblPos val="nextTo"/>
        <c:txPr>
          <a:bodyPr/>
          <a:lstStyle/>
          <a:p>
            <a:pPr>
              <a:defRPr sz="900"/>
            </a:pPr>
            <a:endParaRPr lang="cs-CZ"/>
          </a:p>
        </c:txPr>
        <c:crossAx val="285426048"/>
        <c:crosses val="autoZero"/>
        <c:auto val="1"/>
        <c:lblAlgn val="ctr"/>
        <c:lblOffset val="100"/>
        <c:noMultiLvlLbl val="0"/>
      </c:catAx>
      <c:valAx>
        <c:axId val="285426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4160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c:ext xmlns:c16="http://schemas.microsoft.com/office/drawing/2014/chart" uri="{C3380CC4-5D6E-409C-BE32-E72D297353CC}">
              <c16:uniqueId val="{00000000-533A-4656-9AE8-AC2CE5CFA4EC}"/>
            </c:ext>
          </c:extLst>
        </c:ser>
        <c:dLbls>
          <c:showLegendKey val="0"/>
          <c:showVal val="0"/>
          <c:showCatName val="0"/>
          <c:showSerName val="0"/>
          <c:showPercent val="0"/>
          <c:showBubbleSize val="0"/>
        </c:dLbls>
        <c:gapWidth val="150"/>
        <c:axId val="285442432"/>
        <c:axId val="285443968"/>
      </c:barChart>
      <c:catAx>
        <c:axId val="285442432"/>
        <c:scaling>
          <c:orientation val="minMax"/>
        </c:scaling>
        <c:delete val="0"/>
        <c:axPos val="l"/>
        <c:numFmt formatCode="General" sourceLinked="1"/>
        <c:majorTickMark val="none"/>
        <c:minorTickMark val="none"/>
        <c:tickLblPos val="nextTo"/>
        <c:txPr>
          <a:bodyPr/>
          <a:lstStyle/>
          <a:p>
            <a:pPr>
              <a:defRPr sz="900"/>
            </a:pPr>
            <a:endParaRPr lang="cs-CZ"/>
          </a:p>
        </c:txPr>
        <c:crossAx val="285443968"/>
        <c:crosses val="autoZero"/>
        <c:auto val="1"/>
        <c:lblAlgn val="ctr"/>
        <c:lblOffset val="100"/>
        <c:noMultiLvlLbl val="0"/>
      </c:catAx>
      <c:valAx>
        <c:axId val="285443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442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 ##0.0</c:formatCode>
                <c:ptCount val="3"/>
              </c:numCache>
            </c:numRef>
          </c:val>
          <c:extLst>
            <c:ext xmlns:c16="http://schemas.microsoft.com/office/drawing/2014/chart" uri="{C3380CC4-5D6E-409C-BE32-E72D297353CC}">
              <c16:uniqueId val="{00000000-1126-45DC-BB60-9D591292108A}"/>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 ##0.0</c:formatCode>
                <c:ptCount val="3"/>
              </c:numCache>
            </c:numRef>
          </c:val>
          <c:extLst>
            <c:ext xmlns:c16="http://schemas.microsoft.com/office/drawing/2014/chart" uri="{C3380CC4-5D6E-409C-BE32-E72D297353CC}">
              <c16:uniqueId val="{00000001-1126-45DC-BB60-9D591292108A}"/>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 ##0.0</c:formatCode>
                <c:ptCount val="3"/>
              </c:numCache>
            </c:numRef>
          </c:val>
          <c:extLst>
            <c:ext xmlns:c16="http://schemas.microsoft.com/office/drawing/2014/chart" uri="{C3380CC4-5D6E-409C-BE32-E72D297353CC}">
              <c16:uniqueId val="{00000002-1126-45DC-BB60-9D591292108A}"/>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 ##0.0</c:formatCode>
                <c:ptCount val="3"/>
              </c:numCache>
            </c:numRef>
          </c:val>
          <c:extLst>
            <c:ext xmlns:c16="http://schemas.microsoft.com/office/drawing/2014/chart" uri="{C3380CC4-5D6E-409C-BE32-E72D297353CC}">
              <c16:uniqueId val="{00000003-1126-45DC-BB60-9D591292108A}"/>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 ##0.0</c:formatCode>
                <c:ptCount val="3"/>
              </c:numCache>
            </c:numRef>
          </c:val>
          <c:extLst>
            <c:ext xmlns:c16="http://schemas.microsoft.com/office/drawing/2014/chart" uri="{C3380CC4-5D6E-409C-BE32-E72D297353CC}">
              <c16:uniqueId val="{00000004-1126-45DC-BB60-9D591292108A}"/>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 ##0.0</c:formatCode>
                <c:ptCount val="3"/>
              </c:numCache>
            </c:numRef>
          </c:val>
          <c:extLst>
            <c:ext xmlns:c16="http://schemas.microsoft.com/office/drawing/2014/chart" uri="{C3380CC4-5D6E-409C-BE32-E72D297353CC}">
              <c16:uniqueId val="{00000005-1126-45DC-BB60-9D591292108A}"/>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 ##0.0</c:formatCode>
                <c:ptCount val="3"/>
              </c:numCache>
            </c:numRef>
          </c:val>
          <c:extLst>
            <c:ext xmlns:c16="http://schemas.microsoft.com/office/drawing/2014/chart" uri="{C3380CC4-5D6E-409C-BE32-E72D297353CC}">
              <c16:uniqueId val="{00000006-1126-45DC-BB60-9D591292108A}"/>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 ##0.0</c:formatCode>
                <c:ptCount val="3"/>
              </c:numCache>
            </c:numRef>
          </c:val>
          <c:extLst>
            <c:ext xmlns:c16="http://schemas.microsoft.com/office/drawing/2014/chart" uri="{C3380CC4-5D6E-409C-BE32-E72D297353CC}">
              <c16:uniqueId val="{00000007-1126-45DC-BB60-9D591292108A}"/>
            </c:ext>
          </c:extLst>
        </c:ser>
        <c:dLbls>
          <c:showLegendKey val="0"/>
          <c:showVal val="0"/>
          <c:showCatName val="0"/>
          <c:showSerName val="0"/>
          <c:showPercent val="0"/>
          <c:showBubbleSize val="0"/>
        </c:dLbls>
        <c:gapWidth val="150"/>
        <c:overlap val="100"/>
        <c:axId val="285833472"/>
        <c:axId val="285847552"/>
      </c:barChart>
      <c:catAx>
        <c:axId val="285833472"/>
        <c:scaling>
          <c:orientation val="minMax"/>
        </c:scaling>
        <c:delete val="0"/>
        <c:axPos val="b"/>
        <c:numFmt formatCode="General" sourceLinked="1"/>
        <c:majorTickMark val="none"/>
        <c:minorTickMark val="none"/>
        <c:tickLblPos val="nextTo"/>
        <c:txPr>
          <a:bodyPr/>
          <a:lstStyle/>
          <a:p>
            <a:pPr>
              <a:defRPr sz="900"/>
            </a:pPr>
            <a:endParaRPr lang="cs-CZ"/>
          </a:p>
        </c:txPr>
        <c:crossAx val="285847552"/>
        <c:crosses val="autoZero"/>
        <c:auto val="1"/>
        <c:lblAlgn val="ctr"/>
        <c:lblOffset val="100"/>
        <c:noMultiLvlLbl val="0"/>
      </c:catAx>
      <c:valAx>
        <c:axId val="2858475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8334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4.0979344729344721E-3"/>
          <c:y val="1.2491234175838518E-2"/>
        </c:manualLayout>
      </c:layout>
      <c:overlay val="0"/>
    </c:title>
    <c:autoTitleDeleted val="0"/>
    <c:plotArea>
      <c:layout>
        <c:manualLayout>
          <c:layoutTarget val="inner"/>
          <c:xMode val="edge"/>
          <c:yMode val="edge"/>
          <c:x val="8.0877328424643471E-2"/>
          <c:y val="0.13519313304721031"/>
          <c:w val="0.88392532828191406"/>
          <c:h val="0.77047210300429181"/>
        </c:manualLayout>
      </c:layout>
      <c:barChart>
        <c:barDir val="col"/>
        <c:grouping val="stacked"/>
        <c:varyColors val="0"/>
        <c:ser>
          <c:idx val="0"/>
          <c:order val="0"/>
          <c:tx>
            <c:strRef>
              <c:f>'5.1'!$A$8</c:f>
              <c:strCache>
                <c:ptCount val="1"/>
                <c:pt idx="0">
                  <c:v>Biomasa</c:v>
                </c:pt>
              </c:strCache>
            </c:strRef>
          </c:tx>
          <c:spPr>
            <a:solidFill>
              <a:schemeClr val="tx2"/>
            </a:solidFill>
          </c:spPr>
          <c:invertIfNegative val="0"/>
          <c:val>
            <c:numRef>
              <c:f>'5.1'!$B$8:$M$8</c:f>
              <c:numCache>
                <c:formatCode>#\ ##0.0</c:formatCode>
                <c:ptCount val="12"/>
                <c:pt idx="0">
                  <c:v>887.91859699999941</c:v>
                </c:pt>
                <c:pt idx="1">
                  <c:v>884.25900799999999</c:v>
                </c:pt>
                <c:pt idx="2">
                  <c:v>930.24874500000044</c:v>
                </c:pt>
                <c:pt idx="3">
                  <c:v>832.2449859999997</c:v>
                </c:pt>
                <c:pt idx="4">
                  <c:v>525.90538099999981</c:v>
                </c:pt>
                <c:pt idx="5">
                  <c:v>337.29419399999983</c:v>
                </c:pt>
                <c:pt idx="6">
                  <c:v>303.020802</c:v>
                </c:pt>
                <c:pt idx="7">
                  <c:v>237.864678</c:v>
                </c:pt>
                <c:pt idx="8">
                  <c:v>255.82442600000005</c:v>
                </c:pt>
                <c:pt idx="9">
                  <c:v>0</c:v>
                </c:pt>
                <c:pt idx="10">
                  <c:v>0</c:v>
                </c:pt>
                <c:pt idx="11">
                  <c:v>0</c:v>
                </c:pt>
              </c:numCache>
            </c:numRef>
          </c:val>
          <c:extLst>
            <c:ext xmlns:c16="http://schemas.microsoft.com/office/drawing/2014/chart" uri="{C3380CC4-5D6E-409C-BE32-E72D297353CC}">
              <c16:uniqueId val="{00000000-85BA-41BF-94A4-ABB20CCABEA8}"/>
            </c:ext>
          </c:extLst>
        </c:ser>
        <c:ser>
          <c:idx val="1"/>
          <c:order val="1"/>
          <c:tx>
            <c:strRef>
              <c:f>'5.1'!$A$9</c:f>
              <c:strCache>
                <c:ptCount val="1"/>
                <c:pt idx="0">
                  <c:v>Bioplyn</c:v>
                </c:pt>
              </c:strCache>
            </c:strRef>
          </c:tx>
          <c:spPr>
            <a:solidFill>
              <a:schemeClr val="accent2"/>
            </a:solidFill>
          </c:spPr>
          <c:invertIfNegative val="0"/>
          <c:val>
            <c:numRef>
              <c:f>'5.1'!$B$9:$M$9</c:f>
              <c:numCache>
                <c:formatCode>#\ ##0.0</c:formatCode>
                <c:ptCount val="12"/>
                <c:pt idx="0">
                  <c:v>64.623637999999985</c:v>
                </c:pt>
                <c:pt idx="1">
                  <c:v>59.774303999999987</c:v>
                </c:pt>
                <c:pt idx="2">
                  <c:v>58.469977000000014</c:v>
                </c:pt>
                <c:pt idx="3">
                  <c:v>50.852325999999991</c:v>
                </c:pt>
                <c:pt idx="4">
                  <c:v>41.866211</c:v>
                </c:pt>
                <c:pt idx="5">
                  <c:v>32.547485000000002</c:v>
                </c:pt>
                <c:pt idx="6">
                  <c:v>30.242871000000001</c:v>
                </c:pt>
                <c:pt idx="7">
                  <c:v>29.910741000000002</c:v>
                </c:pt>
                <c:pt idx="8">
                  <c:v>30.148543000000004</c:v>
                </c:pt>
                <c:pt idx="9">
                  <c:v>0</c:v>
                </c:pt>
                <c:pt idx="10">
                  <c:v>0</c:v>
                </c:pt>
                <c:pt idx="11">
                  <c:v>0</c:v>
                </c:pt>
              </c:numCache>
            </c:numRef>
          </c:val>
          <c:extLst>
            <c:ext xmlns:c16="http://schemas.microsoft.com/office/drawing/2014/chart" uri="{C3380CC4-5D6E-409C-BE32-E72D297353CC}">
              <c16:uniqueId val="{00000001-85BA-41BF-94A4-ABB20CCABEA8}"/>
            </c:ext>
          </c:extLst>
        </c:ser>
        <c:ser>
          <c:idx val="2"/>
          <c:order val="2"/>
          <c:tx>
            <c:strRef>
              <c:f>'5.1'!$A$10</c:f>
              <c:strCache>
                <c:ptCount val="1"/>
                <c:pt idx="0">
                  <c:v>Černé uhlí</c:v>
                </c:pt>
              </c:strCache>
            </c:strRef>
          </c:tx>
          <c:spPr>
            <a:solidFill>
              <a:schemeClr val="accent4"/>
            </a:solidFill>
          </c:spPr>
          <c:invertIfNegative val="0"/>
          <c:val>
            <c:numRef>
              <c:f>'5.1'!$B$10:$M$10</c:f>
              <c:numCache>
                <c:formatCode>#\ ##0.0</c:formatCode>
                <c:ptCount val="12"/>
                <c:pt idx="0">
                  <c:v>1099.6016940000002</c:v>
                </c:pt>
                <c:pt idx="1">
                  <c:v>1050.070203</c:v>
                </c:pt>
                <c:pt idx="2">
                  <c:v>905.51116000000013</c:v>
                </c:pt>
                <c:pt idx="3">
                  <c:v>689.10446500000012</c:v>
                </c:pt>
                <c:pt idx="4">
                  <c:v>346.73555900000002</c:v>
                </c:pt>
                <c:pt idx="5">
                  <c:v>194.57093999999998</c:v>
                </c:pt>
                <c:pt idx="6">
                  <c:v>169.32380699999996</c:v>
                </c:pt>
                <c:pt idx="7">
                  <c:v>153.72706000000002</c:v>
                </c:pt>
                <c:pt idx="8">
                  <c:v>180.63842200000002</c:v>
                </c:pt>
                <c:pt idx="9">
                  <c:v>0</c:v>
                </c:pt>
                <c:pt idx="10">
                  <c:v>0</c:v>
                </c:pt>
                <c:pt idx="11">
                  <c:v>0</c:v>
                </c:pt>
              </c:numCache>
            </c:numRef>
          </c:val>
          <c:extLst>
            <c:ext xmlns:c16="http://schemas.microsoft.com/office/drawing/2014/chart" uri="{C3380CC4-5D6E-409C-BE32-E72D297353CC}">
              <c16:uniqueId val="{00000002-85BA-41BF-94A4-ABB20CCABEA8}"/>
            </c:ext>
          </c:extLst>
        </c:ser>
        <c:ser>
          <c:idx val="3"/>
          <c:order val="3"/>
          <c:tx>
            <c:strRef>
              <c:f>'5.1'!$A$11</c:f>
              <c:strCache>
                <c:ptCount val="1"/>
                <c:pt idx="0">
                  <c:v>Elektrická energie</c:v>
                </c:pt>
              </c:strCache>
            </c:strRef>
          </c:tx>
          <c:spPr>
            <a:solidFill>
              <a:schemeClr val="accent4"/>
            </a:solidFill>
          </c:spPr>
          <c:invertIfNegative val="0"/>
          <c:val>
            <c:numRef>
              <c:f>'5.1'!$B$11:$M$11</c:f>
              <c:numCache>
                <c:formatCode>#\ ##0.0</c:formatCode>
                <c:ptCount val="12"/>
                <c:pt idx="0">
                  <c:v>5.2364470000000001</c:v>
                </c:pt>
                <c:pt idx="1">
                  <c:v>7.6703010000000003</c:v>
                </c:pt>
                <c:pt idx="2">
                  <c:v>8.9231610000000003</c:v>
                </c:pt>
                <c:pt idx="3">
                  <c:v>8.1676640000000003</c:v>
                </c:pt>
                <c:pt idx="4">
                  <c:v>5.220254999999999</c:v>
                </c:pt>
                <c:pt idx="5">
                  <c:v>5.331334</c:v>
                </c:pt>
                <c:pt idx="6">
                  <c:v>5.7077029999999995</c:v>
                </c:pt>
                <c:pt idx="7">
                  <c:v>7.4248630000000002</c:v>
                </c:pt>
                <c:pt idx="8">
                  <c:v>5.8079460000000003</c:v>
                </c:pt>
                <c:pt idx="9">
                  <c:v>0</c:v>
                </c:pt>
                <c:pt idx="10">
                  <c:v>0</c:v>
                </c:pt>
                <c:pt idx="11">
                  <c:v>0</c:v>
                </c:pt>
              </c:numCache>
            </c:numRef>
          </c:val>
          <c:extLst>
            <c:ext xmlns:c16="http://schemas.microsoft.com/office/drawing/2014/chart" uri="{C3380CC4-5D6E-409C-BE32-E72D297353CC}">
              <c16:uniqueId val="{00000003-85BA-41BF-94A4-ABB20CCABEA8}"/>
            </c:ext>
          </c:extLst>
        </c:ser>
        <c:ser>
          <c:idx val="4"/>
          <c:order val="4"/>
          <c:tx>
            <c:strRef>
              <c:f>'5.1'!$A$12</c:f>
              <c:strCache>
                <c:ptCount val="1"/>
                <c:pt idx="0">
                  <c:v>Energie prostředí (tepelné čerpadlo)</c:v>
                </c:pt>
              </c:strCache>
            </c:strRef>
          </c:tx>
          <c:spPr>
            <a:solidFill>
              <a:schemeClr val="accent5"/>
            </a:solidFill>
          </c:spPr>
          <c:invertIfNegative val="0"/>
          <c:val>
            <c:numRef>
              <c:f>'5.1'!$B$12:$M$12</c:f>
              <c:numCache>
                <c:formatCode>#\ ##0.0</c:formatCode>
                <c:ptCount val="12"/>
                <c:pt idx="0">
                  <c:v>0.78802199999999989</c:v>
                </c:pt>
                <c:pt idx="1">
                  <c:v>0.59678199999999992</c:v>
                </c:pt>
                <c:pt idx="2">
                  <c:v>0.84870499999999993</c:v>
                </c:pt>
                <c:pt idx="3">
                  <c:v>1.418758</c:v>
                </c:pt>
                <c:pt idx="4">
                  <c:v>1.6430629999999999</c:v>
                </c:pt>
                <c:pt idx="5">
                  <c:v>0.96527399999999997</c:v>
                </c:pt>
                <c:pt idx="6">
                  <c:v>1.114806</c:v>
                </c:pt>
                <c:pt idx="7">
                  <c:v>0.74428099999999997</c:v>
                </c:pt>
                <c:pt idx="8">
                  <c:v>1.0292919999999999</c:v>
                </c:pt>
                <c:pt idx="9">
                  <c:v>0</c:v>
                </c:pt>
                <c:pt idx="10">
                  <c:v>0</c:v>
                </c:pt>
                <c:pt idx="11">
                  <c:v>0</c:v>
                </c:pt>
              </c:numCache>
            </c:numRef>
          </c:val>
          <c:extLst>
            <c:ext xmlns:c16="http://schemas.microsoft.com/office/drawing/2014/chart" uri="{C3380CC4-5D6E-409C-BE32-E72D297353CC}">
              <c16:uniqueId val="{00000004-85BA-41BF-94A4-ABB20CCABEA8}"/>
            </c:ext>
          </c:extLst>
        </c:ser>
        <c:ser>
          <c:idx val="5"/>
          <c:order val="5"/>
          <c:tx>
            <c:strRef>
              <c:f>'5.1'!$A$13</c:f>
              <c:strCache>
                <c:ptCount val="1"/>
                <c:pt idx="0">
                  <c:v>Energie Slunce (solární kolektor)</c:v>
                </c:pt>
              </c:strCache>
            </c:strRef>
          </c:tx>
          <c:spPr>
            <a:solidFill>
              <a:schemeClr val="accent6"/>
            </a:solidFill>
          </c:spPr>
          <c:invertIfNegative val="0"/>
          <c:val>
            <c:numRef>
              <c:f>'5.1'!$B$13:$M$13</c:f>
              <c:numCache>
                <c:formatCode>#\ ##0.0</c:formatCode>
                <c:ptCount val="12"/>
                <c:pt idx="0">
                  <c:v>7.8099999999999992E-3</c:v>
                </c:pt>
                <c:pt idx="1">
                  <c:v>1.6640000000000002E-2</c:v>
                </c:pt>
                <c:pt idx="2">
                  <c:v>3.1890000000000002E-2</c:v>
                </c:pt>
                <c:pt idx="3">
                  <c:v>3.5709999999999999E-2</c:v>
                </c:pt>
                <c:pt idx="4">
                  <c:v>6.1449999999999998E-2</c:v>
                </c:pt>
                <c:pt idx="5">
                  <c:v>6.2570000000000001E-2</c:v>
                </c:pt>
                <c:pt idx="6">
                  <c:v>8.3360000000000004E-2</c:v>
                </c:pt>
                <c:pt idx="7">
                  <c:v>6.9099999999999995E-2</c:v>
                </c:pt>
                <c:pt idx="8">
                  <c:v>7.4509999999999993E-2</c:v>
                </c:pt>
                <c:pt idx="9">
                  <c:v>0</c:v>
                </c:pt>
                <c:pt idx="10">
                  <c:v>0</c:v>
                </c:pt>
                <c:pt idx="11">
                  <c:v>0</c:v>
                </c:pt>
              </c:numCache>
            </c:numRef>
          </c:val>
          <c:extLst>
            <c:ext xmlns:c16="http://schemas.microsoft.com/office/drawing/2014/chart" uri="{C3380CC4-5D6E-409C-BE32-E72D297353CC}">
              <c16:uniqueId val="{00000005-85BA-41BF-94A4-ABB20CCABEA8}"/>
            </c:ext>
          </c:extLst>
        </c:ser>
        <c:ser>
          <c:idx val="6"/>
          <c:order val="6"/>
          <c:tx>
            <c:strRef>
              <c:f>'5.1'!$A$14</c:f>
              <c:strCache>
                <c:ptCount val="1"/>
                <c:pt idx="0">
                  <c:v>Hnědé uhlí</c:v>
                </c:pt>
              </c:strCache>
            </c:strRef>
          </c:tx>
          <c:spPr>
            <a:solidFill>
              <a:srgbClr val="F0948F"/>
            </a:solidFill>
          </c:spPr>
          <c:invertIfNegative val="0"/>
          <c:val>
            <c:numRef>
              <c:f>'5.1'!$B$14:$M$14</c:f>
              <c:numCache>
                <c:formatCode>#\ ##0.0</c:formatCode>
                <c:ptCount val="12"/>
                <c:pt idx="0">
                  <c:v>4828.1436479999984</c:v>
                </c:pt>
                <c:pt idx="1">
                  <c:v>4608.5140529999999</c:v>
                </c:pt>
                <c:pt idx="2">
                  <c:v>4000.3068149999995</c:v>
                </c:pt>
                <c:pt idx="3">
                  <c:v>3206.565834</c:v>
                </c:pt>
                <c:pt idx="4">
                  <c:v>1849.5042549999998</c:v>
                </c:pt>
                <c:pt idx="5">
                  <c:v>1031.6428819999999</c:v>
                </c:pt>
                <c:pt idx="6">
                  <c:v>879.48793599999988</c:v>
                </c:pt>
                <c:pt idx="7">
                  <c:v>1041.3739119999998</c:v>
                </c:pt>
                <c:pt idx="8">
                  <c:v>1188.6918270000001</c:v>
                </c:pt>
                <c:pt idx="9">
                  <c:v>0</c:v>
                </c:pt>
                <c:pt idx="10">
                  <c:v>0</c:v>
                </c:pt>
                <c:pt idx="11">
                  <c:v>0</c:v>
                </c:pt>
              </c:numCache>
            </c:numRef>
          </c:val>
          <c:extLst>
            <c:ext xmlns:c16="http://schemas.microsoft.com/office/drawing/2014/chart" uri="{C3380CC4-5D6E-409C-BE32-E72D297353CC}">
              <c16:uniqueId val="{00000006-85BA-41BF-94A4-ABB20CCABEA8}"/>
            </c:ext>
          </c:extLst>
        </c:ser>
        <c:ser>
          <c:idx val="7"/>
          <c:order val="7"/>
          <c:tx>
            <c:strRef>
              <c:f>'5.1'!$A$15</c:f>
              <c:strCache>
                <c:ptCount val="1"/>
                <c:pt idx="0">
                  <c:v>Jaderné palivo</c:v>
                </c:pt>
              </c:strCache>
            </c:strRef>
          </c:tx>
          <c:spPr>
            <a:solidFill>
              <a:srgbClr val="F7C9C7"/>
            </a:solidFill>
          </c:spPr>
          <c:invertIfNegative val="0"/>
          <c:val>
            <c:numRef>
              <c:f>'5.1'!$B$15:$M$15</c:f>
              <c:numCache>
                <c:formatCode>#\ ##0.0</c:formatCode>
                <c:ptCount val="12"/>
                <c:pt idx="0">
                  <c:v>32.93732</c:v>
                </c:pt>
                <c:pt idx="1">
                  <c:v>30.534990000000001</c:v>
                </c:pt>
                <c:pt idx="2">
                  <c:v>26.525880000000001</c:v>
                </c:pt>
                <c:pt idx="3">
                  <c:v>23.974270000000001</c:v>
                </c:pt>
                <c:pt idx="4">
                  <c:v>10.947199999999999</c:v>
                </c:pt>
                <c:pt idx="5">
                  <c:v>6.0454799999999995</c:v>
                </c:pt>
                <c:pt idx="6">
                  <c:v>6.7945199999999994</c:v>
                </c:pt>
                <c:pt idx="7">
                  <c:v>6.9676299999999998</c:v>
                </c:pt>
                <c:pt idx="8">
                  <c:v>7.3877199999999998</c:v>
                </c:pt>
                <c:pt idx="9">
                  <c:v>0</c:v>
                </c:pt>
                <c:pt idx="10">
                  <c:v>0</c:v>
                </c:pt>
                <c:pt idx="11">
                  <c:v>0</c:v>
                </c:pt>
              </c:numCache>
            </c:numRef>
          </c:val>
          <c:extLst>
            <c:ext xmlns:c16="http://schemas.microsoft.com/office/drawing/2014/chart" uri="{C3380CC4-5D6E-409C-BE32-E72D297353CC}">
              <c16:uniqueId val="{00000007-85BA-41BF-94A4-ABB20CCABEA8}"/>
            </c:ext>
          </c:extLst>
        </c:ser>
        <c:ser>
          <c:idx val="8"/>
          <c:order val="8"/>
          <c:tx>
            <c:strRef>
              <c:f>'5.1'!$A$16</c:f>
              <c:strCache>
                <c:ptCount val="1"/>
                <c:pt idx="0">
                  <c:v>Koks</c:v>
                </c:pt>
              </c:strCache>
            </c:strRef>
          </c:tx>
          <c:spPr>
            <a:solidFill>
              <a:schemeClr val="tx1"/>
            </a:solidFill>
          </c:spPr>
          <c:invertIfNegative val="0"/>
          <c:val>
            <c:numRef>
              <c:f>'5.1'!$B$16:$M$16</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5BA-41BF-94A4-ABB20CCABEA8}"/>
            </c:ext>
          </c:extLst>
        </c:ser>
        <c:ser>
          <c:idx val="9"/>
          <c:order val="9"/>
          <c:tx>
            <c:strRef>
              <c:f>'5.1'!$A$17</c:f>
              <c:strCache>
                <c:ptCount val="1"/>
                <c:pt idx="0">
                  <c:v>Odpadní teplo</c:v>
                </c:pt>
              </c:strCache>
            </c:strRef>
          </c:tx>
          <c:spPr>
            <a:solidFill>
              <a:srgbClr val="646363"/>
            </a:solidFill>
          </c:spPr>
          <c:invertIfNegative val="0"/>
          <c:val>
            <c:numRef>
              <c:f>'5.1'!$B$17:$M$17</c:f>
              <c:numCache>
                <c:formatCode>#\ ##0.0</c:formatCode>
                <c:ptCount val="12"/>
                <c:pt idx="0">
                  <c:v>79.538994000000002</c:v>
                </c:pt>
                <c:pt idx="1">
                  <c:v>70.527181999999996</c:v>
                </c:pt>
                <c:pt idx="2">
                  <c:v>72.347997000000007</c:v>
                </c:pt>
                <c:pt idx="3">
                  <c:v>66.253586999999996</c:v>
                </c:pt>
                <c:pt idx="4">
                  <c:v>66.411664000000002</c:v>
                </c:pt>
                <c:pt idx="5">
                  <c:v>62.008023000000001</c:v>
                </c:pt>
                <c:pt idx="6">
                  <c:v>61.966864999999999</c:v>
                </c:pt>
                <c:pt idx="7">
                  <c:v>70.695555999999996</c:v>
                </c:pt>
                <c:pt idx="8">
                  <c:v>38.721229999999998</c:v>
                </c:pt>
                <c:pt idx="9">
                  <c:v>0</c:v>
                </c:pt>
                <c:pt idx="10">
                  <c:v>0</c:v>
                </c:pt>
                <c:pt idx="11">
                  <c:v>0</c:v>
                </c:pt>
              </c:numCache>
            </c:numRef>
          </c:val>
          <c:extLst>
            <c:ext xmlns:c16="http://schemas.microsoft.com/office/drawing/2014/chart" uri="{C3380CC4-5D6E-409C-BE32-E72D297353CC}">
              <c16:uniqueId val="{00000009-85BA-41BF-94A4-ABB20CCABEA8}"/>
            </c:ext>
          </c:extLst>
        </c:ser>
        <c:ser>
          <c:idx val="10"/>
          <c:order val="10"/>
          <c:tx>
            <c:strRef>
              <c:f>'5.1'!$A$18</c:f>
              <c:strCache>
                <c:ptCount val="1"/>
                <c:pt idx="0">
                  <c:v>Ostatní kapalná paliva</c:v>
                </c:pt>
              </c:strCache>
            </c:strRef>
          </c:tx>
          <c:spPr>
            <a:solidFill>
              <a:srgbClr val="D0D0D0"/>
            </a:solidFill>
          </c:spPr>
          <c:invertIfNegative val="0"/>
          <c:val>
            <c:numRef>
              <c:f>'5.1'!$B$18:$M$18</c:f>
              <c:numCache>
                <c:formatCode>#\ ##0.0</c:formatCode>
                <c:ptCount val="12"/>
                <c:pt idx="0">
                  <c:v>12.380839</c:v>
                </c:pt>
                <c:pt idx="1">
                  <c:v>12.414474</c:v>
                </c:pt>
                <c:pt idx="2">
                  <c:v>7.3125850000000003</c:v>
                </c:pt>
                <c:pt idx="3">
                  <c:v>6.3619110000000001</c:v>
                </c:pt>
                <c:pt idx="4">
                  <c:v>2.9773200000000002</c:v>
                </c:pt>
                <c:pt idx="5">
                  <c:v>0.30656299999999997</c:v>
                </c:pt>
                <c:pt idx="6">
                  <c:v>0.77306600000000003</c:v>
                </c:pt>
                <c:pt idx="7">
                  <c:v>0.64839899999999995</c:v>
                </c:pt>
                <c:pt idx="8">
                  <c:v>0.80538200000000004</c:v>
                </c:pt>
                <c:pt idx="9">
                  <c:v>0</c:v>
                </c:pt>
                <c:pt idx="10">
                  <c:v>0</c:v>
                </c:pt>
                <c:pt idx="11">
                  <c:v>0</c:v>
                </c:pt>
              </c:numCache>
            </c:numRef>
          </c:val>
          <c:extLst>
            <c:ext xmlns:c16="http://schemas.microsoft.com/office/drawing/2014/chart" uri="{C3380CC4-5D6E-409C-BE32-E72D297353CC}">
              <c16:uniqueId val="{0000000A-85BA-41BF-94A4-ABB20CCABEA8}"/>
            </c:ext>
          </c:extLst>
        </c:ser>
        <c:ser>
          <c:idx val="11"/>
          <c:order val="11"/>
          <c:tx>
            <c:strRef>
              <c:f>'5.1'!$A$19</c:f>
              <c:strCache>
                <c:ptCount val="1"/>
                <c:pt idx="0">
                  <c:v>Ostatní pevná paliva</c:v>
                </c:pt>
              </c:strCache>
            </c:strRef>
          </c:tx>
          <c:spPr>
            <a:solidFill>
              <a:srgbClr val="D0D0D0"/>
            </a:solidFill>
          </c:spPr>
          <c:invertIfNegative val="0"/>
          <c:val>
            <c:numRef>
              <c:f>'5.1'!$B$19:$M$19</c:f>
              <c:numCache>
                <c:formatCode>#\ ##0.0</c:formatCode>
                <c:ptCount val="12"/>
                <c:pt idx="0">
                  <c:v>297.44967389787513</c:v>
                </c:pt>
                <c:pt idx="1">
                  <c:v>284.41331922214954</c:v>
                </c:pt>
                <c:pt idx="2">
                  <c:v>283.49296781917792</c:v>
                </c:pt>
                <c:pt idx="3">
                  <c:v>304.99009349891514</c:v>
                </c:pt>
                <c:pt idx="4">
                  <c:v>249.26456530486016</c:v>
                </c:pt>
                <c:pt idx="5">
                  <c:v>207.49604600000001</c:v>
                </c:pt>
                <c:pt idx="6">
                  <c:v>181.35478862854177</c:v>
                </c:pt>
                <c:pt idx="7">
                  <c:v>198.18689910531577</c:v>
                </c:pt>
                <c:pt idx="8">
                  <c:v>182.03079323142035</c:v>
                </c:pt>
                <c:pt idx="9">
                  <c:v>0</c:v>
                </c:pt>
                <c:pt idx="10">
                  <c:v>0</c:v>
                </c:pt>
                <c:pt idx="11">
                  <c:v>0</c:v>
                </c:pt>
              </c:numCache>
            </c:numRef>
          </c:val>
          <c:extLst>
            <c:ext xmlns:c16="http://schemas.microsoft.com/office/drawing/2014/chart" uri="{C3380CC4-5D6E-409C-BE32-E72D297353CC}">
              <c16:uniqueId val="{0000000B-85BA-41BF-94A4-ABB20CCABEA8}"/>
            </c:ext>
          </c:extLst>
        </c:ser>
        <c:ser>
          <c:idx val="12"/>
          <c:order val="12"/>
          <c:tx>
            <c:strRef>
              <c:f>'5.1'!$A$20</c:f>
              <c:strCache>
                <c:ptCount val="1"/>
                <c:pt idx="0">
                  <c:v>Ostatní plyny</c:v>
                </c:pt>
              </c:strCache>
            </c:strRef>
          </c:tx>
          <c:spPr>
            <a:pattFill prst="ltUpDiag">
              <a:fgClr>
                <a:schemeClr val="tx2"/>
              </a:fgClr>
              <a:bgClr>
                <a:schemeClr val="bg1"/>
              </a:bgClr>
            </a:pattFill>
          </c:spPr>
          <c:invertIfNegative val="0"/>
          <c:val>
            <c:numRef>
              <c:f>'5.1'!$B$20:$M$20</c:f>
              <c:numCache>
                <c:formatCode>#\ ##0.0</c:formatCode>
                <c:ptCount val="12"/>
                <c:pt idx="0">
                  <c:v>301.47183400000006</c:v>
                </c:pt>
                <c:pt idx="1">
                  <c:v>283.63540900000004</c:v>
                </c:pt>
                <c:pt idx="2">
                  <c:v>295.08216299999998</c:v>
                </c:pt>
                <c:pt idx="3">
                  <c:v>266.31797299999999</c:v>
                </c:pt>
                <c:pt idx="4">
                  <c:v>194.63942400000002</c:v>
                </c:pt>
                <c:pt idx="5">
                  <c:v>188.42171999999997</c:v>
                </c:pt>
                <c:pt idx="6">
                  <c:v>172.837436</c:v>
                </c:pt>
                <c:pt idx="7">
                  <c:v>172.471417</c:v>
                </c:pt>
                <c:pt idx="8">
                  <c:v>190.99583699999999</c:v>
                </c:pt>
                <c:pt idx="9">
                  <c:v>0</c:v>
                </c:pt>
                <c:pt idx="10">
                  <c:v>0</c:v>
                </c:pt>
                <c:pt idx="11">
                  <c:v>0</c:v>
                </c:pt>
              </c:numCache>
            </c:numRef>
          </c:val>
          <c:extLst>
            <c:ext xmlns:c16="http://schemas.microsoft.com/office/drawing/2014/chart" uri="{C3380CC4-5D6E-409C-BE32-E72D297353CC}">
              <c16:uniqueId val="{0000000C-85BA-41BF-94A4-ABB20CCABEA8}"/>
            </c:ext>
          </c:extLst>
        </c:ser>
        <c:ser>
          <c:idx val="13"/>
          <c:order val="13"/>
          <c:tx>
            <c:strRef>
              <c:f>'5.1'!$A$21</c:f>
              <c:strCache>
                <c:ptCount val="1"/>
                <c:pt idx="0">
                  <c:v>Ostatní</c:v>
                </c:pt>
              </c:strCache>
            </c:strRef>
          </c:tx>
          <c:spPr>
            <a:pattFill prst="ltUpDiag">
              <a:fgClr>
                <a:schemeClr val="accent5"/>
              </a:fgClr>
              <a:bgClr>
                <a:schemeClr val="bg1"/>
              </a:bgClr>
            </a:pattFill>
          </c:spPr>
          <c:invertIfNegative val="0"/>
          <c:val>
            <c:numRef>
              <c:f>'5.1'!$B$21:$M$21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85BA-41BF-94A4-ABB20CCABEA8}"/>
            </c:ext>
          </c:extLst>
        </c:ser>
        <c:ser>
          <c:idx val="14"/>
          <c:order val="14"/>
          <c:tx>
            <c:strRef>
              <c:f>'5.1'!$A$22</c:f>
              <c:strCache>
                <c:ptCount val="1"/>
                <c:pt idx="0">
                  <c:v>Topné oleje</c:v>
                </c:pt>
              </c:strCache>
            </c:strRef>
          </c:tx>
          <c:spPr>
            <a:pattFill prst="ltUpDiag">
              <a:fgClr>
                <a:schemeClr val="accent2"/>
              </a:fgClr>
              <a:bgClr>
                <a:schemeClr val="bg1"/>
              </a:bgClr>
            </a:pattFill>
          </c:spPr>
          <c:invertIfNegative val="0"/>
          <c:val>
            <c:numRef>
              <c:f>'5.1'!$B$22:$M$22</c:f>
              <c:numCache>
                <c:formatCode>#\ ##0.0</c:formatCode>
                <c:ptCount val="12"/>
                <c:pt idx="0">
                  <c:v>90.833982000000034</c:v>
                </c:pt>
                <c:pt idx="1">
                  <c:v>79.051297000000019</c:v>
                </c:pt>
                <c:pt idx="2">
                  <c:v>47.133687000000002</c:v>
                </c:pt>
                <c:pt idx="3">
                  <c:v>25.792905000000001</c:v>
                </c:pt>
                <c:pt idx="4">
                  <c:v>6.8898659999999978</c:v>
                </c:pt>
                <c:pt idx="5">
                  <c:v>35.031500999999992</c:v>
                </c:pt>
                <c:pt idx="6">
                  <c:v>13.674141000000004</c:v>
                </c:pt>
                <c:pt idx="7">
                  <c:v>6.492090000000001</c:v>
                </c:pt>
                <c:pt idx="8">
                  <c:v>6.4929910000000008</c:v>
                </c:pt>
                <c:pt idx="9">
                  <c:v>0</c:v>
                </c:pt>
                <c:pt idx="10">
                  <c:v>0</c:v>
                </c:pt>
                <c:pt idx="11">
                  <c:v>0</c:v>
                </c:pt>
              </c:numCache>
            </c:numRef>
          </c:val>
          <c:extLst>
            <c:ext xmlns:c16="http://schemas.microsoft.com/office/drawing/2014/chart" uri="{C3380CC4-5D6E-409C-BE32-E72D297353CC}">
              <c16:uniqueId val="{0000000E-85BA-41BF-94A4-ABB20CCABEA8}"/>
            </c:ext>
          </c:extLst>
        </c:ser>
        <c:ser>
          <c:idx val="15"/>
          <c:order val="15"/>
          <c:tx>
            <c:strRef>
              <c:f>'5.1'!$A$23</c:f>
              <c:strCache>
                <c:ptCount val="1"/>
                <c:pt idx="0">
                  <c:v>Zemní plyn</c:v>
                </c:pt>
              </c:strCache>
            </c:strRef>
          </c:tx>
          <c:spPr>
            <a:pattFill prst="ltUpDiag">
              <a:fgClr>
                <a:schemeClr val="accent6"/>
              </a:fgClr>
              <a:bgClr>
                <a:schemeClr val="bg1"/>
              </a:bgClr>
            </a:pattFill>
          </c:spPr>
          <c:invertIfNegative val="0"/>
          <c:val>
            <c:numRef>
              <c:f>'5.1'!$B$23:$M$23</c:f>
              <c:numCache>
                <c:formatCode>#\ ##0.0</c:formatCode>
                <c:ptCount val="12"/>
                <c:pt idx="0">
                  <c:v>2772.2973153376024</c:v>
                </c:pt>
                <c:pt idx="1">
                  <c:v>2611.2335571788954</c:v>
                </c:pt>
                <c:pt idx="2">
                  <c:v>2364.1170078205869</c:v>
                </c:pt>
                <c:pt idx="3">
                  <c:v>1820.7220816328986</c:v>
                </c:pt>
                <c:pt idx="4">
                  <c:v>961.94167988047559</c:v>
                </c:pt>
                <c:pt idx="5">
                  <c:v>682.03161082940983</c:v>
                </c:pt>
                <c:pt idx="6">
                  <c:v>743.29068937145803</c:v>
                </c:pt>
                <c:pt idx="7">
                  <c:v>722.73863089468432</c:v>
                </c:pt>
                <c:pt idx="8">
                  <c:v>694.54301976857948</c:v>
                </c:pt>
                <c:pt idx="9">
                  <c:v>0</c:v>
                </c:pt>
                <c:pt idx="10">
                  <c:v>0</c:v>
                </c:pt>
                <c:pt idx="11">
                  <c:v>0</c:v>
                </c:pt>
              </c:numCache>
            </c:numRef>
          </c:val>
          <c:extLst>
            <c:ext xmlns:c16="http://schemas.microsoft.com/office/drawing/2014/chart" uri="{C3380CC4-5D6E-409C-BE32-E72D297353CC}">
              <c16:uniqueId val="{0000000F-85BA-41BF-94A4-ABB20CCABEA8}"/>
            </c:ext>
          </c:extLst>
        </c:ser>
        <c:dLbls>
          <c:showLegendKey val="0"/>
          <c:showVal val="0"/>
          <c:showCatName val="0"/>
          <c:showSerName val="0"/>
          <c:showPercent val="0"/>
          <c:showBubbleSize val="0"/>
        </c:dLbls>
        <c:gapWidth val="50"/>
        <c:overlap val="100"/>
        <c:axId val="232740736"/>
        <c:axId val="232742272"/>
      </c:barChart>
      <c:catAx>
        <c:axId val="232740736"/>
        <c:scaling>
          <c:orientation val="minMax"/>
        </c:scaling>
        <c:delete val="0"/>
        <c:axPos val="b"/>
        <c:majorTickMark val="none"/>
        <c:minorTickMark val="none"/>
        <c:tickLblPos val="low"/>
        <c:txPr>
          <a:bodyPr/>
          <a:lstStyle/>
          <a:p>
            <a:pPr>
              <a:defRPr sz="900"/>
            </a:pPr>
            <a:endParaRPr lang="cs-CZ"/>
          </a:p>
        </c:txPr>
        <c:crossAx val="232742272"/>
        <c:crosses val="autoZero"/>
        <c:auto val="1"/>
        <c:lblAlgn val="ctr"/>
        <c:lblOffset val="100"/>
        <c:noMultiLvlLbl val="0"/>
      </c:catAx>
      <c:valAx>
        <c:axId val="232742272"/>
        <c:scaling>
          <c:orientation val="minMax"/>
          <c:max val="12000"/>
        </c:scaling>
        <c:delete val="0"/>
        <c:axPos val="l"/>
        <c:majorGridlines/>
        <c:numFmt formatCode="#,##0" sourceLinked="0"/>
        <c:majorTickMark val="none"/>
        <c:minorTickMark val="none"/>
        <c:tickLblPos val="nextTo"/>
        <c:spPr>
          <a:ln>
            <a:noFill/>
          </a:ln>
        </c:spPr>
        <c:txPr>
          <a:bodyPr/>
          <a:lstStyle/>
          <a:p>
            <a:pPr>
              <a:defRPr sz="900"/>
            </a:pPr>
            <a:endParaRPr lang="cs-CZ"/>
          </a:p>
        </c:txPr>
        <c:crossAx val="232740736"/>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c:ext xmlns:c16="http://schemas.microsoft.com/office/drawing/2014/chart" uri="{C3380CC4-5D6E-409C-BE32-E72D297353CC}">
              <c16:uniqueId val="{00000000-4B93-48FA-B3B3-850B24C8D8D2}"/>
            </c:ext>
          </c:extLst>
        </c:ser>
        <c:dLbls>
          <c:showLegendKey val="0"/>
          <c:showVal val="0"/>
          <c:showCatName val="0"/>
          <c:showSerName val="0"/>
          <c:showPercent val="0"/>
          <c:showBubbleSize val="0"/>
        </c:dLbls>
        <c:gapWidth val="150"/>
        <c:axId val="285541120"/>
        <c:axId val="285542656"/>
      </c:barChart>
      <c:catAx>
        <c:axId val="285541120"/>
        <c:scaling>
          <c:orientation val="minMax"/>
        </c:scaling>
        <c:delete val="0"/>
        <c:axPos val="l"/>
        <c:numFmt formatCode="General" sourceLinked="1"/>
        <c:majorTickMark val="none"/>
        <c:minorTickMark val="none"/>
        <c:tickLblPos val="nextTo"/>
        <c:txPr>
          <a:bodyPr/>
          <a:lstStyle/>
          <a:p>
            <a:pPr>
              <a:defRPr sz="900"/>
            </a:pPr>
            <a:endParaRPr lang="cs-CZ"/>
          </a:p>
        </c:txPr>
        <c:crossAx val="285542656"/>
        <c:crosses val="autoZero"/>
        <c:auto val="1"/>
        <c:lblAlgn val="ctr"/>
        <c:lblOffset val="100"/>
        <c:noMultiLvlLbl val="0"/>
      </c:catAx>
      <c:valAx>
        <c:axId val="28554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54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1.4519059261955624E-3"/>
          <c:y val="1.5215564440143603E-3"/>
        </c:manualLayout>
      </c:layout>
      <c:overlay val="0"/>
    </c:title>
    <c:autoTitleDeleted val="0"/>
    <c:plotArea>
      <c:layout>
        <c:manualLayout>
          <c:layoutTarget val="inner"/>
          <c:xMode val="edge"/>
          <c:yMode val="edge"/>
          <c:x val="0.10195987988995373"/>
          <c:y val="0.27036963695923538"/>
          <c:w val="0.68446892538024695"/>
          <c:h val="0.57409888981268642"/>
        </c:manualLayout>
      </c:layout>
      <c:barChart>
        <c:barDir val="col"/>
        <c:grouping val="stacked"/>
        <c:varyColors val="0"/>
        <c:ser>
          <c:idx val="0"/>
          <c:order val="0"/>
          <c:tx>
            <c:strRef>
              <c:f>'8.3'!$A$27</c:f>
              <c:strCache>
                <c:ptCount val="1"/>
                <c:pt idx="0">
                  <c:v>Průmysl</c:v>
                </c:pt>
              </c:strCache>
            </c:strRef>
          </c:tx>
          <c:invertIfNegative val="0"/>
          <c:cat>
            <c:strRef>
              <c:f>'8.3'!$C$38:$E$38</c:f>
              <c:strCache>
                <c:ptCount val="3"/>
                <c:pt idx="0">
                  <c:v>Červenec</c:v>
                </c:pt>
                <c:pt idx="1">
                  <c:v>Srpen</c:v>
                </c:pt>
                <c:pt idx="2">
                  <c:v>Září</c:v>
                </c:pt>
              </c:strCache>
            </c:strRef>
          </c:cat>
          <c:val>
            <c:numRef>
              <c:f>('8.3'!$B$27,'8.3'!$D$27,'8.3'!$F$27)</c:f>
              <c:numCache>
                <c:formatCode>#\ ##0.0</c:formatCode>
                <c:ptCount val="3"/>
                <c:pt idx="0">
                  <c:v>12814.149000000001</c:v>
                </c:pt>
                <c:pt idx="1">
                  <c:v>14405.148999999999</c:v>
                </c:pt>
                <c:pt idx="2">
                  <c:v>13816.781999999999</c:v>
                </c:pt>
              </c:numCache>
            </c:numRef>
          </c:val>
          <c:extLst>
            <c:ext xmlns:c16="http://schemas.microsoft.com/office/drawing/2014/chart" uri="{C3380CC4-5D6E-409C-BE32-E72D297353CC}">
              <c16:uniqueId val="{00000000-3CF9-4846-9F8F-A0822549C499}"/>
            </c:ext>
          </c:extLst>
        </c:ser>
        <c:ser>
          <c:idx val="1"/>
          <c:order val="1"/>
          <c:tx>
            <c:strRef>
              <c:f>'8.3'!$A$28</c:f>
              <c:strCache>
                <c:ptCount val="1"/>
                <c:pt idx="0">
                  <c:v>Energetika</c:v>
                </c:pt>
              </c:strCache>
            </c:strRef>
          </c:tx>
          <c:invertIfNegative val="0"/>
          <c:cat>
            <c:strRef>
              <c:f>'8.3'!$C$38:$E$38</c:f>
              <c:strCache>
                <c:ptCount val="3"/>
                <c:pt idx="0">
                  <c:v>Červenec</c:v>
                </c:pt>
                <c:pt idx="1">
                  <c:v>Srpen</c:v>
                </c:pt>
                <c:pt idx="2">
                  <c:v>Září</c:v>
                </c:pt>
              </c:strCache>
            </c:strRef>
          </c:cat>
          <c:val>
            <c:numRef>
              <c:f>('8.3'!$B$28,'8.3'!$D$28,'8.3'!$F$28)</c:f>
              <c:numCache>
                <c:formatCode>#\ ##0.0</c:formatCode>
                <c:ptCount val="3"/>
                <c:pt idx="0">
                  <c:v>14.21</c:v>
                </c:pt>
                <c:pt idx="1">
                  <c:v>16.939999999999998</c:v>
                </c:pt>
                <c:pt idx="2">
                  <c:v>16.649999999999999</c:v>
                </c:pt>
              </c:numCache>
            </c:numRef>
          </c:val>
          <c:extLst>
            <c:ext xmlns:c16="http://schemas.microsoft.com/office/drawing/2014/chart" uri="{C3380CC4-5D6E-409C-BE32-E72D297353CC}">
              <c16:uniqueId val="{00000001-3CF9-4846-9F8F-A0822549C499}"/>
            </c:ext>
          </c:extLst>
        </c:ser>
        <c:ser>
          <c:idx val="2"/>
          <c:order val="2"/>
          <c:tx>
            <c:strRef>
              <c:f>'8.3'!$A$29</c:f>
              <c:strCache>
                <c:ptCount val="1"/>
                <c:pt idx="0">
                  <c:v>Doprava</c:v>
                </c:pt>
              </c:strCache>
            </c:strRef>
          </c:tx>
          <c:invertIfNegative val="0"/>
          <c:cat>
            <c:strRef>
              <c:f>'8.3'!$C$38:$E$38</c:f>
              <c:strCache>
                <c:ptCount val="3"/>
                <c:pt idx="0">
                  <c:v>Červenec</c:v>
                </c:pt>
                <c:pt idx="1">
                  <c:v>Srpen</c:v>
                </c:pt>
                <c:pt idx="2">
                  <c:v>Září</c:v>
                </c:pt>
              </c:strCache>
            </c:strRef>
          </c:cat>
          <c:val>
            <c:numRef>
              <c:f>('8.3'!$B$29,'8.3'!$D$29,'8.3'!$F$29)</c:f>
              <c:numCache>
                <c:formatCode>#\ ##0.0</c:formatCode>
                <c:ptCount val="3"/>
                <c:pt idx="0">
                  <c:v>9</c:v>
                </c:pt>
                <c:pt idx="1">
                  <c:v>10</c:v>
                </c:pt>
                <c:pt idx="2">
                  <c:v>10</c:v>
                </c:pt>
              </c:numCache>
            </c:numRef>
          </c:val>
          <c:extLst>
            <c:ext xmlns:c16="http://schemas.microsoft.com/office/drawing/2014/chart" uri="{C3380CC4-5D6E-409C-BE32-E72D297353CC}">
              <c16:uniqueId val="{00000002-3CF9-4846-9F8F-A0822549C499}"/>
            </c:ext>
          </c:extLst>
        </c:ser>
        <c:ser>
          <c:idx val="3"/>
          <c:order val="3"/>
          <c:tx>
            <c:strRef>
              <c:f>'8.3'!$A$30</c:f>
              <c:strCache>
                <c:ptCount val="1"/>
                <c:pt idx="0">
                  <c:v>Stavebnictví</c:v>
                </c:pt>
              </c:strCache>
            </c:strRef>
          </c:tx>
          <c:invertIfNegative val="0"/>
          <c:cat>
            <c:strRef>
              <c:f>'8.3'!$C$38:$E$38</c:f>
              <c:strCache>
                <c:ptCount val="3"/>
                <c:pt idx="0">
                  <c:v>Červenec</c:v>
                </c:pt>
                <c:pt idx="1">
                  <c:v>Srpen</c:v>
                </c:pt>
                <c:pt idx="2">
                  <c:v>Září</c:v>
                </c:pt>
              </c:strCache>
            </c:strRef>
          </c:cat>
          <c:val>
            <c:numRef>
              <c:f>('8.3'!$B$30,'8.3'!$D$30,'8.3'!$F$30)</c:f>
              <c:numCache>
                <c:formatCode>#\ ##0.0</c:formatCode>
                <c:ptCount val="3"/>
                <c:pt idx="0">
                  <c:v>71</c:v>
                </c:pt>
                <c:pt idx="1">
                  <c:v>0</c:v>
                </c:pt>
                <c:pt idx="2">
                  <c:v>0</c:v>
                </c:pt>
              </c:numCache>
            </c:numRef>
          </c:val>
          <c:extLst>
            <c:ext xmlns:c16="http://schemas.microsoft.com/office/drawing/2014/chart" uri="{C3380CC4-5D6E-409C-BE32-E72D297353CC}">
              <c16:uniqueId val="{00000003-3CF9-4846-9F8F-A0822549C499}"/>
            </c:ext>
          </c:extLst>
        </c:ser>
        <c:ser>
          <c:idx val="4"/>
          <c:order val="4"/>
          <c:tx>
            <c:strRef>
              <c:f>'8.3'!$A$31</c:f>
              <c:strCache>
                <c:ptCount val="1"/>
                <c:pt idx="0">
                  <c:v>Zemědělství a lesnictví</c:v>
                </c:pt>
              </c:strCache>
            </c:strRef>
          </c:tx>
          <c:spPr>
            <a:solidFill>
              <a:schemeClr val="accent5"/>
            </a:solidFill>
          </c:spPr>
          <c:invertIfNegative val="0"/>
          <c:cat>
            <c:strRef>
              <c:f>'8.3'!$C$38:$E$38</c:f>
              <c:strCache>
                <c:ptCount val="3"/>
                <c:pt idx="0">
                  <c:v>Červenec</c:v>
                </c:pt>
                <c:pt idx="1">
                  <c:v>Srpen</c:v>
                </c:pt>
                <c:pt idx="2">
                  <c:v>Září</c:v>
                </c:pt>
              </c:strCache>
            </c:strRef>
          </c:cat>
          <c:val>
            <c:numRef>
              <c:f>('8.3'!$B$31,'8.3'!$D$31,'8.3'!$F$31)</c:f>
              <c:numCache>
                <c:formatCode>#\ ##0.0</c:formatCode>
                <c:ptCount val="3"/>
                <c:pt idx="0">
                  <c:v>1108</c:v>
                </c:pt>
                <c:pt idx="1">
                  <c:v>1276</c:v>
                </c:pt>
                <c:pt idx="2">
                  <c:v>1504.008</c:v>
                </c:pt>
              </c:numCache>
            </c:numRef>
          </c:val>
          <c:extLst>
            <c:ext xmlns:c16="http://schemas.microsoft.com/office/drawing/2014/chart" uri="{C3380CC4-5D6E-409C-BE32-E72D297353CC}">
              <c16:uniqueId val="{00000004-3CF9-4846-9F8F-A0822549C499}"/>
            </c:ext>
          </c:extLst>
        </c:ser>
        <c:ser>
          <c:idx val="5"/>
          <c:order val="5"/>
          <c:tx>
            <c:strRef>
              <c:f>'8.3'!$A$32</c:f>
              <c:strCache>
                <c:ptCount val="1"/>
                <c:pt idx="0">
                  <c:v>Domácnosti</c:v>
                </c:pt>
              </c:strCache>
            </c:strRef>
          </c:tx>
          <c:spPr>
            <a:solidFill>
              <a:schemeClr val="accent6"/>
            </a:solidFill>
          </c:spPr>
          <c:invertIfNegative val="0"/>
          <c:cat>
            <c:strRef>
              <c:f>'8.3'!$C$38:$E$38</c:f>
              <c:strCache>
                <c:ptCount val="3"/>
                <c:pt idx="0">
                  <c:v>Červenec</c:v>
                </c:pt>
                <c:pt idx="1">
                  <c:v>Srpen</c:v>
                </c:pt>
                <c:pt idx="2">
                  <c:v>Září</c:v>
                </c:pt>
              </c:strCache>
            </c:strRef>
          </c:cat>
          <c:val>
            <c:numRef>
              <c:f>('8.3'!$B$32,'8.3'!$D$32,'8.3'!$F$32)</c:f>
              <c:numCache>
                <c:formatCode>#\ ##0.0</c:formatCode>
                <c:ptCount val="3"/>
                <c:pt idx="0">
                  <c:v>70559.861000000004</c:v>
                </c:pt>
                <c:pt idx="1">
                  <c:v>72046.800000000017</c:v>
                </c:pt>
                <c:pt idx="2">
                  <c:v>74164.376999999993</c:v>
                </c:pt>
              </c:numCache>
            </c:numRef>
          </c:val>
          <c:extLst>
            <c:ext xmlns:c16="http://schemas.microsoft.com/office/drawing/2014/chart" uri="{C3380CC4-5D6E-409C-BE32-E72D297353CC}">
              <c16:uniqueId val="{00000005-3CF9-4846-9F8F-A0822549C499}"/>
            </c:ext>
          </c:extLst>
        </c:ser>
        <c:ser>
          <c:idx val="6"/>
          <c:order val="6"/>
          <c:tx>
            <c:strRef>
              <c:f>'8.3'!$A$33</c:f>
              <c:strCache>
                <c:ptCount val="1"/>
                <c:pt idx="0">
                  <c:v>Obchod, služby, školství, zdravotnictví</c:v>
                </c:pt>
              </c:strCache>
            </c:strRef>
          </c:tx>
          <c:spPr>
            <a:solidFill>
              <a:srgbClr val="F0948F"/>
            </a:solidFill>
          </c:spPr>
          <c:invertIfNegative val="0"/>
          <c:cat>
            <c:strRef>
              <c:f>'8.3'!$C$38:$E$38</c:f>
              <c:strCache>
                <c:ptCount val="3"/>
                <c:pt idx="0">
                  <c:v>Červenec</c:v>
                </c:pt>
                <c:pt idx="1">
                  <c:v>Srpen</c:v>
                </c:pt>
                <c:pt idx="2">
                  <c:v>Září</c:v>
                </c:pt>
              </c:strCache>
            </c:strRef>
          </c:cat>
          <c:val>
            <c:numRef>
              <c:f>('8.3'!$B$33,'8.3'!$D$33,'8.3'!$F$33)</c:f>
              <c:numCache>
                <c:formatCode>#\ ##0.0</c:formatCode>
                <c:ptCount val="3"/>
                <c:pt idx="0">
                  <c:v>13574.189</c:v>
                </c:pt>
                <c:pt idx="1">
                  <c:v>15274.331999999999</c:v>
                </c:pt>
                <c:pt idx="2">
                  <c:v>16206.510000000004</c:v>
                </c:pt>
              </c:numCache>
            </c:numRef>
          </c:val>
          <c:extLst>
            <c:ext xmlns:c16="http://schemas.microsoft.com/office/drawing/2014/chart" uri="{C3380CC4-5D6E-409C-BE32-E72D297353CC}">
              <c16:uniqueId val="{00000006-3CF9-4846-9F8F-A0822549C499}"/>
            </c:ext>
          </c:extLst>
        </c:ser>
        <c:ser>
          <c:idx val="7"/>
          <c:order val="7"/>
          <c:tx>
            <c:strRef>
              <c:f>'8.3'!$A$34</c:f>
              <c:strCache>
                <c:ptCount val="1"/>
                <c:pt idx="0">
                  <c:v>Ostatní</c:v>
                </c:pt>
              </c:strCache>
            </c:strRef>
          </c:tx>
          <c:spPr>
            <a:solidFill>
              <a:srgbClr val="F7C9C7"/>
            </a:solidFill>
          </c:spPr>
          <c:invertIfNegative val="0"/>
          <c:cat>
            <c:strRef>
              <c:f>'8.3'!$C$38:$E$38</c:f>
              <c:strCache>
                <c:ptCount val="3"/>
                <c:pt idx="0">
                  <c:v>Červenec</c:v>
                </c:pt>
                <c:pt idx="1">
                  <c:v>Srpen</c:v>
                </c:pt>
                <c:pt idx="2">
                  <c:v>Září</c:v>
                </c:pt>
              </c:strCache>
            </c:strRef>
          </c:cat>
          <c:val>
            <c:numRef>
              <c:f>('8.3'!$B$34,'8.3'!$D$34,'8.3'!$F$34)</c:f>
              <c:numCache>
                <c:formatCode>#\ ##0.0</c:formatCode>
                <c:ptCount val="3"/>
                <c:pt idx="0">
                  <c:v>8384.9869999999992</c:v>
                </c:pt>
                <c:pt idx="1">
                  <c:v>9019.94</c:v>
                </c:pt>
                <c:pt idx="2">
                  <c:v>11849.647999999999</c:v>
                </c:pt>
              </c:numCache>
            </c:numRef>
          </c:val>
          <c:extLst>
            <c:ext xmlns:c16="http://schemas.microsoft.com/office/drawing/2014/chart" uri="{C3380CC4-5D6E-409C-BE32-E72D297353CC}">
              <c16:uniqueId val="{00000007-3CF9-4846-9F8F-A0822549C499}"/>
            </c:ext>
          </c:extLst>
        </c:ser>
        <c:dLbls>
          <c:showLegendKey val="0"/>
          <c:showVal val="0"/>
          <c:showCatName val="0"/>
          <c:showSerName val="0"/>
          <c:showPercent val="0"/>
          <c:showBubbleSize val="0"/>
        </c:dLbls>
        <c:gapWidth val="50"/>
        <c:overlap val="100"/>
        <c:axId val="285740416"/>
        <c:axId val="285742208"/>
      </c:barChart>
      <c:catAx>
        <c:axId val="2857404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742208"/>
        <c:crosses val="autoZero"/>
        <c:auto val="1"/>
        <c:lblAlgn val="ctr"/>
        <c:lblOffset val="100"/>
        <c:noMultiLvlLbl val="0"/>
      </c:catAx>
      <c:valAx>
        <c:axId val="285742208"/>
        <c:scaling>
          <c:orientation val="minMax"/>
          <c:max val="2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57404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1.4981255735933544E-2"/>
        </c:manualLayout>
      </c:layout>
      <c:overlay val="0"/>
    </c:title>
    <c:autoTitleDeleted val="0"/>
    <c:plotArea>
      <c:layout>
        <c:manualLayout>
          <c:layoutTarget val="inner"/>
          <c:xMode val="edge"/>
          <c:yMode val="edge"/>
          <c:x val="7.7125028111568072E-2"/>
          <c:y val="0.23239703888559379"/>
          <c:w val="0.78878078392027584"/>
          <c:h val="0.27543687465053568"/>
        </c:manualLayout>
      </c:layout>
      <c:barChart>
        <c:barDir val="bar"/>
        <c:grouping val="clustered"/>
        <c:varyColors val="0"/>
        <c:ser>
          <c:idx val="0"/>
          <c:order val="0"/>
          <c:tx>
            <c:strRef>
              <c:f>'8.3'!$A$38</c:f>
              <c:strCache>
                <c:ptCount val="1"/>
                <c:pt idx="0">
                  <c:v>Instalovaný výkon</c:v>
                </c:pt>
              </c:strCache>
            </c:strRef>
          </c:tx>
          <c:invertIfNegative val="0"/>
          <c:val>
            <c:numRef>
              <c:f>'8.3'!$B$38</c:f>
              <c:numCache>
                <c:formatCode>0.0%</c:formatCode>
                <c:ptCount val="1"/>
                <c:pt idx="0">
                  <c:v>4.1796822156134394E-2</c:v>
                </c:pt>
              </c:numCache>
            </c:numRef>
          </c:val>
          <c:extLst>
            <c:ext xmlns:c16="http://schemas.microsoft.com/office/drawing/2014/chart" uri="{C3380CC4-5D6E-409C-BE32-E72D297353CC}">
              <c16:uniqueId val="{00000000-9F11-41FA-B525-72907D9A7F76}"/>
            </c:ext>
          </c:extLst>
        </c:ser>
        <c:ser>
          <c:idx val="1"/>
          <c:order val="1"/>
          <c:tx>
            <c:strRef>
              <c:f>'8.3'!$A$39</c:f>
              <c:strCache>
                <c:ptCount val="1"/>
                <c:pt idx="0">
                  <c:v>Výroba tepla brutto</c:v>
                </c:pt>
              </c:strCache>
            </c:strRef>
          </c:tx>
          <c:invertIfNegative val="0"/>
          <c:val>
            <c:numRef>
              <c:f>'8.3'!$B$39</c:f>
              <c:numCache>
                <c:formatCode>0.0%</c:formatCode>
                <c:ptCount val="1"/>
                <c:pt idx="0">
                  <c:v>3.676275578328906E-2</c:v>
                </c:pt>
              </c:numCache>
            </c:numRef>
          </c:val>
          <c:extLst>
            <c:ext xmlns:c16="http://schemas.microsoft.com/office/drawing/2014/chart" uri="{C3380CC4-5D6E-409C-BE32-E72D297353CC}">
              <c16:uniqueId val="{00000001-9F11-41FA-B525-72907D9A7F76}"/>
            </c:ext>
          </c:extLst>
        </c:ser>
        <c:ser>
          <c:idx val="2"/>
          <c:order val="2"/>
          <c:tx>
            <c:strRef>
              <c:f>'8.3'!$A$40</c:f>
              <c:strCache>
                <c:ptCount val="1"/>
                <c:pt idx="0">
                  <c:v>Dodávky tepla</c:v>
                </c:pt>
              </c:strCache>
            </c:strRef>
          </c:tx>
          <c:invertIfNegative val="0"/>
          <c:val>
            <c:numRef>
              <c:f>'8.3'!$B$40</c:f>
              <c:numCache>
                <c:formatCode>0.0%</c:formatCode>
                <c:ptCount val="1"/>
                <c:pt idx="0">
                  <c:v>6.2657128159394393E-2</c:v>
                </c:pt>
              </c:numCache>
            </c:numRef>
          </c:val>
          <c:extLst>
            <c:ext xmlns:c16="http://schemas.microsoft.com/office/drawing/2014/chart" uri="{C3380CC4-5D6E-409C-BE32-E72D297353CC}">
              <c16:uniqueId val="{00000002-9F11-41FA-B525-72907D9A7F76}"/>
            </c:ext>
          </c:extLst>
        </c:ser>
        <c:dLbls>
          <c:showLegendKey val="0"/>
          <c:showVal val="0"/>
          <c:showCatName val="0"/>
          <c:showSerName val="0"/>
          <c:showPercent val="0"/>
          <c:showBubbleSize val="0"/>
        </c:dLbls>
        <c:gapWidth val="150"/>
        <c:axId val="285764992"/>
        <c:axId val="285774976"/>
      </c:barChart>
      <c:catAx>
        <c:axId val="285764992"/>
        <c:scaling>
          <c:orientation val="maxMin"/>
        </c:scaling>
        <c:delete val="0"/>
        <c:axPos val="l"/>
        <c:numFmt formatCode="General" sourceLinked="1"/>
        <c:majorTickMark val="none"/>
        <c:minorTickMark val="none"/>
        <c:tickLblPos val="none"/>
        <c:crossAx val="285774976"/>
        <c:crosses val="autoZero"/>
        <c:auto val="1"/>
        <c:lblAlgn val="ctr"/>
        <c:lblOffset val="100"/>
        <c:noMultiLvlLbl val="0"/>
      </c:catAx>
      <c:valAx>
        <c:axId val="285774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5764992"/>
        <c:crosses val="max"/>
        <c:crossBetween val="between"/>
      </c:valAx>
    </c:plotArea>
    <c:legend>
      <c:legendPos val="b"/>
      <c:layout>
        <c:manualLayout>
          <c:xMode val="edge"/>
          <c:yMode val="edge"/>
          <c:x val="2.8842104547346682E-2"/>
          <c:y val="0.69733351273630362"/>
          <c:w val="0.59698673133986901"/>
          <c:h val="0.2584101466747509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tx2"/>
                </a:solidFill>
              </a:defRPr>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'8.3'!$A$10</c:f>
              <c:strCache>
                <c:ptCount val="1"/>
                <c:pt idx="0">
                  <c:v>Biomasa</c:v>
                </c:pt>
              </c:strCache>
            </c:strRef>
          </c:tx>
          <c:spPr>
            <a:solidFill>
              <a:srgbClr val="23315F"/>
            </a:solidFill>
          </c:spPr>
          <c:invertIfNegative val="0"/>
          <c:cat>
            <c:strRef>
              <c:f>'8.3'!$C$38:$E$38</c:f>
              <c:strCache>
                <c:ptCount val="3"/>
                <c:pt idx="0">
                  <c:v>Červenec</c:v>
                </c:pt>
                <c:pt idx="1">
                  <c:v>Srpen</c:v>
                </c:pt>
                <c:pt idx="2">
                  <c:v>Září</c:v>
                </c:pt>
              </c:strCache>
            </c:strRef>
          </c:cat>
          <c:val>
            <c:numRef>
              <c:f>('8.3'!$B$10,'8.3'!$D$10,'8.3'!$F$10)</c:f>
              <c:numCache>
                <c:formatCode>#\ ##0.0</c:formatCode>
                <c:ptCount val="3"/>
                <c:pt idx="0">
                  <c:v>11393.97</c:v>
                </c:pt>
                <c:pt idx="1">
                  <c:v>17754.629999999997</c:v>
                </c:pt>
                <c:pt idx="2">
                  <c:v>13256.05</c:v>
                </c:pt>
              </c:numCache>
            </c:numRef>
          </c:val>
          <c:extLst>
            <c:ext xmlns:c16="http://schemas.microsoft.com/office/drawing/2014/chart" uri="{C3380CC4-5D6E-409C-BE32-E72D297353CC}">
              <c16:uniqueId val="{00000000-4B44-483A-8B0B-43BAFB2863D8}"/>
            </c:ext>
          </c:extLst>
        </c:ser>
        <c:ser>
          <c:idx val="1"/>
          <c:order val="1"/>
          <c:tx>
            <c:strRef>
              <c:f>'8.3'!$A$11</c:f>
              <c:strCache>
                <c:ptCount val="1"/>
                <c:pt idx="0">
                  <c:v>Bioplyn</c:v>
                </c:pt>
              </c:strCache>
            </c:strRef>
          </c:tx>
          <c:spPr>
            <a:solidFill>
              <a:srgbClr val="5A6588"/>
            </a:solidFill>
          </c:spPr>
          <c:invertIfNegative val="0"/>
          <c:cat>
            <c:strRef>
              <c:f>'8.3'!$C$38:$E$38</c:f>
              <c:strCache>
                <c:ptCount val="3"/>
                <c:pt idx="0">
                  <c:v>Červenec</c:v>
                </c:pt>
                <c:pt idx="1">
                  <c:v>Srpen</c:v>
                </c:pt>
                <c:pt idx="2">
                  <c:v>Září</c:v>
                </c:pt>
              </c:strCache>
            </c:strRef>
          </c:cat>
          <c:val>
            <c:numRef>
              <c:f>('8.3'!$B$11,'8.3'!$D$11,'8.3'!$F$11)</c:f>
              <c:numCache>
                <c:formatCode>#\ ##0.0</c:formatCode>
                <c:ptCount val="3"/>
                <c:pt idx="0">
                  <c:v>3313.5709999999999</c:v>
                </c:pt>
                <c:pt idx="1">
                  <c:v>3472.7380000000003</c:v>
                </c:pt>
                <c:pt idx="2">
                  <c:v>3557.4090000000001</c:v>
                </c:pt>
              </c:numCache>
            </c:numRef>
          </c:val>
          <c:extLst>
            <c:ext xmlns:c16="http://schemas.microsoft.com/office/drawing/2014/chart" uri="{C3380CC4-5D6E-409C-BE32-E72D297353CC}">
              <c16:uniqueId val="{00000001-4B44-483A-8B0B-43BAFB2863D8}"/>
            </c:ext>
          </c:extLst>
        </c:ser>
        <c:ser>
          <c:idx val="2"/>
          <c:order val="2"/>
          <c:tx>
            <c:strRef>
              <c:f>'8.3'!$A$12</c:f>
              <c:strCache>
                <c:ptCount val="1"/>
                <c:pt idx="0">
                  <c:v>Černé uhlí</c:v>
                </c:pt>
              </c:strCache>
            </c:strRef>
          </c:tx>
          <c:spPr>
            <a:solidFill>
              <a:srgbClr val="9198B0"/>
            </a:solidFill>
          </c:spPr>
          <c:invertIfNegative val="0"/>
          <c:cat>
            <c:strRef>
              <c:f>'8.3'!$C$38:$E$38</c:f>
              <c:strCache>
                <c:ptCount val="3"/>
                <c:pt idx="0">
                  <c:v>Červenec</c:v>
                </c:pt>
                <c:pt idx="1">
                  <c:v>Srpen</c:v>
                </c:pt>
                <c:pt idx="2">
                  <c:v>Září</c:v>
                </c:pt>
              </c:strCache>
            </c:strRef>
          </c:cat>
          <c:val>
            <c:numRef>
              <c:f>('8.3'!$B$12,'8.3'!$D$12,'8.3'!$F$12)</c:f>
              <c:numCache>
                <c:formatCode>#\ ##0.0</c:formatCode>
                <c:ptCount val="3"/>
                <c:pt idx="0">
                  <c:v>0</c:v>
                </c:pt>
                <c:pt idx="1">
                  <c:v>0</c:v>
                </c:pt>
                <c:pt idx="2">
                  <c:v>49.11</c:v>
                </c:pt>
              </c:numCache>
            </c:numRef>
          </c:val>
          <c:extLst>
            <c:ext xmlns:c16="http://schemas.microsoft.com/office/drawing/2014/chart" uri="{C3380CC4-5D6E-409C-BE32-E72D297353CC}">
              <c16:uniqueId val="{00000002-4B44-483A-8B0B-43BAFB2863D8}"/>
            </c:ext>
          </c:extLst>
        </c:ser>
        <c:ser>
          <c:idx val="3"/>
          <c:order val="3"/>
          <c:tx>
            <c:strRef>
              <c:f>'8.3'!$A$13</c:f>
              <c:strCache>
                <c:ptCount val="1"/>
                <c:pt idx="0">
                  <c:v>Elektrická energie</c:v>
                </c:pt>
              </c:strCache>
            </c:strRef>
          </c:tx>
          <c:spPr>
            <a:solidFill>
              <a:srgbClr val="C8CBD7"/>
            </a:solidFill>
          </c:spPr>
          <c:invertIfNegative val="0"/>
          <c:cat>
            <c:strRef>
              <c:f>'8.3'!$C$38:$E$38</c:f>
              <c:strCache>
                <c:ptCount val="3"/>
                <c:pt idx="0">
                  <c:v>Červenec</c:v>
                </c:pt>
                <c:pt idx="1">
                  <c:v>Srpen</c:v>
                </c:pt>
                <c:pt idx="2">
                  <c:v>Září</c:v>
                </c:pt>
              </c:strCache>
            </c:strRef>
          </c:cat>
          <c:val>
            <c:numRef>
              <c:f>('8.3'!$B$13,'8.3'!$D$13,'8.3'!$F$13)</c:f>
              <c:numCache>
                <c:formatCode>#\ ##0.0</c:formatCode>
                <c:ptCount val="3"/>
                <c:pt idx="0">
                  <c:v>28</c:v>
                </c:pt>
                <c:pt idx="1">
                  <c:v>641</c:v>
                </c:pt>
                <c:pt idx="2">
                  <c:v>520</c:v>
                </c:pt>
              </c:numCache>
            </c:numRef>
          </c:val>
          <c:extLst>
            <c:ext xmlns:c16="http://schemas.microsoft.com/office/drawing/2014/chart" uri="{C3380CC4-5D6E-409C-BE32-E72D297353CC}">
              <c16:uniqueId val="{00000003-4B44-483A-8B0B-43BAFB2863D8}"/>
            </c:ext>
          </c:extLst>
        </c:ser>
        <c:ser>
          <c:idx val="4"/>
          <c:order val="4"/>
          <c:tx>
            <c:strRef>
              <c:f>'8.3'!$A$14</c:f>
              <c:strCache>
                <c:ptCount val="1"/>
                <c:pt idx="0">
                  <c:v>Energie prostředí (tepelné čerpadlo)</c:v>
                </c:pt>
              </c:strCache>
            </c:strRef>
          </c:tx>
          <c:spPr>
            <a:solidFill>
              <a:srgbClr val="E02C1F"/>
            </a:solidFill>
          </c:spPr>
          <c:invertIfNegative val="0"/>
          <c:cat>
            <c:strRef>
              <c:f>'8.3'!$C$38:$E$38</c:f>
              <c:strCache>
                <c:ptCount val="3"/>
                <c:pt idx="0">
                  <c:v>Červenec</c:v>
                </c:pt>
                <c:pt idx="1">
                  <c:v>Srpen</c:v>
                </c:pt>
                <c:pt idx="2">
                  <c:v>Září</c:v>
                </c:pt>
              </c:strCache>
            </c:strRef>
          </c:cat>
          <c:val>
            <c:numRef>
              <c:f>('8.3'!$B$14,'8.3'!$D$14,'8.3'!$F$14)</c:f>
              <c:numCache>
                <c:formatCode>#\ ##0.0</c:formatCode>
                <c:ptCount val="3"/>
                <c:pt idx="0">
                  <c:v>6</c:v>
                </c:pt>
                <c:pt idx="1">
                  <c:v>0</c:v>
                </c:pt>
                <c:pt idx="2">
                  <c:v>0</c:v>
                </c:pt>
              </c:numCache>
            </c:numRef>
          </c:val>
          <c:extLst>
            <c:ext xmlns:c16="http://schemas.microsoft.com/office/drawing/2014/chart" uri="{C3380CC4-5D6E-409C-BE32-E72D297353CC}">
              <c16:uniqueId val="{00000004-4B44-483A-8B0B-43BAFB2863D8}"/>
            </c:ext>
          </c:extLst>
        </c:ser>
        <c:ser>
          <c:idx val="5"/>
          <c:order val="5"/>
          <c:tx>
            <c:strRef>
              <c:f>'8.3'!$A$15</c:f>
              <c:strCache>
                <c:ptCount val="1"/>
                <c:pt idx="0">
                  <c:v>Energie Slunce (solární kolektor)</c:v>
                </c:pt>
              </c:strCache>
            </c:strRef>
          </c:tx>
          <c:spPr>
            <a:solidFill>
              <a:srgbClr val="E86158"/>
            </a:solidFill>
          </c:spPr>
          <c:invertIfNegative val="0"/>
          <c:cat>
            <c:strRef>
              <c:f>'8.3'!$C$38:$E$38</c:f>
              <c:strCache>
                <c:ptCount val="3"/>
                <c:pt idx="0">
                  <c:v>Červenec</c:v>
                </c:pt>
                <c:pt idx="1">
                  <c:v>Srpen</c:v>
                </c:pt>
                <c:pt idx="2">
                  <c:v>Září</c:v>
                </c:pt>
              </c:strCache>
            </c:strRef>
          </c:cat>
          <c:val>
            <c:numRef>
              <c:f>('8.3'!$B$15,'8.3'!$D$15,'8.3'!$F$15)</c:f>
              <c:numCache>
                <c:formatCode>#\ ##0.0</c:formatCode>
                <c:ptCount val="3"/>
                <c:pt idx="0">
                  <c:v>25</c:v>
                </c:pt>
                <c:pt idx="1">
                  <c:v>22</c:v>
                </c:pt>
                <c:pt idx="2">
                  <c:v>27</c:v>
                </c:pt>
              </c:numCache>
            </c:numRef>
          </c:val>
          <c:extLst>
            <c:ext xmlns:c16="http://schemas.microsoft.com/office/drawing/2014/chart" uri="{C3380CC4-5D6E-409C-BE32-E72D297353CC}">
              <c16:uniqueId val="{00000005-4B44-483A-8B0B-43BAFB2863D8}"/>
            </c:ext>
          </c:extLst>
        </c:ser>
        <c:ser>
          <c:idx val="6"/>
          <c:order val="6"/>
          <c:tx>
            <c:strRef>
              <c:f>'8.3'!$A$16</c:f>
              <c:strCache>
                <c:ptCount val="1"/>
                <c:pt idx="0">
                  <c:v>Hnědé uhlí</c:v>
                </c:pt>
              </c:strCache>
            </c:strRef>
          </c:tx>
          <c:spPr>
            <a:solidFill>
              <a:srgbClr val="F0948F"/>
            </a:solidFill>
          </c:spPr>
          <c:invertIfNegative val="0"/>
          <c:cat>
            <c:strRef>
              <c:f>'8.3'!$C$38:$E$38</c:f>
              <c:strCache>
                <c:ptCount val="3"/>
                <c:pt idx="0">
                  <c:v>Červenec</c:v>
                </c:pt>
                <c:pt idx="1">
                  <c:v>Srpen</c:v>
                </c:pt>
                <c:pt idx="2">
                  <c:v>Září</c:v>
                </c:pt>
              </c:strCache>
            </c:strRef>
          </c:cat>
          <c:val>
            <c:numRef>
              <c:f>('8.3'!$B$16,'8.3'!$D$16,'8.3'!$F$16)</c:f>
              <c:numCache>
                <c:formatCode>#\ ##0.0</c:formatCode>
                <c:ptCount val="3"/>
                <c:pt idx="0">
                  <c:v>136</c:v>
                </c:pt>
                <c:pt idx="1">
                  <c:v>131</c:v>
                </c:pt>
                <c:pt idx="2">
                  <c:v>4353.6400000000003</c:v>
                </c:pt>
              </c:numCache>
            </c:numRef>
          </c:val>
          <c:extLst>
            <c:ext xmlns:c16="http://schemas.microsoft.com/office/drawing/2014/chart" uri="{C3380CC4-5D6E-409C-BE32-E72D297353CC}">
              <c16:uniqueId val="{00000006-4B44-483A-8B0B-43BAFB2863D8}"/>
            </c:ext>
          </c:extLst>
        </c:ser>
        <c:ser>
          <c:idx val="7"/>
          <c:order val="7"/>
          <c:tx>
            <c:strRef>
              <c:f>'8.3'!$A$17</c:f>
              <c:strCache>
                <c:ptCount val="1"/>
                <c:pt idx="0">
                  <c:v>Jaderné palivo</c:v>
                </c:pt>
              </c:strCache>
            </c:strRef>
          </c:tx>
          <c:spPr>
            <a:solidFill>
              <a:srgbClr val="F7C9C7"/>
            </a:solidFill>
          </c:spPr>
          <c:invertIfNegative val="0"/>
          <c:cat>
            <c:strRef>
              <c:f>'8.3'!$C$38:$E$38</c:f>
              <c:strCache>
                <c:ptCount val="3"/>
                <c:pt idx="0">
                  <c:v>Červenec</c:v>
                </c:pt>
                <c:pt idx="1">
                  <c:v>Srpen</c:v>
                </c:pt>
                <c:pt idx="2">
                  <c:v>Září</c:v>
                </c:pt>
              </c:strCache>
            </c:strRef>
          </c:cat>
          <c:val>
            <c:numRef>
              <c:f>('8.3'!$B$17,'8.3'!$D$17,'8.3'!$F$17)</c:f>
              <c:numCache>
                <c:formatCode>#\ ##0.0</c:formatCode>
                <c:ptCount val="3"/>
                <c:pt idx="0">
                  <c:v>0</c:v>
                </c:pt>
                <c:pt idx="1">
                  <c:v>0</c:v>
                </c:pt>
                <c:pt idx="2">
                  <c:v>0</c:v>
                </c:pt>
              </c:numCache>
            </c:numRef>
          </c:val>
          <c:extLst>
            <c:ext xmlns:c16="http://schemas.microsoft.com/office/drawing/2014/chart" uri="{C3380CC4-5D6E-409C-BE32-E72D297353CC}">
              <c16:uniqueId val="{00000007-4B44-483A-8B0B-43BAFB2863D8}"/>
            </c:ext>
          </c:extLst>
        </c:ser>
        <c:ser>
          <c:idx val="8"/>
          <c:order val="8"/>
          <c:tx>
            <c:strRef>
              <c:f>'8.3'!$A$18</c:f>
              <c:strCache>
                <c:ptCount val="1"/>
                <c:pt idx="0">
                  <c:v>Koks</c:v>
                </c:pt>
              </c:strCache>
            </c:strRef>
          </c:tx>
          <c:spPr>
            <a:solidFill>
              <a:srgbClr val="262626"/>
            </a:solidFill>
          </c:spPr>
          <c:invertIfNegative val="0"/>
          <c:cat>
            <c:strRef>
              <c:f>'8.3'!$C$38:$E$38</c:f>
              <c:strCache>
                <c:ptCount val="3"/>
                <c:pt idx="0">
                  <c:v>Červenec</c:v>
                </c:pt>
                <c:pt idx="1">
                  <c:v>Srpen</c:v>
                </c:pt>
                <c:pt idx="2">
                  <c:v>Září</c:v>
                </c:pt>
              </c:strCache>
            </c:strRef>
          </c:cat>
          <c:val>
            <c:numRef>
              <c:f>('8.3'!$B$18,'8.3'!$D$18,'8.3'!$F$18)</c:f>
              <c:numCache>
                <c:formatCode>#\ ##0.0</c:formatCode>
                <c:ptCount val="3"/>
                <c:pt idx="0">
                  <c:v>0</c:v>
                </c:pt>
                <c:pt idx="1">
                  <c:v>0</c:v>
                </c:pt>
                <c:pt idx="2">
                  <c:v>0</c:v>
                </c:pt>
              </c:numCache>
            </c:numRef>
          </c:val>
          <c:extLst>
            <c:ext xmlns:c16="http://schemas.microsoft.com/office/drawing/2014/chart" uri="{C3380CC4-5D6E-409C-BE32-E72D297353CC}">
              <c16:uniqueId val="{00000008-4B44-483A-8B0B-43BAFB2863D8}"/>
            </c:ext>
          </c:extLst>
        </c:ser>
        <c:ser>
          <c:idx val="9"/>
          <c:order val="9"/>
          <c:tx>
            <c:strRef>
              <c:f>'8.3'!$A$19</c:f>
              <c:strCache>
                <c:ptCount val="1"/>
                <c:pt idx="0">
                  <c:v>Odpadní teplo</c:v>
                </c:pt>
              </c:strCache>
            </c:strRef>
          </c:tx>
          <c:spPr>
            <a:solidFill>
              <a:srgbClr val="646363"/>
            </a:solidFill>
          </c:spPr>
          <c:invertIfNegative val="0"/>
          <c:cat>
            <c:strRef>
              <c:f>'8.3'!$C$38:$E$38</c:f>
              <c:strCache>
                <c:ptCount val="3"/>
                <c:pt idx="0">
                  <c:v>Červenec</c:v>
                </c:pt>
                <c:pt idx="1">
                  <c:v>Srpen</c:v>
                </c:pt>
                <c:pt idx="2">
                  <c:v>Září</c:v>
                </c:pt>
              </c:strCache>
            </c:strRef>
          </c:cat>
          <c:val>
            <c:numRef>
              <c:f>('8.3'!$B$19,'8.3'!$D$19,'8.3'!$F$19)</c:f>
              <c:numCache>
                <c:formatCode>#\ ##0.0</c:formatCode>
                <c:ptCount val="3"/>
                <c:pt idx="0">
                  <c:v>1760.39</c:v>
                </c:pt>
                <c:pt idx="1">
                  <c:v>1615.45</c:v>
                </c:pt>
                <c:pt idx="2">
                  <c:v>1639.96</c:v>
                </c:pt>
              </c:numCache>
            </c:numRef>
          </c:val>
          <c:extLst>
            <c:ext xmlns:c16="http://schemas.microsoft.com/office/drawing/2014/chart" uri="{C3380CC4-5D6E-409C-BE32-E72D297353CC}">
              <c16:uniqueId val="{00000009-4B44-483A-8B0B-43BAFB2863D8}"/>
            </c:ext>
          </c:extLst>
        </c:ser>
        <c:ser>
          <c:idx val="10"/>
          <c:order val="10"/>
          <c:tx>
            <c:strRef>
              <c:f>'8.3'!$A$20</c:f>
              <c:strCache>
                <c:ptCount val="1"/>
                <c:pt idx="0">
                  <c:v>Ostatní kapalná paliva</c:v>
                </c:pt>
              </c:strCache>
            </c:strRef>
          </c:tx>
          <c:spPr>
            <a:solidFill>
              <a:srgbClr val="9D9D9C"/>
            </a:solidFill>
          </c:spPr>
          <c:invertIfNegative val="0"/>
          <c:cat>
            <c:strRef>
              <c:f>'8.3'!$C$38:$E$38</c:f>
              <c:strCache>
                <c:ptCount val="3"/>
                <c:pt idx="0">
                  <c:v>Červenec</c:v>
                </c:pt>
                <c:pt idx="1">
                  <c:v>Srpen</c:v>
                </c:pt>
                <c:pt idx="2">
                  <c:v>Září</c:v>
                </c:pt>
              </c:strCache>
            </c:strRef>
          </c:cat>
          <c:val>
            <c:numRef>
              <c:f>('8.3'!$B$20,'8.3'!$D$20,'8.3'!$F$20)</c:f>
              <c:numCache>
                <c:formatCode>#\ ##0.0</c:formatCode>
                <c:ptCount val="3"/>
                <c:pt idx="0">
                  <c:v>0</c:v>
                </c:pt>
                <c:pt idx="1">
                  <c:v>0</c:v>
                </c:pt>
                <c:pt idx="2">
                  <c:v>0</c:v>
                </c:pt>
              </c:numCache>
            </c:numRef>
          </c:val>
          <c:extLst>
            <c:ext xmlns:c16="http://schemas.microsoft.com/office/drawing/2014/chart" uri="{C3380CC4-5D6E-409C-BE32-E72D297353CC}">
              <c16:uniqueId val="{0000000A-4B44-483A-8B0B-43BAFB2863D8}"/>
            </c:ext>
          </c:extLst>
        </c:ser>
        <c:ser>
          <c:idx val="11"/>
          <c:order val="11"/>
          <c:tx>
            <c:strRef>
              <c:f>'8.3'!$A$21</c:f>
              <c:strCache>
                <c:ptCount val="1"/>
                <c:pt idx="0">
                  <c:v>Ostatní pevná paliva</c:v>
                </c:pt>
              </c:strCache>
            </c:strRef>
          </c:tx>
          <c:spPr>
            <a:solidFill>
              <a:srgbClr val="D0D0D0"/>
            </a:solidFill>
          </c:spPr>
          <c:invertIfNegative val="0"/>
          <c:cat>
            <c:strRef>
              <c:f>'8.3'!$C$38:$E$38</c:f>
              <c:strCache>
                <c:ptCount val="3"/>
                <c:pt idx="0">
                  <c:v>Červenec</c:v>
                </c:pt>
                <c:pt idx="1">
                  <c:v>Srpen</c:v>
                </c:pt>
                <c:pt idx="2">
                  <c:v>Září</c:v>
                </c:pt>
              </c:strCache>
            </c:strRef>
          </c:cat>
          <c:val>
            <c:numRef>
              <c:f>('8.3'!$B$21,'8.3'!$D$21,'8.3'!$F$21)</c:f>
              <c:numCache>
                <c:formatCode>#\ ##0.0</c:formatCode>
                <c:ptCount val="3"/>
                <c:pt idx="0">
                  <c:v>90056</c:v>
                </c:pt>
                <c:pt idx="1">
                  <c:v>93040</c:v>
                </c:pt>
                <c:pt idx="2">
                  <c:v>90975</c:v>
                </c:pt>
              </c:numCache>
            </c:numRef>
          </c:val>
          <c:extLst>
            <c:ext xmlns:c16="http://schemas.microsoft.com/office/drawing/2014/chart" uri="{C3380CC4-5D6E-409C-BE32-E72D297353CC}">
              <c16:uniqueId val="{0000000B-4B44-483A-8B0B-43BAFB2863D8}"/>
            </c:ext>
          </c:extLst>
        </c:ser>
        <c:ser>
          <c:idx val="12"/>
          <c:order val="12"/>
          <c:tx>
            <c:strRef>
              <c:f>'8.3'!$A$22</c:f>
              <c:strCache>
                <c:ptCount val="1"/>
                <c:pt idx="0">
                  <c:v>Ostatní plyny</c:v>
                </c:pt>
              </c:strCache>
            </c:strRef>
          </c:tx>
          <c:spPr>
            <a:pattFill prst="ltUpDiag">
              <a:fgClr>
                <a:srgbClr val="23315F"/>
              </a:fgClr>
              <a:bgClr>
                <a:sysClr val="window" lastClr="FFFFFF"/>
              </a:bgClr>
            </a:pattFill>
          </c:spPr>
          <c:invertIfNegative val="0"/>
          <c:cat>
            <c:strRef>
              <c:f>'8.3'!$C$38:$E$38</c:f>
              <c:strCache>
                <c:ptCount val="3"/>
                <c:pt idx="0">
                  <c:v>Červenec</c:v>
                </c:pt>
                <c:pt idx="1">
                  <c:v>Srpen</c:v>
                </c:pt>
                <c:pt idx="2">
                  <c:v>Září</c:v>
                </c:pt>
              </c:strCache>
            </c:strRef>
          </c:cat>
          <c:val>
            <c:numRef>
              <c:f>('8.3'!$B$22,'8.3'!$D$22,'8.3'!$F$22)</c:f>
              <c:numCache>
                <c:formatCode>#\ ##0.0</c:formatCode>
                <c:ptCount val="3"/>
                <c:pt idx="0">
                  <c:v>0</c:v>
                </c:pt>
                <c:pt idx="1">
                  <c:v>0</c:v>
                </c:pt>
                <c:pt idx="2">
                  <c:v>0</c:v>
                </c:pt>
              </c:numCache>
            </c:numRef>
          </c:val>
          <c:extLst>
            <c:ext xmlns:c16="http://schemas.microsoft.com/office/drawing/2014/chart" uri="{C3380CC4-5D6E-409C-BE32-E72D297353CC}">
              <c16:uniqueId val="{0000000C-4B44-483A-8B0B-43BAFB2863D8}"/>
            </c:ext>
          </c:extLst>
        </c:ser>
        <c:ser>
          <c:idx val="13"/>
          <c:order val="13"/>
          <c:tx>
            <c:strRef>
              <c:f>'8.3'!$A$23</c:f>
              <c:strCache>
                <c:ptCount val="1"/>
                <c:pt idx="0">
                  <c:v>Ostatní</c:v>
                </c:pt>
              </c:strCache>
            </c:strRef>
          </c:tx>
          <c:spPr>
            <a:pattFill prst="ltUpDiag">
              <a:fgClr>
                <a:srgbClr val="E02C1F"/>
              </a:fgClr>
              <a:bgClr>
                <a:sysClr val="window" lastClr="FFFFFF"/>
              </a:bgClr>
            </a:pattFill>
          </c:spPr>
          <c:invertIfNegative val="0"/>
          <c:cat>
            <c:strRef>
              <c:f>'8.3'!$C$38:$E$38</c:f>
              <c:strCache>
                <c:ptCount val="3"/>
                <c:pt idx="0">
                  <c:v>Červenec</c:v>
                </c:pt>
                <c:pt idx="1">
                  <c:v>Srpen</c:v>
                </c:pt>
                <c:pt idx="2">
                  <c:v>Září</c:v>
                </c:pt>
              </c:strCache>
            </c:strRef>
          </c:cat>
          <c:val>
            <c:numRef>
              <c:f>('8.3'!$B$23,'8.3'!$D$23,'8.3'!$F$23)</c:f>
              <c:numCache>
                <c:formatCode>#\ ##0.0</c:formatCode>
                <c:ptCount val="3"/>
                <c:pt idx="0">
                  <c:v>0</c:v>
                </c:pt>
                <c:pt idx="1">
                  <c:v>0</c:v>
                </c:pt>
                <c:pt idx="2">
                  <c:v>0</c:v>
                </c:pt>
              </c:numCache>
            </c:numRef>
          </c:val>
          <c:extLst>
            <c:ext xmlns:c16="http://schemas.microsoft.com/office/drawing/2014/chart" uri="{C3380CC4-5D6E-409C-BE32-E72D297353CC}">
              <c16:uniqueId val="{0000000D-4B44-483A-8B0B-43BAFB2863D8}"/>
            </c:ext>
          </c:extLst>
        </c:ser>
        <c:ser>
          <c:idx val="14"/>
          <c:order val="14"/>
          <c:tx>
            <c:strRef>
              <c:f>'8.3'!$A$24</c:f>
              <c:strCache>
                <c:ptCount val="1"/>
                <c:pt idx="0">
                  <c:v>Topné oleje</c:v>
                </c:pt>
              </c:strCache>
            </c:strRef>
          </c:tx>
          <c:spPr>
            <a:pattFill prst="ltUpDiag">
              <a:fgClr>
                <a:srgbClr val="5A6588"/>
              </a:fgClr>
              <a:bgClr>
                <a:sysClr val="window" lastClr="FFFFFF"/>
              </a:bgClr>
            </a:pattFill>
          </c:spPr>
          <c:invertIfNegative val="0"/>
          <c:cat>
            <c:strRef>
              <c:f>'8.3'!$C$38:$E$38</c:f>
              <c:strCache>
                <c:ptCount val="3"/>
                <c:pt idx="0">
                  <c:v>Červenec</c:v>
                </c:pt>
                <c:pt idx="1">
                  <c:v>Srpen</c:v>
                </c:pt>
                <c:pt idx="2">
                  <c:v>Září</c:v>
                </c:pt>
              </c:strCache>
            </c:strRef>
          </c:cat>
          <c:val>
            <c:numRef>
              <c:f>('8.3'!$B$24,'8.3'!$D$24,'8.3'!$F$24)</c:f>
              <c:numCache>
                <c:formatCode>#\ ##0.0</c:formatCode>
                <c:ptCount val="3"/>
                <c:pt idx="0">
                  <c:v>5690.866</c:v>
                </c:pt>
                <c:pt idx="1">
                  <c:v>99.072000000000003</c:v>
                </c:pt>
                <c:pt idx="2">
                  <c:v>950.50100000000009</c:v>
                </c:pt>
              </c:numCache>
            </c:numRef>
          </c:val>
          <c:extLst>
            <c:ext xmlns:c16="http://schemas.microsoft.com/office/drawing/2014/chart" uri="{C3380CC4-5D6E-409C-BE32-E72D297353CC}">
              <c16:uniqueId val="{0000000E-4B44-483A-8B0B-43BAFB2863D8}"/>
            </c:ext>
          </c:extLst>
        </c:ser>
        <c:ser>
          <c:idx val="15"/>
          <c:order val="15"/>
          <c:tx>
            <c:strRef>
              <c:f>'8.3'!$A$25</c:f>
              <c:strCache>
                <c:ptCount val="1"/>
                <c:pt idx="0">
                  <c:v>Zemní plyn</c:v>
                </c:pt>
              </c:strCache>
            </c:strRef>
          </c:tx>
          <c:spPr>
            <a:pattFill prst="ltUpDiag">
              <a:fgClr>
                <a:srgbClr val="E86158"/>
              </a:fgClr>
              <a:bgClr>
                <a:sysClr val="window" lastClr="FFFFFF"/>
              </a:bgClr>
            </a:pattFill>
          </c:spPr>
          <c:invertIfNegative val="0"/>
          <c:cat>
            <c:strRef>
              <c:f>'8.3'!$C$38:$E$38</c:f>
              <c:strCache>
                <c:ptCount val="3"/>
                <c:pt idx="0">
                  <c:v>Červenec</c:v>
                </c:pt>
                <c:pt idx="1">
                  <c:v>Srpen</c:v>
                </c:pt>
                <c:pt idx="2">
                  <c:v>Září</c:v>
                </c:pt>
              </c:strCache>
            </c:strRef>
          </c:cat>
          <c:val>
            <c:numRef>
              <c:f>('8.3'!$B$25,'8.3'!$D$25,'8.3'!$F$25)</c:f>
              <c:numCache>
                <c:formatCode>#\ ##0.0</c:formatCode>
                <c:ptCount val="3"/>
                <c:pt idx="0">
                  <c:v>47376.906000000003</c:v>
                </c:pt>
                <c:pt idx="1">
                  <c:v>51026.219000000012</c:v>
                </c:pt>
                <c:pt idx="2">
                  <c:v>58476.134999999995</c:v>
                </c:pt>
              </c:numCache>
            </c:numRef>
          </c:val>
          <c:extLst>
            <c:ext xmlns:c16="http://schemas.microsoft.com/office/drawing/2014/chart" uri="{C3380CC4-5D6E-409C-BE32-E72D297353CC}">
              <c16:uniqueId val="{0000000F-4B44-483A-8B0B-43BAFB2863D8}"/>
            </c:ext>
          </c:extLst>
        </c:ser>
        <c:dLbls>
          <c:showLegendKey val="0"/>
          <c:showVal val="0"/>
          <c:showCatName val="0"/>
          <c:showSerName val="0"/>
          <c:showPercent val="0"/>
          <c:showBubbleSize val="0"/>
        </c:dLbls>
        <c:gapWidth val="50"/>
        <c:overlap val="100"/>
        <c:axId val="286256512"/>
        <c:axId val="285934720"/>
      </c:barChart>
      <c:catAx>
        <c:axId val="28625651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934720"/>
        <c:crosses val="autoZero"/>
        <c:auto val="1"/>
        <c:lblAlgn val="ctr"/>
        <c:lblOffset val="100"/>
        <c:noMultiLvlLbl val="0"/>
      </c:catAx>
      <c:valAx>
        <c:axId val="285934720"/>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256512"/>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9801-414B-8E2F-A0817BD1451E}"/>
              </c:ext>
            </c:extLst>
          </c:dPt>
          <c:dPt>
            <c:idx val="1"/>
            <c:bubble3D val="0"/>
            <c:spPr>
              <a:solidFill>
                <a:schemeClr val="accent2"/>
              </a:solidFill>
            </c:spPr>
            <c:extLst>
              <c:ext xmlns:c16="http://schemas.microsoft.com/office/drawing/2014/chart" uri="{C3380CC4-5D6E-409C-BE32-E72D297353CC}">
                <c16:uniqueId val="{00000002-9801-414B-8E2F-A0817BD1451E}"/>
              </c:ext>
            </c:extLst>
          </c:dPt>
          <c:dPt>
            <c:idx val="2"/>
            <c:bubble3D val="0"/>
            <c:spPr>
              <a:solidFill>
                <a:schemeClr val="accent3"/>
              </a:solidFill>
            </c:spPr>
            <c:extLst>
              <c:ext xmlns:c16="http://schemas.microsoft.com/office/drawing/2014/chart" uri="{C3380CC4-5D6E-409C-BE32-E72D297353CC}">
                <c16:uniqueId val="{00000003-9801-414B-8E2F-A0817BD1451E}"/>
              </c:ext>
            </c:extLst>
          </c:dPt>
          <c:dPt>
            <c:idx val="3"/>
            <c:bubble3D val="0"/>
            <c:spPr>
              <a:solidFill>
                <a:schemeClr val="accent4"/>
              </a:solidFill>
            </c:spPr>
            <c:extLst>
              <c:ext xmlns:c16="http://schemas.microsoft.com/office/drawing/2014/chart" uri="{C3380CC4-5D6E-409C-BE32-E72D297353CC}">
                <c16:uniqueId val="{00000004-9801-414B-8E2F-A0817BD1451E}"/>
              </c:ext>
            </c:extLst>
          </c:dPt>
          <c:dPt>
            <c:idx val="4"/>
            <c:bubble3D val="0"/>
            <c:spPr>
              <a:solidFill>
                <a:schemeClr val="accent5"/>
              </a:solidFill>
            </c:spPr>
            <c:extLst>
              <c:ext xmlns:c16="http://schemas.microsoft.com/office/drawing/2014/chart" uri="{C3380CC4-5D6E-409C-BE32-E72D297353CC}">
                <c16:uniqueId val="{00000005-9801-414B-8E2F-A0817BD1451E}"/>
              </c:ext>
            </c:extLst>
          </c:dPt>
          <c:dPt>
            <c:idx val="5"/>
            <c:bubble3D val="0"/>
            <c:spPr>
              <a:solidFill>
                <a:schemeClr val="accent6"/>
              </a:solidFill>
            </c:spPr>
            <c:extLst>
              <c:ext xmlns:c16="http://schemas.microsoft.com/office/drawing/2014/chart" uri="{C3380CC4-5D6E-409C-BE32-E72D297353CC}">
                <c16:uniqueId val="{00000006-9801-414B-8E2F-A0817BD1451E}"/>
              </c:ext>
            </c:extLst>
          </c:dPt>
          <c:dPt>
            <c:idx val="6"/>
            <c:bubble3D val="0"/>
            <c:spPr>
              <a:solidFill>
                <a:srgbClr val="F0948F"/>
              </a:solidFill>
            </c:spPr>
            <c:extLst>
              <c:ext xmlns:c16="http://schemas.microsoft.com/office/drawing/2014/chart" uri="{C3380CC4-5D6E-409C-BE32-E72D297353CC}">
                <c16:uniqueId val="{00000007-9801-414B-8E2F-A0817BD1451E}"/>
              </c:ext>
            </c:extLst>
          </c:dPt>
          <c:dPt>
            <c:idx val="7"/>
            <c:bubble3D val="0"/>
            <c:spPr>
              <a:solidFill>
                <a:srgbClr val="F7C9C7"/>
              </a:solidFill>
            </c:spPr>
            <c:extLst>
              <c:ext xmlns:c16="http://schemas.microsoft.com/office/drawing/2014/chart" uri="{C3380CC4-5D6E-409C-BE32-E72D297353CC}">
                <c16:uniqueId val="{00000000-6BE8-4632-87C8-9B0C3CE8E245}"/>
              </c:ext>
            </c:extLst>
          </c:dPt>
          <c:cat>
            <c:numRef>
              <c:f>'8.3'!$O$27:$O$34</c:f>
              <c:numCache>
                <c:formatCode>#\ ##0.0</c:formatCode>
                <c:ptCount val="8"/>
              </c:numCache>
            </c:numRef>
          </c:cat>
          <c:val>
            <c:numRef>
              <c:f>'8.3'!$J$27:$J$34</c:f>
              <c:numCache>
                <c:formatCode>0.0</c:formatCode>
                <c:ptCount val="8"/>
              </c:numCache>
            </c:numRef>
          </c:val>
          <c:extLst>
            <c:ext xmlns:c16="http://schemas.microsoft.com/office/drawing/2014/chart" uri="{C3380CC4-5D6E-409C-BE32-E72D297353CC}">
              <c16:uniqueId val="{00000001-6BE8-4632-87C8-9B0C3CE8E24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521-48D2-91B0-6C9037FC6DCC}"/>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521-48D2-91B0-6C9037FC6DCC}"/>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521-48D2-91B0-6C9037FC6DCC}"/>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521-48D2-91B0-6C9037FC6DCC}"/>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521-48D2-91B0-6C9037FC6DCC}"/>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521-48D2-91B0-6C9037FC6DCC}"/>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521-48D2-91B0-6C9037FC6DCC}"/>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521-48D2-91B0-6C9037FC6DCC}"/>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521-48D2-91B0-6C9037FC6DCC}"/>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521-48D2-91B0-6C9037FC6DCC}"/>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521-48D2-91B0-6C9037FC6DCC}"/>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521-48D2-91B0-6C9037FC6DCC}"/>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521-48D2-91B0-6C9037FC6DCC}"/>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521-48D2-91B0-6C9037FC6DCC}"/>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521-48D2-91B0-6C9037FC6DCC}"/>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E521-48D2-91B0-6C9037FC6DCC}"/>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2.8046199670838591E-3"/>
          <c:y val="2.2857097359064017E-3"/>
        </c:manualLayout>
      </c:layout>
      <c:overlay val="0"/>
    </c:title>
    <c:autoTitleDeleted val="0"/>
    <c:plotArea>
      <c:layout>
        <c:manualLayout>
          <c:layoutTarget val="inner"/>
          <c:xMode val="edge"/>
          <c:yMode val="edge"/>
          <c:x val="8.1482501679915928E-2"/>
          <c:y val="0.27106762224129999"/>
          <c:w val="0.70126884093696329"/>
          <c:h val="0.53978741468365954"/>
        </c:manualLayout>
      </c:layout>
      <c:barChart>
        <c:barDir val="col"/>
        <c:grouping val="stacked"/>
        <c:varyColors val="0"/>
        <c:ser>
          <c:idx val="0"/>
          <c:order val="0"/>
          <c:tx>
            <c:strRef>
              <c:f>'8.4'!$A$27</c:f>
              <c:strCache>
                <c:ptCount val="1"/>
                <c:pt idx="0">
                  <c:v>Průmysl</c:v>
                </c:pt>
              </c:strCache>
            </c:strRef>
          </c:tx>
          <c:invertIfNegative val="0"/>
          <c:cat>
            <c:strRef>
              <c:f>'8.4'!$C$38:$E$38</c:f>
              <c:strCache>
                <c:ptCount val="3"/>
                <c:pt idx="0">
                  <c:v>Červenec</c:v>
                </c:pt>
                <c:pt idx="1">
                  <c:v>Srpen</c:v>
                </c:pt>
                <c:pt idx="2">
                  <c:v>Září</c:v>
                </c:pt>
              </c:strCache>
            </c:strRef>
          </c:cat>
          <c:val>
            <c:numRef>
              <c:f>('8.4'!$B$27,'8.4'!$D$27,'8.4'!$F$27)</c:f>
              <c:numCache>
                <c:formatCode>#\ ##0.0</c:formatCode>
                <c:ptCount val="3"/>
                <c:pt idx="0">
                  <c:v>2895.22</c:v>
                </c:pt>
                <c:pt idx="1">
                  <c:v>3179.373</c:v>
                </c:pt>
                <c:pt idx="2">
                  <c:v>7654.5960000000005</c:v>
                </c:pt>
              </c:numCache>
            </c:numRef>
          </c:val>
          <c:extLst>
            <c:ext xmlns:c16="http://schemas.microsoft.com/office/drawing/2014/chart" uri="{C3380CC4-5D6E-409C-BE32-E72D297353CC}">
              <c16:uniqueId val="{00000000-3DFB-4CCD-9D10-C51C9B738AA8}"/>
            </c:ext>
          </c:extLst>
        </c:ser>
        <c:ser>
          <c:idx val="1"/>
          <c:order val="1"/>
          <c:tx>
            <c:strRef>
              <c:f>'8.4'!$A$28</c:f>
              <c:strCache>
                <c:ptCount val="1"/>
                <c:pt idx="0">
                  <c:v>Energetika</c:v>
                </c:pt>
              </c:strCache>
            </c:strRef>
          </c:tx>
          <c:invertIfNegative val="0"/>
          <c:cat>
            <c:strRef>
              <c:f>'8.4'!$C$38:$E$38</c:f>
              <c:strCache>
                <c:ptCount val="3"/>
                <c:pt idx="0">
                  <c:v>Červenec</c:v>
                </c:pt>
                <c:pt idx="1">
                  <c:v>Srpen</c:v>
                </c:pt>
                <c:pt idx="2">
                  <c:v>Září</c:v>
                </c:pt>
              </c:strCache>
            </c:strRef>
          </c:cat>
          <c:val>
            <c:numRef>
              <c:f>('8.4'!$B$28,'8.4'!$D$28,'8.4'!$F$28)</c:f>
              <c:numCache>
                <c:formatCode>#\ ##0.0</c:formatCode>
                <c:ptCount val="3"/>
                <c:pt idx="0">
                  <c:v>4236.9799999999996</c:v>
                </c:pt>
                <c:pt idx="1">
                  <c:v>3176.46</c:v>
                </c:pt>
                <c:pt idx="2">
                  <c:v>3306.02</c:v>
                </c:pt>
              </c:numCache>
            </c:numRef>
          </c:val>
          <c:extLst>
            <c:ext xmlns:c16="http://schemas.microsoft.com/office/drawing/2014/chart" uri="{C3380CC4-5D6E-409C-BE32-E72D297353CC}">
              <c16:uniqueId val="{00000001-3DFB-4CCD-9D10-C51C9B738AA8}"/>
            </c:ext>
          </c:extLst>
        </c:ser>
        <c:ser>
          <c:idx val="2"/>
          <c:order val="2"/>
          <c:tx>
            <c:strRef>
              <c:f>'8.4'!$A$29</c:f>
              <c:strCache>
                <c:ptCount val="1"/>
                <c:pt idx="0">
                  <c:v>Doprava</c:v>
                </c:pt>
              </c:strCache>
            </c:strRef>
          </c:tx>
          <c:invertIfNegative val="0"/>
          <c:cat>
            <c:strRef>
              <c:f>'8.4'!$C$38:$E$38</c:f>
              <c:strCache>
                <c:ptCount val="3"/>
                <c:pt idx="0">
                  <c:v>Červenec</c:v>
                </c:pt>
                <c:pt idx="1">
                  <c:v>Srpen</c:v>
                </c:pt>
                <c:pt idx="2">
                  <c:v>Září</c:v>
                </c:pt>
              </c:strCache>
            </c:strRef>
          </c:cat>
          <c:val>
            <c:numRef>
              <c:f>('8.4'!$B$29,'8.4'!$D$29,'8.4'!$F$29)</c:f>
              <c:numCache>
                <c:formatCode>#\ ##0.0</c:formatCode>
                <c:ptCount val="3"/>
                <c:pt idx="0">
                  <c:v>360.47</c:v>
                </c:pt>
                <c:pt idx="1">
                  <c:v>358.37</c:v>
                </c:pt>
                <c:pt idx="2">
                  <c:v>442.78899999999999</c:v>
                </c:pt>
              </c:numCache>
            </c:numRef>
          </c:val>
          <c:extLst>
            <c:ext xmlns:c16="http://schemas.microsoft.com/office/drawing/2014/chart" uri="{C3380CC4-5D6E-409C-BE32-E72D297353CC}">
              <c16:uniqueId val="{00000002-3DFB-4CCD-9D10-C51C9B738AA8}"/>
            </c:ext>
          </c:extLst>
        </c:ser>
        <c:ser>
          <c:idx val="3"/>
          <c:order val="3"/>
          <c:tx>
            <c:strRef>
              <c:f>'8.4'!$A$30</c:f>
              <c:strCache>
                <c:ptCount val="1"/>
                <c:pt idx="0">
                  <c:v>Stavebnictví</c:v>
                </c:pt>
              </c:strCache>
            </c:strRef>
          </c:tx>
          <c:invertIfNegative val="0"/>
          <c:cat>
            <c:strRef>
              <c:f>'8.4'!$C$38:$E$38</c:f>
              <c:strCache>
                <c:ptCount val="3"/>
                <c:pt idx="0">
                  <c:v>Červenec</c:v>
                </c:pt>
                <c:pt idx="1">
                  <c:v>Srpen</c:v>
                </c:pt>
                <c:pt idx="2">
                  <c:v>Září</c:v>
                </c:pt>
              </c:strCache>
            </c:strRef>
          </c:cat>
          <c:val>
            <c:numRef>
              <c:f>('8.4'!$B$30,'8.4'!$D$30,'8.4'!$F$30)</c:f>
              <c:numCache>
                <c:formatCode>#\ ##0.0</c:formatCode>
                <c:ptCount val="3"/>
                <c:pt idx="0">
                  <c:v>316.25</c:v>
                </c:pt>
                <c:pt idx="1">
                  <c:v>289.35000000000002</c:v>
                </c:pt>
                <c:pt idx="2">
                  <c:v>279.31799999999998</c:v>
                </c:pt>
              </c:numCache>
            </c:numRef>
          </c:val>
          <c:extLst>
            <c:ext xmlns:c16="http://schemas.microsoft.com/office/drawing/2014/chart" uri="{C3380CC4-5D6E-409C-BE32-E72D297353CC}">
              <c16:uniqueId val="{00000003-3DFB-4CCD-9D10-C51C9B738AA8}"/>
            </c:ext>
          </c:extLst>
        </c:ser>
        <c:ser>
          <c:idx val="4"/>
          <c:order val="4"/>
          <c:tx>
            <c:strRef>
              <c:f>'8.4'!$A$31</c:f>
              <c:strCache>
                <c:ptCount val="1"/>
                <c:pt idx="0">
                  <c:v>Zemědělství a lesnictví</c:v>
                </c:pt>
              </c:strCache>
            </c:strRef>
          </c:tx>
          <c:invertIfNegative val="0"/>
          <c:cat>
            <c:strRef>
              <c:f>'8.4'!$C$38:$E$38</c:f>
              <c:strCache>
                <c:ptCount val="3"/>
                <c:pt idx="0">
                  <c:v>Červenec</c:v>
                </c:pt>
                <c:pt idx="1">
                  <c:v>Srpen</c:v>
                </c:pt>
                <c:pt idx="2">
                  <c:v>Září</c:v>
                </c:pt>
              </c:strCache>
            </c:strRef>
          </c:cat>
          <c:val>
            <c:numRef>
              <c:f>('8.4'!$B$31,'8.4'!$D$31,'8.4'!$F$31)</c:f>
              <c:numCache>
                <c:formatCode>#\ ##0.0</c:formatCode>
                <c:ptCount val="3"/>
                <c:pt idx="0">
                  <c:v>148.82999999999998</c:v>
                </c:pt>
                <c:pt idx="1">
                  <c:v>221.24</c:v>
                </c:pt>
                <c:pt idx="2">
                  <c:v>103.83</c:v>
                </c:pt>
              </c:numCache>
            </c:numRef>
          </c:val>
          <c:extLst>
            <c:ext xmlns:c16="http://schemas.microsoft.com/office/drawing/2014/chart" uri="{C3380CC4-5D6E-409C-BE32-E72D297353CC}">
              <c16:uniqueId val="{00000004-3DFB-4CCD-9D10-C51C9B738AA8}"/>
            </c:ext>
          </c:extLst>
        </c:ser>
        <c:ser>
          <c:idx val="5"/>
          <c:order val="5"/>
          <c:tx>
            <c:strRef>
              <c:f>'8.4'!$A$32</c:f>
              <c:strCache>
                <c:ptCount val="1"/>
                <c:pt idx="0">
                  <c:v>Domácnosti</c:v>
                </c:pt>
              </c:strCache>
            </c:strRef>
          </c:tx>
          <c:spPr>
            <a:solidFill>
              <a:schemeClr val="accent6"/>
            </a:solidFill>
          </c:spPr>
          <c:invertIfNegative val="0"/>
          <c:cat>
            <c:strRef>
              <c:f>'8.4'!$C$38:$E$38</c:f>
              <c:strCache>
                <c:ptCount val="3"/>
                <c:pt idx="0">
                  <c:v>Červenec</c:v>
                </c:pt>
                <c:pt idx="1">
                  <c:v>Srpen</c:v>
                </c:pt>
                <c:pt idx="2">
                  <c:v>Září</c:v>
                </c:pt>
              </c:strCache>
            </c:strRef>
          </c:cat>
          <c:val>
            <c:numRef>
              <c:f>('8.4'!$B$32,'8.4'!$D$32,'8.4'!$F$32)</c:f>
              <c:numCache>
                <c:formatCode>#\ ##0.0</c:formatCode>
                <c:ptCount val="3"/>
                <c:pt idx="0">
                  <c:v>43016.053</c:v>
                </c:pt>
                <c:pt idx="1">
                  <c:v>43851.459999999992</c:v>
                </c:pt>
                <c:pt idx="2">
                  <c:v>49626.988999999987</c:v>
                </c:pt>
              </c:numCache>
            </c:numRef>
          </c:val>
          <c:extLst>
            <c:ext xmlns:c16="http://schemas.microsoft.com/office/drawing/2014/chart" uri="{C3380CC4-5D6E-409C-BE32-E72D297353CC}">
              <c16:uniqueId val="{00000005-3DFB-4CCD-9D10-C51C9B738AA8}"/>
            </c:ext>
          </c:extLst>
        </c:ser>
        <c:ser>
          <c:idx val="6"/>
          <c:order val="6"/>
          <c:tx>
            <c:strRef>
              <c:f>'8.4'!$A$33</c:f>
              <c:strCache>
                <c:ptCount val="1"/>
                <c:pt idx="0">
                  <c:v>Obchod, služby, školství, zdravotnictví</c:v>
                </c:pt>
              </c:strCache>
            </c:strRef>
          </c:tx>
          <c:spPr>
            <a:solidFill>
              <a:srgbClr val="F0948F"/>
            </a:solidFill>
          </c:spPr>
          <c:invertIfNegative val="0"/>
          <c:cat>
            <c:strRef>
              <c:f>'8.4'!$C$38:$E$38</c:f>
              <c:strCache>
                <c:ptCount val="3"/>
                <c:pt idx="0">
                  <c:v>Červenec</c:v>
                </c:pt>
                <c:pt idx="1">
                  <c:v>Srpen</c:v>
                </c:pt>
                <c:pt idx="2">
                  <c:v>Září</c:v>
                </c:pt>
              </c:strCache>
            </c:strRef>
          </c:cat>
          <c:val>
            <c:numRef>
              <c:f>('8.4'!$B$33,'8.4'!$D$33,'8.4'!$F$33)</c:f>
              <c:numCache>
                <c:formatCode>#\ ##0.0</c:formatCode>
                <c:ptCount val="3"/>
                <c:pt idx="0">
                  <c:v>16074.036</c:v>
                </c:pt>
                <c:pt idx="1">
                  <c:v>17748.335000000003</c:v>
                </c:pt>
                <c:pt idx="2">
                  <c:v>20145.010999999995</c:v>
                </c:pt>
              </c:numCache>
            </c:numRef>
          </c:val>
          <c:extLst>
            <c:ext xmlns:c16="http://schemas.microsoft.com/office/drawing/2014/chart" uri="{C3380CC4-5D6E-409C-BE32-E72D297353CC}">
              <c16:uniqueId val="{00000006-3DFB-4CCD-9D10-C51C9B738AA8}"/>
            </c:ext>
          </c:extLst>
        </c:ser>
        <c:ser>
          <c:idx val="7"/>
          <c:order val="7"/>
          <c:tx>
            <c:strRef>
              <c:f>'8.4'!$A$34</c:f>
              <c:strCache>
                <c:ptCount val="1"/>
                <c:pt idx="0">
                  <c:v>Ostatní</c:v>
                </c:pt>
              </c:strCache>
            </c:strRef>
          </c:tx>
          <c:spPr>
            <a:solidFill>
              <a:srgbClr val="F7C9C7"/>
            </a:solidFill>
          </c:spPr>
          <c:invertIfNegative val="0"/>
          <c:cat>
            <c:strRef>
              <c:f>'8.4'!$C$38:$E$38</c:f>
              <c:strCache>
                <c:ptCount val="3"/>
                <c:pt idx="0">
                  <c:v>Červenec</c:v>
                </c:pt>
                <c:pt idx="1">
                  <c:v>Srpen</c:v>
                </c:pt>
                <c:pt idx="2">
                  <c:v>Září</c:v>
                </c:pt>
              </c:strCache>
            </c:strRef>
          </c:cat>
          <c:val>
            <c:numRef>
              <c:f>('8.4'!$B$34,'8.4'!$D$34,'8.4'!$F$34)</c:f>
              <c:numCache>
                <c:formatCode>#\ ##0.0</c:formatCode>
                <c:ptCount val="3"/>
                <c:pt idx="0">
                  <c:v>3484.8269999999998</c:v>
                </c:pt>
                <c:pt idx="1">
                  <c:v>3629.4630000000002</c:v>
                </c:pt>
                <c:pt idx="2">
                  <c:v>4087.6410000000001</c:v>
                </c:pt>
              </c:numCache>
            </c:numRef>
          </c:val>
          <c:extLst>
            <c:ext xmlns:c16="http://schemas.microsoft.com/office/drawing/2014/chart" uri="{C3380CC4-5D6E-409C-BE32-E72D297353CC}">
              <c16:uniqueId val="{00000007-3DFB-4CCD-9D10-C51C9B738AA8}"/>
            </c:ext>
          </c:extLst>
        </c:ser>
        <c:dLbls>
          <c:showLegendKey val="0"/>
          <c:showVal val="0"/>
          <c:showCatName val="0"/>
          <c:showSerName val="0"/>
          <c:showPercent val="0"/>
          <c:showBubbleSize val="0"/>
        </c:dLbls>
        <c:gapWidth val="50"/>
        <c:overlap val="100"/>
        <c:axId val="199647232"/>
        <c:axId val="199648768"/>
      </c:barChart>
      <c:catAx>
        <c:axId val="1996472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648768"/>
        <c:crosses val="autoZero"/>
        <c:auto val="1"/>
        <c:lblAlgn val="ctr"/>
        <c:lblOffset val="100"/>
        <c:noMultiLvlLbl val="0"/>
      </c:catAx>
      <c:valAx>
        <c:axId val="199648768"/>
        <c:scaling>
          <c:orientation val="minMax"/>
          <c:max val="150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647232"/>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894E-4"/>
          <c:y val="7.4740335724244878E-5"/>
        </c:manualLayout>
      </c:layout>
      <c:overlay val="0"/>
    </c:title>
    <c:autoTitleDeleted val="0"/>
    <c:plotArea>
      <c:layout>
        <c:manualLayout>
          <c:layoutTarget val="inner"/>
          <c:xMode val="edge"/>
          <c:yMode val="edge"/>
          <c:x val="8.1715856989273319E-2"/>
          <c:y val="0.23107234350197242"/>
          <c:w val="0.79406865013053884"/>
          <c:h val="0.27543700787401576"/>
        </c:manualLayout>
      </c:layout>
      <c:barChart>
        <c:barDir val="bar"/>
        <c:grouping val="clustered"/>
        <c:varyColors val="0"/>
        <c:ser>
          <c:idx val="0"/>
          <c:order val="0"/>
          <c:tx>
            <c:strRef>
              <c:f>'8.4'!$A$38</c:f>
              <c:strCache>
                <c:ptCount val="1"/>
                <c:pt idx="0">
                  <c:v>Instalovaný výkon</c:v>
                </c:pt>
              </c:strCache>
            </c:strRef>
          </c:tx>
          <c:invertIfNegative val="0"/>
          <c:val>
            <c:numRef>
              <c:f>'8.4'!$B$38</c:f>
              <c:numCache>
                <c:formatCode>0.0%</c:formatCode>
                <c:ptCount val="1"/>
                <c:pt idx="0">
                  <c:v>7.2316969653446958E-2</c:v>
                </c:pt>
              </c:numCache>
            </c:numRef>
          </c:val>
          <c:extLst>
            <c:ext xmlns:c16="http://schemas.microsoft.com/office/drawing/2014/chart" uri="{C3380CC4-5D6E-409C-BE32-E72D297353CC}">
              <c16:uniqueId val="{00000000-8CE4-42CD-925A-5E49B358BA46}"/>
            </c:ext>
          </c:extLst>
        </c:ser>
        <c:ser>
          <c:idx val="1"/>
          <c:order val="1"/>
          <c:tx>
            <c:strRef>
              <c:f>'8.4'!$A$39</c:f>
              <c:strCache>
                <c:ptCount val="1"/>
                <c:pt idx="0">
                  <c:v>Výroba tepla brutto</c:v>
                </c:pt>
              </c:strCache>
            </c:strRef>
          </c:tx>
          <c:invertIfNegative val="0"/>
          <c:val>
            <c:numRef>
              <c:f>'8.4'!$B$39</c:f>
              <c:numCache>
                <c:formatCode>0.0%</c:formatCode>
                <c:ptCount val="1"/>
                <c:pt idx="0">
                  <c:v>6.7656621113808574E-2</c:v>
                </c:pt>
              </c:numCache>
            </c:numRef>
          </c:val>
          <c:extLst>
            <c:ext xmlns:c16="http://schemas.microsoft.com/office/drawing/2014/chart" uri="{C3380CC4-5D6E-409C-BE32-E72D297353CC}">
              <c16:uniqueId val="{00000001-8CE4-42CD-925A-5E49B358BA46}"/>
            </c:ext>
          </c:extLst>
        </c:ser>
        <c:ser>
          <c:idx val="2"/>
          <c:order val="2"/>
          <c:tx>
            <c:strRef>
              <c:f>'8.4'!$A$40</c:f>
              <c:strCache>
                <c:ptCount val="1"/>
                <c:pt idx="0">
                  <c:v>Dodávky tepla</c:v>
                </c:pt>
              </c:strCache>
            </c:strRef>
          </c:tx>
          <c:invertIfNegative val="0"/>
          <c:val>
            <c:numRef>
              <c:f>'8.4'!$B$40</c:f>
              <c:numCache>
                <c:formatCode>0.0%</c:formatCode>
                <c:ptCount val="1"/>
                <c:pt idx="0">
                  <c:v>3.9730418150615891E-2</c:v>
                </c:pt>
              </c:numCache>
            </c:numRef>
          </c:val>
          <c:extLst>
            <c:ext xmlns:c16="http://schemas.microsoft.com/office/drawing/2014/chart" uri="{C3380CC4-5D6E-409C-BE32-E72D297353CC}">
              <c16:uniqueId val="{00000002-8CE4-42CD-925A-5E49B358BA46}"/>
            </c:ext>
          </c:extLst>
        </c:ser>
        <c:dLbls>
          <c:showLegendKey val="0"/>
          <c:showVal val="0"/>
          <c:showCatName val="0"/>
          <c:showSerName val="0"/>
          <c:showPercent val="0"/>
          <c:showBubbleSize val="0"/>
        </c:dLbls>
        <c:gapWidth val="150"/>
        <c:axId val="199684096"/>
        <c:axId val="199685632"/>
      </c:barChart>
      <c:catAx>
        <c:axId val="199684096"/>
        <c:scaling>
          <c:orientation val="maxMin"/>
        </c:scaling>
        <c:delete val="0"/>
        <c:axPos val="l"/>
        <c:numFmt formatCode="General" sourceLinked="1"/>
        <c:majorTickMark val="none"/>
        <c:minorTickMark val="none"/>
        <c:tickLblPos val="none"/>
        <c:crossAx val="199685632"/>
        <c:crosses val="autoZero"/>
        <c:auto val="1"/>
        <c:lblAlgn val="ctr"/>
        <c:lblOffset val="100"/>
        <c:noMultiLvlLbl val="0"/>
      </c:catAx>
      <c:valAx>
        <c:axId val="1996856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684096"/>
        <c:crosses val="max"/>
        <c:crossBetween val="between"/>
      </c:valAx>
    </c:plotArea>
    <c:legend>
      <c:legendPos val="b"/>
      <c:layout>
        <c:manualLayout>
          <c:xMode val="edge"/>
          <c:yMode val="edge"/>
          <c:x val="1.5161347929261452E-3"/>
          <c:y val="0.65779056061106134"/>
          <c:w val="0.59835185448712147"/>
          <c:h val="0.280732291795613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8.3669129329565634E-3"/>
          <c:y val="1.1669347203398033E-2"/>
        </c:manualLayout>
      </c:layout>
      <c:overlay val="0"/>
    </c:title>
    <c:autoTitleDeleted val="0"/>
    <c:plotArea>
      <c:layout/>
      <c:barChart>
        <c:barDir val="col"/>
        <c:grouping val="stacked"/>
        <c:varyColors val="0"/>
        <c:ser>
          <c:idx val="0"/>
          <c:order val="0"/>
          <c:tx>
            <c:strRef>
              <c:f>'8.4'!$A$10</c:f>
              <c:strCache>
                <c:ptCount val="1"/>
                <c:pt idx="0">
                  <c:v>Biomasa</c:v>
                </c:pt>
              </c:strCache>
            </c:strRef>
          </c:tx>
          <c:spPr>
            <a:solidFill>
              <a:srgbClr val="23315F"/>
            </a:solidFill>
          </c:spPr>
          <c:invertIfNegative val="0"/>
          <c:cat>
            <c:strRef>
              <c:f>'8.4'!$C$38:$E$38</c:f>
              <c:strCache>
                <c:ptCount val="3"/>
                <c:pt idx="0">
                  <c:v>Červenec</c:v>
                </c:pt>
                <c:pt idx="1">
                  <c:v>Srpen</c:v>
                </c:pt>
                <c:pt idx="2">
                  <c:v>Září</c:v>
                </c:pt>
              </c:strCache>
            </c:strRef>
          </c:cat>
          <c:val>
            <c:numRef>
              <c:f>('8.4'!$B$10,'8.4'!$D$10,'8.4'!$F$10)</c:f>
              <c:numCache>
                <c:formatCode>#\ ##0.0</c:formatCode>
                <c:ptCount val="3"/>
                <c:pt idx="0">
                  <c:v>10882.635999999999</c:v>
                </c:pt>
                <c:pt idx="1">
                  <c:v>10651.613000000001</c:v>
                </c:pt>
                <c:pt idx="2">
                  <c:v>14673.948999999999</c:v>
                </c:pt>
              </c:numCache>
            </c:numRef>
          </c:val>
          <c:extLst>
            <c:ext xmlns:c16="http://schemas.microsoft.com/office/drawing/2014/chart" uri="{C3380CC4-5D6E-409C-BE32-E72D297353CC}">
              <c16:uniqueId val="{00000000-6F9D-4093-8076-46C14AD4DAF7}"/>
            </c:ext>
          </c:extLst>
        </c:ser>
        <c:ser>
          <c:idx val="1"/>
          <c:order val="1"/>
          <c:tx>
            <c:strRef>
              <c:f>'8.4'!$A$11</c:f>
              <c:strCache>
                <c:ptCount val="1"/>
                <c:pt idx="0">
                  <c:v>Bioplyn</c:v>
                </c:pt>
              </c:strCache>
            </c:strRef>
          </c:tx>
          <c:spPr>
            <a:solidFill>
              <a:srgbClr val="5A6588"/>
            </a:solidFill>
          </c:spPr>
          <c:invertIfNegative val="0"/>
          <c:cat>
            <c:strRef>
              <c:f>'8.4'!$C$38:$E$38</c:f>
              <c:strCache>
                <c:ptCount val="3"/>
                <c:pt idx="0">
                  <c:v>Červenec</c:v>
                </c:pt>
                <c:pt idx="1">
                  <c:v>Srpen</c:v>
                </c:pt>
                <c:pt idx="2">
                  <c:v>Září</c:v>
                </c:pt>
              </c:strCache>
            </c:strRef>
          </c:cat>
          <c:val>
            <c:numRef>
              <c:f>('8.4'!$B$11,'8.4'!$D$11,'8.4'!$F$11)</c:f>
              <c:numCache>
                <c:formatCode>#\ ##0.0</c:formatCode>
                <c:ptCount val="3"/>
                <c:pt idx="0">
                  <c:v>107</c:v>
                </c:pt>
                <c:pt idx="1">
                  <c:v>140</c:v>
                </c:pt>
                <c:pt idx="2">
                  <c:v>65</c:v>
                </c:pt>
              </c:numCache>
            </c:numRef>
          </c:val>
          <c:extLst>
            <c:ext xmlns:c16="http://schemas.microsoft.com/office/drawing/2014/chart" uri="{C3380CC4-5D6E-409C-BE32-E72D297353CC}">
              <c16:uniqueId val="{00000001-6F9D-4093-8076-46C14AD4DAF7}"/>
            </c:ext>
          </c:extLst>
        </c:ser>
        <c:ser>
          <c:idx val="2"/>
          <c:order val="2"/>
          <c:tx>
            <c:strRef>
              <c:f>'8.4'!$A$12</c:f>
              <c:strCache>
                <c:ptCount val="1"/>
                <c:pt idx="0">
                  <c:v>Černé uhlí</c:v>
                </c:pt>
              </c:strCache>
            </c:strRef>
          </c:tx>
          <c:spPr>
            <a:solidFill>
              <a:srgbClr val="9198B0"/>
            </a:solidFill>
          </c:spPr>
          <c:invertIfNegative val="0"/>
          <c:cat>
            <c:strRef>
              <c:f>'8.4'!$C$38:$E$38</c:f>
              <c:strCache>
                <c:ptCount val="3"/>
                <c:pt idx="0">
                  <c:v>Červenec</c:v>
                </c:pt>
                <c:pt idx="1">
                  <c:v>Srpen</c:v>
                </c:pt>
                <c:pt idx="2">
                  <c:v>Září</c:v>
                </c:pt>
              </c:strCache>
            </c:strRef>
          </c:cat>
          <c:val>
            <c:numRef>
              <c:f>('8.4'!$B$12,'8.4'!$D$12,'8.4'!$F$12)</c:f>
              <c:numCache>
                <c:formatCode>#\ ##0.0</c:formatCode>
                <c:ptCount val="3"/>
                <c:pt idx="0">
                  <c:v>0</c:v>
                </c:pt>
                <c:pt idx="1">
                  <c:v>0</c:v>
                </c:pt>
                <c:pt idx="2">
                  <c:v>0</c:v>
                </c:pt>
              </c:numCache>
            </c:numRef>
          </c:val>
          <c:extLst>
            <c:ext xmlns:c16="http://schemas.microsoft.com/office/drawing/2014/chart" uri="{C3380CC4-5D6E-409C-BE32-E72D297353CC}">
              <c16:uniqueId val="{00000002-6F9D-4093-8076-46C14AD4DAF7}"/>
            </c:ext>
          </c:extLst>
        </c:ser>
        <c:ser>
          <c:idx val="3"/>
          <c:order val="3"/>
          <c:tx>
            <c:strRef>
              <c:f>'8.4'!$A$13</c:f>
              <c:strCache>
                <c:ptCount val="1"/>
                <c:pt idx="0">
                  <c:v>Elektrická energie</c:v>
                </c:pt>
              </c:strCache>
            </c:strRef>
          </c:tx>
          <c:spPr>
            <a:solidFill>
              <a:srgbClr val="C8CBD7"/>
            </a:solidFill>
          </c:spPr>
          <c:invertIfNegative val="0"/>
          <c:cat>
            <c:strRef>
              <c:f>'8.4'!$C$38:$E$38</c:f>
              <c:strCache>
                <c:ptCount val="3"/>
                <c:pt idx="0">
                  <c:v>Červenec</c:v>
                </c:pt>
                <c:pt idx="1">
                  <c:v>Srpen</c:v>
                </c:pt>
                <c:pt idx="2">
                  <c:v>Září</c:v>
                </c:pt>
              </c:strCache>
            </c:strRef>
          </c:cat>
          <c:val>
            <c:numRef>
              <c:f>('8.4'!$B$13,'8.4'!$D$13,'8.4'!$F$13)</c:f>
              <c:numCache>
                <c:formatCode>#\ ##0.0</c:formatCode>
                <c:ptCount val="3"/>
                <c:pt idx="0">
                  <c:v>0</c:v>
                </c:pt>
                <c:pt idx="1">
                  <c:v>0</c:v>
                </c:pt>
                <c:pt idx="2">
                  <c:v>0</c:v>
                </c:pt>
              </c:numCache>
            </c:numRef>
          </c:val>
          <c:extLst>
            <c:ext xmlns:c16="http://schemas.microsoft.com/office/drawing/2014/chart" uri="{C3380CC4-5D6E-409C-BE32-E72D297353CC}">
              <c16:uniqueId val="{00000003-6F9D-4093-8076-46C14AD4DAF7}"/>
            </c:ext>
          </c:extLst>
        </c:ser>
        <c:ser>
          <c:idx val="4"/>
          <c:order val="4"/>
          <c:tx>
            <c:strRef>
              <c:f>'8.4'!$A$14</c:f>
              <c:strCache>
                <c:ptCount val="1"/>
                <c:pt idx="0">
                  <c:v>Energie prostředí (tepelné čerpadlo)</c:v>
                </c:pt>
              </c:strCache>
            </c:strRef>
          </c:tx>
          <c:spPr>
            <a:solidFill>
              <a:srgbClr val="E02C1F"/>
            </a:solidFill>
          </c:spPr>
          <c:invertIfNegative val="0"/>
          <c:cat>
            <c:strRef>
              <c:f>'8.4'!$C$38:$E$38</c:f>
              <c:strCache>
                <c:ptCount val="3"/>
                <c:pt idx="0">
                  <c:v>Červenec</c:v>
                </c:pt>
                <c:pt idx="1">
                  <c:v>Srpen</c:v>
                </c:pt>
                <c:pt idx="2">
                  <c:v>Září</c:v>
                </c:pt>
              </c:strCache>
            </c:strRef>
          </c:cat>
          <c:val>
            <c:numRef>
              <c:f>('8.4'!$B$14,'8.4'!$D$14,'8.4'!$F$14)</c:f>
              <c:numCache>
                <c:formatCode>#\ ##0.0</c:formatCode>
                <c:ptCount val="3"/>
                <c:pt idx="0">
                  <c:v>358.33</c:v>
                </c:pt>
                <c:pt idx="1">
                  <c:v>344.05</c:v>
                </c:pt>
                <c:pt idx="2">
                  <c:v>287.17</c:v>
                </c:pt>
              </c:numCache>
            </c:numRef>
          </c:val>
          <c:extLst>
            <c:ext xmlns:c16="http://schemas.microsoft.com/office/drawing/2014/chart" uri="{C3380CC4-5D6E-409C-BE32-E72D297353CC}">
              <c16:uniqueId val="{00000004-6F9D-4093-8076-46C14AD4DAF7}"/>
            </c:ext>
          </c:extLst>
        </c:ser>
        <c:ser>
          <c:idx val="5"/>
          <c:order val="5"/>
          <c:tx>
            <c:strRef>
              <c:f>'8.4'!$A$15</c:f>
              <c:strCache>
                <c:ptCount val="1"/>
                <c:pt idx="0">
                  <c:v>Energie Slunce (solární kolektor)</c:v>
                </c:pt>
              </c:strCache>
            </c:strRef>
          </c:tx>
          <c:spPr>
            <a:solidFill>
              <a:srgbClr val="E86158"/>
            </a:solidFill>
          </c:spPr>
          <c:invertIfNegative val="0"/>
          <c:cat>
            <c:strRef>
              <c:f>'8.4'!$C$38:$E$38</c:f>
              <c:strCache>
                <c:ptCount val="3"/>
                <c:pt idx="0">
                  <c:v>Červenec</c:v>
                </c:pt>
                <c:pt idx="1">
                  <c:v>Srpen</c:v>
                </c:pt>
                <c:pt idx="2">
                  <c:v>Září</c:v>
                </c:pt>
              </c:strCache>
            </c:strRef>
          </c:cat>
          <c:val>
            <c:numRef>
              <c:f>('8.4'!$B$15,'8.4'!$D$15,'8.4'!$F$15)</c:f>
              <c:numCache>
                <c:formatCode>#\ ##0.0</c:formatCode>
                <c:ptCount val="3"/>
                <c:pt idx="0">
                  <c:v>23.5</c:v>
                </c:pt>
                <c:pt idx="1">
                  <c:v>21.330000000000002</c:v>
                </c:pt>
                <c:pt idx="2">
                  <c:v>21.82</c:v>
                </c:pt>
              </c:numCache>
            </c:numRef>
          </c:val>
          <c:extLst>
            <c:ext xmlns:c16="http://schemas.microsoft.com/office/drawing/2014/chart" uri="{C3380CC4-5D6E-409C-BE32-E72D297353CC}">
              <c16:uniqueId val="{00000005-6F9D-4093-8076-46C14AD4DAF7}"/>
            </c:ext>
          </c:extLst>
        </c:ser>
        <c:ser>
          <c:idx val="6"/>
          <c:order val="6"/>
          <c:tx>
            <c:strRef>
              <c:f>'8.4'!$A$16</c:f>
              <c:strCache>
                <c:ptCount val="1"/>
                <c:pt idx="0">
                  <c:v>Hnědé uhlí</c:v>
                </c:pt>
              </c:strCache>
            </c:strRef>
          </c:tx>
          <c:spPr>
            <a:solidFill>
              <a:srgbClr val="F0948F"/>
            </a:solidFill>
          </c:spPr>
          <c:invertIfNegative val="0"/>
          <c:cat>
            <c:strRef>
              <c:f>'8.4'!$C$38:$E$38</c:f>
              <c:strCache>
                <c:ptCount val="3"/>
                <c:pt idx="0">
                  <c:v>Červenec</c:v>
                </c:pt>
                <c:pt idx="1">
                  <c:v>Srpen</c:v>
                </c:pt>
                <c:pt idx="2">
                  <c:v>Září</c:v>
                </c:pt>
              </c:strCache>
            </c:strRef>
          </c:cat>
          <c:val>
            <c:numRef>
              <c:f>('8.4'!$B$16,'8.4'!$D$16,'8.4'!$F$16)</c:f>
              <c:numCache>
                <c:formatCode>#\ ##0.0</c:formatCode>
                <c:ptCount val="3"/>
                <c:pt idx="0">
                  <c:v>67162.581999999995</c:v>
                </c:pt>
                <c:pt idx="1">
                  <c:v>68214.428</c:v>
                </c:pt>
                <c:pt idx="2">
                  <c:v>81743.103000000003</c:v>
                </c:pt>
              </c:numCache>
            </c:numRef>
          </c:val>
          <c:extLst>
            <c:ext xmlns:c16="http://schemas.microsoft.com/office/drawing/2014/chart" uri="{C3380CC4-5D6E-409C-BE32-E72D297353CC}">
              <c16:uniqueId val="{00000006-6F9D-4093-8076-46C14AD4DAF7}"/>
            </c:ext>
          </c:extLst>
        </c:ser>
        <c:ser>
          <c:idx val="7"/>
          <c:order val="7"/>
          <c:tx>
            <c:strRef>
              <c:f>'8.4'!$A$17</c:f>
              <c:strCache>
                <c:ptCount val="1"/>
                <c:pt idx="0">
                  <c:v>Jaderné palivo</c:v>
                </c:pt>
              </c:strCache>
            </c:strRef>
          </c:tx>
          <c:spPr>
            <a:solidFill>
              <a:srgbClr val="F7C9C7"/>
            </a:solidFill>
          </c:spPr>
          <c:invertIfNegative val="0"/>
          <c:cat>
            <c:strRef>
              <c:f>'8.4'!$C$38:$E$38</c:f>
              <c:strCache>
                <c:ptCount val="3"/>
                <c:pt idx="0">
                  <c:v>Červenec</c:v>
                </c:pt>
                <c:pt idx="1">
                  <c:v>Srpen</c:v>
                </c:pt>
                <c:pt idx="2">
                  <c:v>Září</c:v>
                </c:pt>
              </c:strCache>
            </c:strRef>
          </c:cat>
          <c:val>
            <c:numRef>
              <c:f>('8.4'!$B$17,'8.4'!$D$17,'8.4'!$F$17)</c:f>
              <c:numCache>
                <c:formatCode>#\ ##0.0</c:formatCode>
                <c:ptCount val="3"/>
                <c:pt idx="0">
                  <c:v>0</c:v>
                </c:pt>
                <c:pt idx="1">
                  <c:v>0</c:v>
                </c:pt>
                <c:pt idx="2">
                  <c:v>0</c:v>
                </c:pt>
              </c:numCache>
            </c:numRef>
          </c:val>
          <c:extLst>
            <c:ext xmlns:c16="http://schemas.microsoft.com/office/drawing/2014/chart" uri="{C3380CC4-5D6E-409C-BE32-E72D297353CC}">
              <c16:uniqueId val="{00000007-6F9D-4093-8076-46C14AD4DAF7}"/>
            </c:ext>
          </c:extLst>
        </c:ser>
        <c:ser>
          <c:idx val="8"/>
          <c:order val="8"/>
          <c:tx>
            <c:strRef>
              <c:f>'8.4'!$A$18</c:f>
              <c:strCache>
                <c:ptCount val="1"/>
                <c:pt idx="0">
                  <c:v>Koks</c:v>
                </c:pt>
              </c:strCache>
            </c:strRef>
          </c:tx>
          <c:spPr>
            <a:solidFill>
              <a:srgbClr val="262626"/>
            </a:solidFill>
          </c:spPr>
          <c:invertIfNegative val="0"/>
          <c:cat>
            <c:strRef>
              <c:f>'8.4'!$C$38:$E$38</c:f>
              <c:strCache>
                <c:ptCount val="3"/>
                <c:pt idx="0">
                  <c:v>Červenec</c:v>
                </c:pt>
                <c:pt idx="1">
                  <c:v>Srpen</c:v>
                </c:pt>
                <c:pt idx="2">
                  <c:v>Září</c:v>
                </c:pt>
              </c:strCache>
            </c:strRef>
          </c:cat>
          <c:val>
            <c:numRef>
              <c:f>('8.4'!$B$18,'8.4'!$D$18,'8.4'!$F$18)</c:f>
              <c:numCache>
                <c:formatCode>#\ ##0.0</c:formatCode>
                <c:ptCount val="3"/>
                <c:pt idx="0">
                  <c:v>0</c:v>
                </c:pt>
                <c:pt idx="1">
                  <c:v>0</c:v>
                </c:pt>
                <c:pt idx="2">
                  <c:v>0</c:v>
                </c:pt>
              </c:numCache>
            </c:numRef>
          </c:val>
          <c:extLst>
            <c:ext xmlns:c16="http://schemas.microsoft.com/office/drawing/2014/chart" uri="{C3380CC4-5D6E-409C-BE32-E72D297353CC}">
              <c16:uniqueId val="{00000008-6F9D-4093-8076-46C14AD4DAF7}"/>
            </c:ext>
          </c:extLst>
        </c:ser>
        <c:ser>
          <c:idx val="9"/>
          <c:order val="9"/>
          <c:tx>
            <c:strRef>
              <c:f>'8.4'!$A$19</c:f>
              <c:strCache>
                <c:ptCount val="1"/>
                <c:pt idx="0">
                  <c:v>Odpadní teplo</c:v>
                </c:pt>
              </c:strCache>
            </c:strRef>
          </c:tx>
          <c:spPr>
            <a:solidFill>
              <a:srgbClr val="646363"/>
            </a:solidFill>
          </c:spPr>
          <c:invertIfNegative val="0"/>
          <c:cat>
            <c:strRef>
              <c:f>'8.4'!$C$38:$E$38</c:f>
              <c:strCache>
                <c:ptCount val="3"/>
                <c:pt idx="0">
                  <c:v>Červenec</c:v>
                </c:pt>
                <c:pt idx="1">
                  <c:v>Srpen</c:v>
                </c:pt>
                <c:pt idx="2">
                  <c:v>Září</c:v>
                </c:pt>
              </c:strCache>
            </c:strRef>
          </c:cat>
          <c:val>
            <c:numRef>
              <c:f>('8.4'!$B$19,'8.4'!$D$19,'8.4'!$F$19)</c:f>
              <c:numCache>
                <c:formatCode>#\ ##0.0</c:formatCode>
                <c:ptCount val="3"/>
                <c:pt idx="0">
                  <c:v>43.86</c:v>
                </c:pt>
                <c:pt idx="1">
                  <c:v>37.56</c:v>
                </c:pt>
                <c:pt idx="2">
                  <c:v>40.729999999999997</c:v>
                </c:pt>
              </c:numCache>
            </c:numRef>
          </c:val>
          <c:extLst>
            <c:ext xmlns:c16="http://schemas.microsoft.com/office/drawing/2014/chart" uri="{C3380CC4-5D6E-409C-BE32-E72D297353CC}">
              <c16:uniqueId val="{00000009-6F9D-4093-8076-46C14AD4DAF7}"/>
            </c:ext>
          </c:extLst>
        </c:ser>
        <c:ser>
          <c:idx val="10"/>
          <c:order val="10"/>
          <c:tx>
            <c:strRef>
              <c:f>'8.4'!$A$20</c:f>
              <c:strCache>
                <c:ptCount val="1"/>
                <c:pt idx="0">
                  <c:v>Ostatní kapalná paliva</c:v>
                </c:pt>
              </c:strCache>
            </c:strRef>
          </c:tx>
          <c:spPr>
            <a:solidFill>
              <a:srgbClr val="9D9D9C"/>
            </a:solidFill>
          </c:spPr>
          <c:invertIfNegative val="0"/>
          <c:cat>
            <c:strRef>
              <c:f>'8.4'!$C$38:$E$38</c:f>
              <c:strCache>
                <c:ptCount val="3"/>
                <c:pt idx="0">
                  <c:v>Červenec</c:v>
                </c:pt>
                <c:pt idx="1">
                  <c:v>Srpen</c:v>
                </c:pt>
                <c:pt idx="2">
                  <c:v>Září</c:v>
                </c:pt>
              </c:strCache>
            </c:strRef>
          </c:cat>
          <c:val>
            <c:numRef>
              <c:f>('8.4'!$B$20,'8.4'!$D$20,'8.4'!$F$20)</c:f>
              <c:numCache>
                <c:formatCode>#\ ##0.0</c:formatCode>
                <c:ptCount val="3"/>
                <c:pt idx="0">
                  <c:v>0</c:v>
                </c:pt>
                <c:pt idx="1">
                  <c:v>0</c:v>
                </c:pt>
                <c:pt idx="2">
                  <c:v>0</c:v>
                </c:pt>
              </c:numCache>
            </c:numRef>
          </c:val>
          <c:extLst>
            <c:ext xmlns:c16="http://schemas.microsoft.com/office/drawing/2014/chart" uri="{C3380CC4-5D6E-409C-BE32-E72D297353CC}">
              <c16:uniqueId val="{0000000A-6F9D-4093-8076-46C14AD4DAF7}"/>
            </c:ext>
          </c:extLst>
        </c:ser>
        <c:ser>
          <c:idx val="11"/>
          <c:order val="11"/>
          <c:tx>
            <c:strRef>
              <c:f>'8.4'!$A$21</c:f>
              <c:strCache>
                <c:ptCount val="1"/>
                <c:pt idx="0">
                  <c:v>Ostatní pevná paliva</c:v>
                </c:pt>
              </c:strCache>
            </c:strRef>
          </c:tx>
          <c:spPr>
            <a:solidFill>
              <a:srgbClr val="D0D0D0"/>
            </a:solidFill>
          </c:spPr>
          <c:invertIfNegative val="0"/>
          <c:cat>
            <c:strRef>
              <c:f>'8.4'!$C$38:$E$38</c:f>
              <c:strCache>
                <c:ptCount val="3"/>
                <c:pt idx="0">
                  <c:v>Červenec</c:v>
                </c:pt>
                <c:pt idx="1">
                  <c:v>Srpen</c:v>
                </c:pt>
                <c:pt idx="2">
                  <c:v>Září</c:v>
                </c:pt>
              </c:strCache>
            </c:strRef>
          </c:cat>
          <c:val>
            <c:numRef>
              <c:f>('8.4'!$B$21,'8.4'!$D$21,'8.4'!$F$21)</c:f>
              <c:numCache>
                <c:formatCode>#\ ##0.0</c:formatCode>
                <c:ptCount val="3"/>
                <c:pt idx="0">
                  <c:v>0</c:v>
                </c:pt>
                <c:pt idx="1">
                  <c:v>0</c:v>
                </c:pt>
                <c:pt idx="2">
                  <c:v>0</c:v>
                </c:pt>
              </c:numCache>
            </c:numRef>
          </c:val>
          <c:extLst>
            <c:ext xmlns:c16="http://schemas.microsoft.com/office/drawing/2014/chart" uri="{C3380CC4-5D6E-409C-BE32-E72D297353CC}">
              <c16:uniqueId val="{0000000B-6F9D-4093-8076-46C14AD4DAF7}"/>
            </c:ext>
          </c:extLst>
        </c:ser>
        <c:ser>
          <c:idx val="12"/>
          <c:order val="12"/>
          <c:tx>
            <c:strRef>
              <c:f>'8.4'!$A$22</c:f>
              <c:strCache>
                <c:ptCount val="1"/>
                <c:pt idx="0">
                  <c:v>Ostatní plyny</c:v>
                </c:pt>
              </c:strCache>
            </c:strRef>
          </c:tx>
          <c:spPr>
            <a:pattFill prst="ltUpDiag">
              <a:fgClr>
                <a:srgbClr val="23315F"/>
              </a:fgClr>
              <a:bgClr>
                <a:sysClr val="window" lastClr="FFFFFF"/>
              </a:bgClr>
            </a:pattFill>
          </c:spPr>
          <c:invertIfNegative val="0"/>
          <c:cat>
            <c:strRef>
              <c:f>'8.4'!$C$38:$E$38</c:f>
              <c:strCache>
                <c:ptCount val="3"/>
                <c:pt idx="0">
                  <c:v>Červenec</c:v>
                </c:pt>
                <c:pt idx="1">
                  <c:v>Srpen</c:v>
                </c:pt>
                <c:pt idx="2">
                  <c:v>Září</c:v>
                </c:pt>
              </c:strCache>
            </c:strRef>
          </c:cat>
          <c:val>
            <c:numRef>
              <c:f>('8.4'!$B$22,'8.4'!$D$22,'8.4'!$F$22)</c:f>
              <c:numCache>
                <c:formatCode>#\ ##0.0</c:formatCode>
                <c:ptCount val="3"/>
                <c:pt idx="0">
                  <c:v>303.3</c:v>
                </c:pt>
                <c:pt idx="1">
                  <c:v>453.41</c:v>
                </c:pt>
                <c:pt idx="2">
                  <c:v>515.86</c:v>
                </c:pt>
              </c:numCache>
            </c:numRef>
          </c:val>
          <c:extLst>
            <c:ext xmlns:c16="http://schemas.microsoft.com/office/drawing/2014/chart" uri="{C3380CC4-5D6E-409C-BE32-E72D297353CC}">
              <c16:uniqueId val="{0000000C-6F9D-4093-8076-46C14AD4DAF7}"/>
            </c:ext>
          </c:extLst>
        </c:ser>
        <c:ser>
          <c:idx val="13"/>
          <c:order val="13"/>
          <c:tx>
            <c:strRef>
              <c:f>'8.4'!$A$23</c:f>
              <c:strCache>
                <c:ptCount val="1"/>
                <c:pt idx="0">
                  <c:v>Ostatní</c:v>
                </c:pt>
              </c:strCache>
            </c:strRef>
          </c:tx>
          <c:spPr>
            <a:pattFill prst="ltUpDiag">
              <a:fgClr>
                <a:srgbClr val="E02C1F"/>
              </a:fgClr>
              <a:bgClr>
                <a:sysClr val="window" lastClr="FFFFFF"/>
              </a:bgClr>
            </a:pattFill>
          </c:spPr>
          <c:invertIfNegative val="0"/>
          <c:cat>
            <c:strRef>
              <c:f>'8.4'!$C$38:$E$38</c:f>
              <c:strCache>
                <c:ptCount val="3"/>
                <c:pt idx="0">
                  <c:v>Červenec</c:v>
                </c:pt>
                <c:pt idx="1">
                  <c:v>Srpen</c:v>
                </c:pt>
                <c:pt idx="2">
                  <c:v>Září</c:v>
                </c:pt>
              </c:strCache>
            </c:strRef>
          </c:cat>
          <c:val>
            <c:numRef>
              <c:f>('8.4'!$B$23,'8.4'!$D$23,'8.4'!$F$23)</c:f>
              <c:numCache>
                <c:formatCode>#\ ##0.0</c:formatCode>
                <c:ptCount val="3"/>
                <c:pt idx="0">
                  <c:v>0</c:v>
                </c:pt>
                <c:pt idx="1">
                  <c:v>0</c:v>
                </c:pt>
                <c:pt idx="2">
                  <c:v>0</c:v>
                </c:pt>
              </c:numCache>
            </c:numRef>
          </c:val>
          <c:extLst>
            <c:ext xmlns:c16="http://schemas.microsoft.com/office/drawing/2014/chart" uri="{C3380CC4-5D6E-409C-BE32-E72D297353CC}">
              <c16:uniqueId val="{0000000D-6F9D-4093-8076-46C14AD4DAF7}"/>
            </c:ext>
          </c:extLst>
        </c:ser>
        <c:ser>
          <c:idx val="14"/>
          <c:order val="14"/>
          <c:tx>
            <c:strRef>
              <c:f>'8.4'!$A$24</c:f>
              <c:strCache>
                <c:ptCount val="1"/>
                <c:pt idx="0">
                  <c:v>Topné oleje</c:v>
                </c:pt>
              </c:strCache>
            </c:strRef>
          </c:tx>
          <c:spPr>
            <a:pattFill prst="ltUpDiag">
              <a:fgClr>
                <a:srgbClr val="5A6588"/>
              </a:fgClr>
              <a:bgClr>
                <a:sysClr val="window" lastClr="FFFFFF"/>
              </a:bgClr>
            </a:pattFill>
          </c:spPr>
          <c:invertIfNegative val="0"/>
          <c:cat>
            <c:strRef>
              <c:f>'8.4'!$C$38:$E$38</c:f>
              <c:strCache>
                <c:ptCount val="3"/>
                <c:pt idx="0">
                  <c:v>Červenec</c:v>
                </c:pt>
                <c:pt idx="1">
                  <c:v>Srpen</c:v>
                </c:pt>
                <c:pt idx="2">
                  <c:v>Září</c:v>
                </c:pt>
              </c:strCache>
            </c:strRef>
          </c:cat>
          <c:val>
            <c:numRef>
              <c:f>('8.4'!$B$24,'8.4'!$D$24,'8.4'!$F$24)</c:f>
              <c:numCache>
                <c:formatCode>#\ ##0.0</c:formatCode>
                <c:ptCount val="3"/>
                <c:pt idx="0">
                  <c:v>0</c:v>
                </c:pt>
                <c:pt idx="1">
                  <c:v>0</c:v>
                </c:pt>
                <c:pt idx="2">
                  <c:v>0</c:v>
                </c:pt>
              </c:numCache>
            </c:numRef>
          </c:val>
          <c:extLst>
            <c:ext xmlns:c16="http://schemas.microsoft.com/office/drawing/2014/chart" uri="{C3380CC4-5D6E-409C-BE32-E72D297353CC}">
              <c16:uniqueId val="{0000000E-6F9D-4093-8076-46C14AD4DAF7}"/>
            </c:ext>
          </c:extLst>
        </c:ser>
        <c:ser>
          <c:idx val="15"/>
          <c:order val="15"/>
          <c:tx>
            <c:strRef>
              <c:f>'8.4'!$A$25</c:f>
              <c:strCache>
                <c:ptCount val="1"/>
                <c:pt idx="0">
                  <c:v>Zemní plyn</c:v>
                </c:pt>
              </c:strCache>
            </c:strRef>
          </c:tx>
          <c:spPr>
            <a:pattFill prst="ltUpDiag">
              <a:fgClr>
                <a:srgbClr val="E86158"/>
              </a:fgClr>
              <a:bgClr>
                <a:sysClr val="window" lastClr="FFFFFF"/>
              </a:bgClr>
            </a:pattFill>
          </c:spPr>
          <c:invertIfNegative val="0"/>
          <c:cat>
            <c:strRef>
              <c:f>'8.4'!$C$38:$E$38</c:f>
              <c:strCache>
                <c:ptCount val="3"/>
                <c:pt idx="0">
                  <c:v>Červenec</c:v>
                </c:pt>
                <c:pt idx="1">
                  <c:v>Srpen</c:v>
                </c:pt>
                <c:pt idx="2">
                  <c:v>Září</c:v>
                </c:pt>
              </c:strCache>
            </c:strRef>
          </c:cat>
          <c:val>
            <c:numRef>
              <c:f>('8.4'!$B$25,'8.4'!$D$25,'8.4'!$F$25)</c:f>
              <c:numCache>
                <c:formatCode>#\ ##0.0</c:formatCode>
                <c:ptCount val="3"/>
                <c:pt idx="0">
                  <c:v>16845.911</c:v>
                </c:pt>
                <c:pt idx="1">
                  <c:v>26330.402999999998</c:v>
                </c:pt>
                <c:pt idx="2">
                  <c:v>18662.411999999997</c:v>
                </c:pt>
              </c:numCache>
            </c:numRef>
          </c:val>
          <c:extLst>
            <c:ext xmlns:c16="http://schemas.microsoft.com/office/drawing/2014/chart" uri="{C3380CC4-5D6E-409C-BE32-E72D297353CC}">
              <c16:uniqueId val="{0000000F-6F9D-4093-8076-46C14AD4DAF7}"/>
            </c:ext>
          </c:extLst>
        </c:ser>
        <c:dLbls>
          <c:showLegendKey val="0"/>
          <c:showVal val="0"/>
          <c:showCatName val="0"/>
          <c:showSerName val="0"/>
          <c:showPercent val="0"/>
          <c:showBubbleSize val="0"/>
        </c:dLbls>
        <c:gapWidth val="50"/>
        <c:overlap val="100"/>
        <c:axId val="284585984"/>
        <c:axId val="284587520"/>
      </c:barChart>
      <c:catAx>
        <c:axId val="2845859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587520"/>
        <c:crosses val="autoZero"/>
        <c:auto val="1"/>
        <c:lblAlgn val="ctr"/>
        <c:lblOffset val="100"/>
        <c:noMultiLvlLbl val="0"/>
      </c:catAx>
      <c:valAx>
        <c:axId val="284587520"/>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5859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309A-4B8B-9C9C-69DD6FC9E635}"/>
              </c:ext>
            </c:extLst>
          </c:dPt>
          <c:dPt>
            <c:idx val="1"/>
            <c:bubble3D val="0"/>
            <c:spPr>
              <a:solidFill>
                <a:schemeClr val="accent2"/>
              </a:solidFill>
            </c:spPr>
            <c:extLst>
              <c:ext xmlns:c16="http://schemas.microsoft.com/office/drawing/2014/chart" uri="{C3380CC4-5D6E-409C-BE32-E72D297353CC}">
                <c16:uniqueId val="{00000002-309A-4B8B-9C9C-69DD6FC9E635}"/>
              </c:ext>
            </c:extLst>
          </c:dPt>
          <c:dPt>
            <c:idx val="2"/>
            <c:bubble3D val="0"/>
            <c:spPr>
              <a:solidFill>
                <a:schemeClr val="accent3"/>
              </a:solidFill>
            </c:spPr>
            <c:extLst>
              <c:ext xmlns:c16="http://schemas.microsoft.com/office/drawing/2014/chart" uri="{C3380CC4-5D6E-409C-BE32-E72D297353CC}">
                <c16:uniqueId val="{00000003-309A-4B8B-9C9C-69DD6FC9E635}"/>
              </c:ext>
            </c:extLst>
          </c:dPt>
          <c:dPt>
            <c:idx val="3"/>
            <c:bubble3D val="0"/>
            <c:spPr>
              <a:solidFill>
                <a:schemeClr val="accent4"/>
              </a:solidFill>
            </c:spPr>
            <c:extLst>
              <c:ext xmlns:c16="http://schemas.microsoft.com/office/drawing/2014/chart" uri="{C3380CC4-5D6E-409C-BE32-E72D297353CC}">
                <c16:uniqueId val="{00000004-309A-4B8B-9C9C-69DD6FC9E635}"/>
              </c:ext>
            </c:extLst>
          </c:dPt>
          <c:dPt>
            <c:idx val="4"/>
            <c:bubble3D val="0"/>
            <c:spPr>
              <a:solidFill>
                <a:schemeClr val="accent5"/>
              </a:solidFill>
            </c:spPr>
            <c:extLst>
              <c:ext xmlns:c16="http://schemas.microsoft.com/office/drawing/2014/chart" uri="{C3380CC4-5D6E-409C-BE32-E72D297353CC}">
                <c16:uniqueId val="{00000005-309A-4B8B-9C9C-69DD6FC9E635}"/>
              </c:ext>
            </c:extLst>
          </c:dPt>
          <c:dPt>
            <c:idx val="5"/>
            <c:bubble3D val="0"/>
            <c:spPr>
              <a:solidFill>
                <a:schemeClr val="accent6"/>
              </a:solidFill>
            </c:spPr>
            <c:extLst>
              <c:ext xmlns:c16="http://schemas.microsoft.com/office/drawing/2014/chart" uri="{C3380CC4-5D6E-409C-BE32-E72D297353CC}">
                <c16:uniqueId val="{00000006-309A-4B8B-9C9C-69DD6FC9E635}"/>
              </c:ext>
            </c:extLst>
          </c:dPt>
          <c:dPt>
            <c:idx val="6"/>
            <c:bubble3D val="0"/>
            <c:spPr>
              <a:solidFill>
                <a:srgbClr val="F0948F"/>
              </a:solidFill>
            </c:spPr>
            <c:extLst>
              <c:ext xmlns:c16="http://schemas.microsoft.com/office/drawing/2014/chart" uri="{C3380CC4-5D6E-409C-BE32-E72D297353CC}">
                <c16:uniqueId val="{00000007-309A-4B8B-9C9C-69DD6FC9E635}"/>
              </c:ext>
            </c:extLst>
          </c:dPt>
          <c:dPt>
            <c:idx val="7"/>
            <c:bubble3D val="0"/>
            <c:spPr>
              <a:solidFill>
                <a:srgbClr val="F7C9C7"/>
              </a:solidFill>
            </c:spPr>
            <c:extLst>
              <c:ext xmlns:c16="http://schemas.microsoft.com/office/drawing/2014/chart" uri="{C3380CC4-5D6E-409C-BE32-E72D297353CC}">
                <c16:uniqueId val="{00000000-C55B-4F2D-A47F-E7BF0FB902C0}"/>
              </c:ext>
            </c:extLst>
          </c:dPt>
          <c:cat>
            <c:numRef>
              <c:f>'8.4'!$O$27:$O$34</c:f>
              <c:numCache>
                <c:formatCode>#\ ##0.0</c:formatCode>
                <c:ptCount val="8"/>
              </c:numCache>
            </c:numRef>
          </c:cat>
          <c:val>
            <c:numRef>
              <c:f>'8.4'!$J$27:$J$34</c:f>
              <c:numCache>
                <c:formatCode>0.0</c:formatCode>
                <c:ptCount val="8"/>
              </c:numCache>
            </c:numRef>
          </c:val>
          <c:extLst>
            <c:ext xmlns:c16="http://schemas.microsoft.com/office/drawing/2014/chart" uri="{C3380CC4-5D6E-409C-BE32-E72D297353CC}">
              <c16:uniqueId val="{00000001-C55B-4F2D-A47F-E7BF0FB902C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accent1"/>
                </a:solidFill>
              </a:defRPr>
            </a:pPr>
            <a:r>
              <a:rPr lang="cs-CZ" sz="1000" baseline="0">
                <a:solidFill>
                  <a:srgbClr val="233060"/>
                </a:solidFill>
                <a:latin typeface="Arial" panose="020B0604020202020204" pitchFamily="34" charset="0"/>
                <a:cs typeface="Arial" panose="020B0604020202020204" pitchFamily="34" charset="0"/>
              </a:rPr>
              <a:t>Podíl paliv na dodávkách tepla</a:t>
            </a:r>
          </a:p>
        </c:rich>
      </c:tx>
      <c:layout>
        <c:manualLayout>
          <c:xMode val="edge"/>
          <c:yMode val="edge"/>
          <c:x val="8.7851731180618178E-4"/>
          <c:y val="1.1100832562442183E-2"/>
        </c:manualLayout>
      </c:layout>
      <c:overlay val="0"/>
    </c:title>
    <c:autoTitleDeleted val="0"/>
    <c:plotArea>
      <c:layout>
        <c:manualLayout>
          <c:layoutTarget val="inner"/>
          <c:xMode val="edge"/>
          <c:yMode val="edge"/>
          <c:x val="0.15817413520027029"/>
          <c:y val="0.1167687372411782"/>
          <c:w val="0.70632167844727234"/>
          <c:h val="0.85914506913361033"/>
        </c:manualLayout>
      </c:layout>
      <c:doughnutChart>
        <c:varyColors val="1"/>
        <c:ser>
          <c:idx val="0"/>
          <c:order val="0"/>
          <c:dPt>
            <c:idx val="0"/>
            <c:bubble3D val="0"/>
            <c:spPr>
              <a:solidFill>
                <a:srgbClr val="262626"/>
              </a:solidFill>
            </c:spPr>
            <c:extLst>
              <c:ext xmlns:c16="http://schemas.microsoft.com/office/drawing/2014/chart" uri="{C3380CC4-5D6E-409C-BE32-E72D297353CC}">
                <c16:uniqueId val="{00000001-9873-4A6F-9B29-7304FFDDD914}"/>
              </c:ext>
            </c:extLst>
          </c:dPt>
          <c:dPt>
            <c:idx val="1"/>
            <c:bubble3D val="0"/>
            <c:spPr>
              <a:solidFill>
                <a:srgbClr val="5A6588"/>
              </a:solidFill>
            </c:spPr>
            <c:extLst>
              <c:ext xmlns:c16="http://schemas.microsoft.com/office/drawing/2014/chart" uri="{C3380CC4-5D6E-409C-BE32-E72D297353CC}">
                <c16:uniqueId val="{00000003-9873-4A6F-9B29-7304FFDDD914}"/>
              </c:ext>
            </c:extLst>
          </c:dPt>
          <c:dPt>
            <c:idx val="2"/>
            <c:bubble3D val="0"/>
            <c:spPr>
              <a:solidFill>
                <a:srgbClr val="9198B0"/>
              </a:solidFill>
            </c:spPr>
            <c:extLst>
              <c:ext xmlns:c16="http://schemas.microsoft.com/office/drawing/2014/chart" uri="{C3380CC4-5D6E-409C-BE32-E72D297353CC}">
                <c16:uniqueId val="{00000005-9873-4A6F-9B29-7304FFDDD914}"/>
              </c:ext>
            </c:extLst>
          </c:dPt>
          <c:dPt>
            <c:idx val="3"/>
            <c:bubble3D val="0"/>
            <c:spPr>
              <a:solidFill>
                <a:srgbClr val="C8CBD7"/>
              </a:solidFill>
            </c:spPr>
            <c:extLst>
              <c:ext xmlns:c16="http://schemas.microsoft.com/office/drawing/2014/chart" uri="{C3380CC4-5D6E-409C-BE32-E72D297353CC}">
                <c16:uniqueId val="{0000000A-70B9-4039-A717-E40AAAE6A29C}"/>
              </c:ext>
            </c:extLst>
          </c:dPt>
          <c:dPt>
            <c:idx val="4"/>
            <c:bubble3D val="0"/>
            <c:spPr>
              <a:solidFill>
                <a:srgbClr val="E02C1F"/>
              </a:solidFill>
            </c:spPr>
            <c:extLst>
              <c:ext xmlns:c16="http://schemas.microsoft.com/office/drawing/2014/chart" uri="{C3380CC4-5D6E-409C-BE32-E72D297353CC}">
                <c16:uniqueId val="{0000000B-70B9-4039-A717-E40AAAE6A29C}"/>
              </c:ext>
            </c:extLst>
          </c:dPt>
          <c:dPt>
            <c:idx val="5"/>
            <c:bubble3D val="0"/>
            <c:spPr>
              <a:solidFill>
                <a:srgbClr val="E86158"/>
              </a:solidFill>
            </c:spPr>
            <c:extLst>
              <c:ext xmlns:c16="http://schemas.microsoft.com/office/drawing/2014/chart" uri="{C3380CC4-5D6E-409C-BE32-E72D297353CC}">
                <c16:uniqueId val="{0000000C-70B9-4039-A717-E40AAAE6A29C}"/>
              </c:ext>
            </c:extLst>
          </c:dPt>
          <c:dPt>
            <c:idx val="6"/>
            <c:bubble3D val="0"/>
            <c:spPr>
              <a:solidFill>
                <a:srgbClr val="F0948F"/>
              </a:solidFill>
            </c:spPr>
            <c:extLst>
              <c:ext xmlns:c16="http://schemas.microsoft.com/office/drawing/2014/chart" uri="{C3380CC4-5D6E-409C-BE32-E72D297353CC}">
                <c16:uniqueId val="{00000007-9873-4A6F-9B29-7304FFDDD914}"/>
              </c:ext>
            </c:extLst>
          </c:dPt>
          <c:dPt>
            <c:idx val="7"/>
            <c:bubble3D val="0"/>
            <c:spPr>
              <a:solidFill>
                <a:srgbClr val="F7C9C7"/>
              </a:solidFill>
            </c:spPr>
            <c:extLst>
              <c:ext xmlns:c16="http://schemas.microsoft.com/office/drawing/2014/chart" uri="{C3380CC4-5D6E-409C-BE32-E72D297353CC}">
                <c16:uniqueId val="{0000000D-70B9-4039-A717-E40AAAE6A29C}"/>
              </c:ext>
            </c:extLst>
          </c:dPt>
          <c:dPt>
            <c:idx val="8"/>
            <c:bubble3D val="0"/>
            <c:spPr>
              <a:solidFill>
                <a:srgbClr val="262626"/>
              </a:solidFill>
            </c:spPr>
            <c:extLst>
              <c:ext xmlns:c16="http://schemas.microsoft.com/office/drawing/2014/chart" uri="{C3380CC4-5D6E-409C-BE32-E72D297353CC}">
                <c16:uniqueId val="{0000000E-70B9-4039-A717-E40AAAE6A29C}"/>
              </c:ext>
            </c:extLst>
          </c:dPt>
          <c:dPt>
            <c:idx val="9"/>
            <c:bubble3D val="0"/>
            <c:spPr>
              <a:solidFill>
                <a:srgbClr val="646363"/>
              </a:solidFill>
            </c:spPr>
            <c:extLst>
              <c:ext xmlns:c16="http://schemas.microsoft.com/office/drawing/2014/chart" uri="{C3380CC4-5D6E-409C-BE32-E72D297353CC}">
                <c16:uniqueId val="{0000000F-70B9-4039-A717-E40AAAE6A29C}"/>
              </c:ext>
            </c:extLst>
          </c:dPt>
          <c:dPt>
            <c:idx val="10"/>
            <c:bubble3D val="0"/>
            <c:spPr>
              <a:solidFill>
                <a:srgbClr val="9D9D9C"/>
              </a:solidFill>
            </c:spPr>
            <c:extLst>
              <c:ext xmlns:c16="http://schemas.microsoft.com/office/drawing/2014/chart" uri="{C3380CC4-5D6E-409C-BE32-E72D297353CC}">
                <c16:uniqueId val="{00000010-70B9-4039-A717-E40AAAE6A29C}"/>
              </c:ext>
            </c:extLst>
          </c:dPt>
          <c:dPt>
            <c:idx val="11"/>
            <c:bubble3D val="0"/>
            <c:spPr>
              <a:solidFill>
                <a:srgbClr val="D0D0D0"/>
              </a:solidFill>
            </c:spPr>
            <c:extLst>
              <c:ext xmlns:c16="http://schemas.microsoft.com/office/drawing/2014/chart" uri="{C3380CC4-5D6E-409C-BE32-E72D297353CC}">
                <c16:uniqueId val="{0000000A-4293-46FE-8B47-2350727370E2}"/>
              </c:ext>
            </c:extLst>
          </c:dPt>
          <c:dPt>
            <c:idx val="12"/>
            <c:bubble3D val="0"/>
            <c:spPr>
              <a:pattFill prst="ltUpDiag">
                <a:fgClr>
                  <a:srgbClr val="23315F"/>
                </a:fgClr>
                <a:bgClr>
                  <a:sysClr val="window" lastClr="FFFFFF"/>
                </a:bgClr>
              </a:pattFill>
            </c:spPr>
            <c:extLst>
              <c:ext xmlns:c16="http://schemas.microsoft.com/office/drawing/2014/chart" uri="{C3380CC4-5D6E-409C-BE32-E72D297353CC}">
                <c16:uniqueId val="{0000000B-4293-46FE-8B47-2350727370E2}"/>
              </c:ext>
            </c:extLst>
          </c:dPt>
          <c:dPt>
            <c:idx val="13"/>
            <c:bubble3D val="0"/>
            <c:spPr>
              <a:pattFill prst="ltUpDiag">
                <a:fgClr>
                  <a:srgbClr val="E02C1F"/>
                </a:fgClr>
                <a:bgClr>
                  <a:sysClr val="window" lastClr="FFFFFF"/>
                </a:bgClr>
              </a:pattFill>
            </c:spPr>
            <c:extLst>
              <c:ext xmlns:c16="http://schemas.microsoft.com/office/drawing/2014/chart" uri="{C3380CC4-5D6E-409C-BE32-E72D297353CC}">
                <c16:uniqueId val="{00000011-70B9-4039-A717-E40AAAE6A29C}"/>
              </c:ext>
            </c:extLst>
          </c:dPt>
          <c:dPt>
            <c:idx val="14"/>
            <c:bubble3D val="0"/>
            <c:spPr>
              <a:pattFill prst="ltUpDiag">
                <a:fgClr>
                  <a:srgbClr val="5A6588"/>
                </a:fgClr>
                <a:bgClr>
                  <a:sysClr val="window" lastClr="FFFFFF"/>
                </a:bgClr>
              </a:pattFill>
            </c:spPr>
            <c:extLst>
              <c:ext xmlns:c16="http://schemas.microsoft.com/office/drawing/2014/chart" uri="{C3380CC4-5D6E-409C-BE32-E72D297353CC}">
                <c16:uniqueId val="{00000012-70B9-4039-A717-E40AAAE6A29C}"/>
              </c:ext>
            </c:extLst>
          </c:dPt>
          <c:dPt>
            <c:idx val="15"/>
            <c:bubble3D val="0"/>
            <c:spPr>
              <a:pattFill prst="ltUpDiag">
                <a:fgClr>
                  <a:srgbClr val="E86158"/>
                </a:fgClr>
                <a:bgClr>
                  <a:sysClr val="window" lastClr="FFFFFF"/>
                </a:bgClr>
              </a:pattFill>
            </c:spPr>
            <c:extLst>
              <c:ext xmlns:c16="http://schemas.microsoft.com/office/drawing/2014/chart" uri="{C3380CC4-5D6E-409C-BE32-E72D297353CC}">
                <c16:uniqueId val="{00000009-9873-4A6F-9B29-7304FFDDD914}"/>
              </c:ext>
            </c:extLst>
          </c:dPt>
          <c:dLbls>
            <c:dLbl>
              <c:idx val="1"/>
              <c:layout>
                <c:manualLayout>
                  <c:x val="0.14255711545218105"/>
                  <c:y val="-0.14739124276132151"/>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873-4A6F-9B29-7304FFDDD914}"/>
                </c:ext>
              </c:extLst>
            </c:dLbl>
            <c:dLbl>
              <c:idx val="2"/>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9873-4A6F-9B29-7304FFDDD914}"/>
                </c:ext>
              </c:extLst>
            </c:dLbl>
            <c:dLbl>
              <c:idx val="3"/>
              <c:layout>
                <c:manualLayout>
                  <c:x val="0.15324889911109452"/>
                  <c:y val="-5.9259259259259262E-2"/>
                </c:manualLayout>
              </c:layout>
              <c:numFmt formatCode="0.0%" sourceLinked="0"/>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0B9-4039-A717-E40AAAE6A29C}"/>
                </c:ext>
              </c:extLst>
            </c:dLbl>
            <c:dLbl>
              <c:idx val="4"/>
              <c:delete val="1"/>
              <c:extLst>
                <c:ext xmlns:c15="http://schemas.microsoft.com/office/drawing/2012/chart" uri="{CE6537A1-D6FC-4f65-9D91-7224C49458BB}"/>
                <c:ext xmlns:c16="http://schemas.microsoft.com/office/drawing/2014/chart" uri="{C3380CC4-5D6E-409C-BE32-E72D297353CC}">
                  <c16:uniqueId val="{0000000B-70B9-4039-A717-E40AAAE6A29C}"/>
                </c:ext>
              </c:extLst>
            </c:dLbl>
            <c:dLbl>
              <c:idx val="5"/>
              <c:delete val="1"/>
              <c:extLst>
                <c:ext xmlns:c15="http://schemas.microsoft.com/office/drawing/2012/chart" uri="{CE6537A1-D6FC-4f65-9D91-7224C49458BB}"/>
                <c:ext xmlns:c16="http://schemas.microsoft.com/office/drawing/2014/chart" uri="{C3380CC4-5D6E-409C-BE32-E72D297353CC}">
                  <c16:uniqueId val="{0000000C-70B9-4039-A717-E40AAAE6A29C}"/>
                </c:ext>
              </c:extLst>
            </c:dLbl>
            <c:dLbl>
              <c:idx val="6"/>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9873-4A6F-9B29-7304FFDDD914}"/>
                </c:ext>
              </c:extLst>
            </c:dLbl>
            <c:dLbl>
              <c:idx val="7"/>
              <c:layout>
                <c:manualLayout>
                  <c:x val="-0.12811282441565613"/>
                  <c:y val="0.16552230971128593"/>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B9-4039-A717-E40AAAE6A29C}"/>
                </c:ext>
              </c:extLst>
            </c:dLbl>
            <c:dLbl>
              <c:idx val="8"/>
              <c:delete val="1"/>
              <c:extLst>
                <c:ext xmlns:c15="http://schemas.microsoft.com/office/drawing/2012/chart" uri="{CE6537A1-D6FC-4f65-9D91-7224C49458BB}"/>
                <c:ext xmlns:c16="http://schemas.microsoft.com/office/drawing/2014/chart" uri="{C3380CC4-5D6E-409C-BE32-E72D297353CC}">
                  <c16:uniqueId val="{0000000E-70B9-4039-A717-E40AAAE6A29C}"/>
                </c:ext>
              </c:extLst>
            </c:dLbl>
            <c:dLbl>
              <c:idx val="9"/>
              <c:layout>
                <c:manualLayout>
                  <c:x val="-0.19376234045108665"/>
                  <c:y val="0.11399608382285548"/>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B9-4039-A717-E40AAAE6A29C}"/>
                </c:ext>
              </c:extLst>
            </c:dLbl>
            <c:dLbl>
              <c:idx val="10"/>
              <c:delete val="1"/>
              <c:extLst>
                <c:ext xmlns:c15="http://schemas.microsoft.com/office/drawing/2012/chart" uri="{CE6537A1-D6FC-4f65-9D91-7224C49458BB}"/>
                <c:ext xmlns:c16="http://schemas.microsoft.com/office/drawing/2014/chart" uri="{C3380CC4-5D6E-409C-BE32-E72D297353CC}">
                  <c16:uniqueId val="{00000010-70B9-4039-A717-E40AAAE6A29C}"/>
                </c:ext>
              </c:extLst>
            </c:dLbl>
            <c:dLbl>
              <c:idx val="11"/>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4293-46FE-8B47-2350727370E2}"/>
                </c:ext>
              </c:extLst>
            </c:dLbl>
            <c:dLbl>
              <c:idx val="12"/>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4293-46FE-8B47-2350727370E2}"/>
                </c:ext>
              </c:extLst>
            </c:dLbl>
            <c:dLbl>
              <c:idx val="13"/>
              <c:delete val="1"/>
              <c:extLst>
                <c:ext xmlns:c15="http://schemas.microsoft.com/office/drawing/2012/chart" uri="{CE6537A1-D6FC-4f65-9D91-7224C49458BB}"/>
                <c:ext xmlns:c16="http://schemas.microsoft.com/office/drawing/2014/chart" uri="{C3380CC4-5D6E-409C-BE32-E72D297353CC}">
                  <c16:uniqueId val="{00000011-70B9-4039-A717-E40AAAE6A29C}"/>
                </c:ext>
              </c:extLst>
            </c:dLbl>
            <c:dLbl>
              <c:idx val="14"/>
              <c:layout>
                <c:manualLayout>
                  <c:x val="-0.1803252098227465"/>
                  <c:y val="8.1856434612339341E-3"/>
                </c:manualLayout>
              </c:layout>
              <c:numFmt formatCode="0.0%" sourceLinked="0"/>
              <c:spPr>
                <a:solidFill>
                  <a:sysClr val="window" lastClr="FFFFFF"/>
                </a:solidFill>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0B9-4039-A717-E40AAAE6A29C}"/>
                </c:ext>
              </c:extLst>
            </c:dLbl>
            <c:dLbl>
              <c:idx val="15"/>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9873-4A6F-9B29-7304FFDDD91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 ##0.0</c:formatCode>
                <c:ptCount val="16"/>
                <c:pt idx="0">
                  <c:v>796.70990600000005</c:v>
                </c:pt>
                <c:pt idx="1">
                  <c:v>90.302154999999999</c:v>
                </c:pt>
                <c:pt idx="2">
                  <c:v>503.68928900000003</c:v>
                </c:pt>
                <c:pt idx="3">
                  <c:v>18.940512000000002</c:v>
                </c:pt>
                <c:pt idx="4">
                  <c:v>2.8883789999999996</c:v>
                </c:pt>
                <c:pt idx="5">
                  <c:v>0.22696999999999998</c:v>
                </c:pt>
                <c:pt idx="6">
                  <c:v>3109.5536749999997</c:v>
                </c:pt>
                <c:pt idx="7">
                  <c:v>21.14987</c:v>
                </c:pt>
                <c:pt idx="8">
                  <c:v>0</c:v>
                </c:pt>
                <c:pt idx="9">
                  <c:v>171.38365099999999</c:v>
                </c:pt>
                <c:pt idx="10">
                  <c:v>2.2268470000000002</c:v>
                </c:pt>
                <c:pt idx="11">
                  <c:v>561.57248096527792</c:v>
                </c:pt>
                <c:pt idx="12">
                  <c:v>536.30468999999994</c:v>
                </c:pt>
                <c:pt idx="13">
                  <c:v>0</c:v>
                </c:pt>
                <c:pt idx="14">
                  <c:v>26.659222000000003</c:v>
                </c:pt>
                <c:pt idx="15">
                  <c:v>2160.5723400347219</c:v>
                </c:pt>
              </c:numCache>
            </c:numRef>
          </c:val>
          <c:extLst>
            <c:ext xmlns:c16="http://schemas.microsoft.com/office/drawing/2014/chart" uri="{C3380CC4-5D6E-409C-BE32-E72D297353CC}">
              <c16:uniqueId val="{00000013-9873-4A6F-9B29-7304FFDDD914}"/>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4F57-466C-BAA9-D24AC6218E6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4F57-466C-BAA9-D24AC6218E6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4F57-466C-BAA9-D24AC6218E6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4F57-466C-BAA9-D24AC6218E6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4F57-466C-BAA9-D24AC6218E6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4F57-466C-BAA9-D24AC6218E6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4F57-466C-BAA9-D24AC6218E6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4F57-466C-BAA9-D24AC6218E6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4F57-466C-BAA9-D24AC6218E6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4F57-466C-BAA9-D24AC6218E6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4F57-466C-BAA9-D24AC6218E6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4F57-466C-BAA9-D24AC6218E6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4F57-466C-BAA9-D24AC6218E6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4F57-466C-BAA9-D24AC6218E6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4F57-466C-BAA9-D24AC6218E6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4F57-466C-BAA9-D24AC6218E6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2.6990647660880451E-3"/>
          <c:y val="7.60378872244375E-3"/>
        </c:manualLayout>
      </c:layout>
      <c:overlay val="0"/>
    </c:title>
    <c:autoTitleDeleted val="0"/>
    <c:plotArea>
      <c:layout>
        <c:manualLayout>
          <c:layoutTarget val="inner"/>
          <c:xMode val="edge"/>
          <c:yMode val="edge"/>
          <c:x val="7.5531919219025079E-2"/>
          <c:y val="0.25069991251093615"/>
          <c:w val="0.65337529325185317"/>
          <c:h val="0.55147294088238974"/>
        </c:manualLayout>
      </c:layout>
      <c:barChart>
        <c:barDir val="col"/>
        <c:grouping val="stacked"/>
        <c:varyColors val="0"/>
        <c:ser>
          <c:idx val="0"/>
          <c:order val="0"/>
          <c:tx>
            <c:strRef>
              <c:f>'8.5'!$A$27</c:f>
              <c:strCache>
                <c:ptCount val="1"/>
                <c:pt idx="0">
                  <c:v>Průmysl</c:v>
                </c:pt>
              </c:strCache>
            </c:strRef>
          </c:tx>
          <c:invertIfNegative val="0"/>
          <c:cat>
            <c:strRef>
              <c:f>'8.5'!$C$38:$E$38</c:f>
              <c:strCache>
                <c:ptCount val="3"/>
                <c:pt idx="0">
                  <c:v>Červenec</c:v>
                </c:pt>
                <c:pt idx="1">
                  <c:v>Srpen</c:v>
                </c:pt>
                <c:pt idx="2">
                  <c:v>Září</c:v>
                </c:pt>
              </c:strCache>
            </c:strRef>
          </c:cat>
          <c:val>
            <c:numRef>
              <c:f>('8.5'!$B$27,'8.5'!$D$27,'8.5'!$F$27)</c:f>
              <c:numCache>
                <c:formatCode>#\ ##0.0</c:formatCode>
                <c:ptCount val="3"/>
                <c:pt idx="0">
                  <c:v>3879.94</c:v>
                </c:pt>
                <c:pt idx="1">
                  <c:v>4169.8600000000006</c:v>
                </c:pt>
                <c:pt idx="2">
                  <c:v>4638.1600000000008</c:v>
                </c:pt>
              </c:numCache>
            </c:numRef>
          </c:val>
          <c:extLst>
            <c:ext xmlns:c16="http://schemas.microsoft.com/office/drawing/2014/chart" uri="{C3380CC4-5D6E-409C-BE32-E72D297353CC}">
              <c16:uniqueId val="{00000000-F0B1-49C0-959A-DDCB6551FDAE}"/>
            </c:ext>
          </c:extLst>
        </c:ser>
        <c:ser>
          <c:idx val="1"/>
          <c:order val="1"/>
          <c:tx>
            <c:strRef>
              <c:f>'8.5'!$A$28</c:f>
              <c:strCache>
                <c:ptCount val="1"/>
                <c:pt idx="0">
                  <c:v>Energetika</c:v>
                </c:pt>
              </c:strCache>
            </c:strRef>
          </c:tx>
          <c:invertIfNegative val="0"/>
          <c:cat>
            <c:strRef>
              <c:f>'8.5'!$C$38:$E$38</c:f>
              <c:strCache>
                <c:ptCount val="3"/>
                <c:pt idx="0">
                  <c:v>Červenec</c:v>
                </c:pt>
                <c:pt idx="1">
                  <c:v>Srpen</c:v>
                </c:pt>
                <c:pt idx="2">
                  <c:v>Září</c:v>
                </c:pt>
              </c:strCache>
            </c:strRef>
          </c:cat>
          <c:val>
            <c:numRef>
              <c:f>('8.5'!$B$28,'8.5'!$D$28,'8.5'!$F$28)</c:f>
              <c:numCache>
                <c:formatCode>#\ ##0.0</c:formatCode>
                <c:ptCount val="3"/>
                <c:pt idx="0">
                  <c:v>1355.66</c:v>
                </c:pt>
                <c:pt idx="1">
                  <c:v>1355.66</c:v>
                </c:pt>
                <c:pt idx="2">
                  <c:v>1596.97</c:v>
                </c:pt>
              </c:numCache>
            </c:numRef>
          </c:val>
          <c:extLst>
            <c:ext xmlns:c16="http://schemas.microsoft.com/office/drawing/2014/chart" uri="{C3380CC4-5D6E-409C-BE32-E72D297353CC}">
              <c16:uniqueId val="{00000001-F0B1-49C0-959A-DDCB6551FDAE}"/>
            </c:ext>
          </c:extLst>
        </c:ser>
        <c:ser>
          <c:idx val="2"/>
          <c:order val="2"/>
          <c:tx>
            <c:strRef>
              <c:f>'8.5'!$A$29</c:f>
              <c:strCache>
                <c:ptCount val="1"/>
                <c:pt idx="0">
                  <c:v>Doprava</c:v>
                </c:pt>
              </c:strCache>
            </c:strRef>
          </c:tx>
          <c:invertIfNegative val="0"/>
          <c:cat>
            <c:strRef>
              <c:f>'8.5'!$C$38:$E$38</c:f>
              <c:strCache>
                <c:ptCount val="3"/>
                <c:pt idx="0">
                  <c:v>Červenec</c:v>
                </c:pt>
                <c:pt idx="1">
                  <c:v>Srpen</c:v>
                </c:pt>
                <c:pt idx="2">
                  <c:v>Září</c:v>
                </c:pt>
              </c:strCache>
            </c:strRef>
          </c:cat>
          <c:val>
            <c:numRef>
              <c:f>('8.5'!$B$29,'8.5'!$D$29,'8.5'!$F$29)</c:f>
              <c:numCache>
                <c:formatCode>#\ ##0.0</c:formatCode>
                <c:ptCount val="3"/>
                <c:pt idx="0">
                  <c:v>28.12</c:v>
                </c:pt>
                <c:pt idx="1">
                  <c:v>32.17</c:v>
                </c:pt>
                <c:pt idx="2">
                  <c:v>33.72</c:v>
                </c:pt>
              </c:numCache>
            </c:numRef>
          </c:val>
          <c:extLst>
            <c:ext xmlns:c16="http://schemas.microsoft.com/office/drawing/2014/chart" uri="{C3380CC4-5D6E-409C-BE32-E72D297353CC}">
              <c16:uniqueId val="{00000002-F0B1-49C0-959A-DDCB6551FDAE}"/>
            </c:ext>
          </c:extLst>
        </c:ser>
        <c:ser>
          <c:idx val="3"/>
          <c:order val="3"/>
          <c:tx>
            <c:strRef>
              <c:f>'8.5'!$A$30</c:f>
              <c:strCache>
                <c:ptCount val="1"/>
                <c:pt idx="0">
                  <c:v>Stavebnictví</c:v>
                </c:pt>
              </c:strCache>
            </c:strRef>
          </c:tx>
          <c:invertIfNegative val="0"/>
          <c:cat>
            <c:strRef>
              <c:f>'8.5'!$C$38:$E$38</c:f>
              <c:strCache>
                <c:ptCount val="3"/>
                <c:pt idx="0">
                  <c:v>Červenec</c:v>
                </c:pt>
                <c:pt idx="1">
                  <c:v>Srpen</c:v>
                </c:pt>
                <c:pt idx="2">
                  <c:v>Září</c:v>
                </c:pt>
              </c:strCache>
            </c:strRef>
          </c:cat>
          <c:val>
            <c:numRef>
              <c:f>('8.5'!$B$30,'8.5'!$D$30,'8.5'!$F$30)</c:f>
              <c:numCache>
                <c:formatCode>#\ ##0.0</c:formatCode>
                <c:ptCount val="3"/>
                <c:pt idx="0">
                  <c:v>4.7</c:v>
                </c:pt>
                <c:pt idx="1">
                  <c:v>5.9</c:v>
                </c:pt>
                <c:pt idx="2">
                  <c:v>7.4</c:v>
                </c:pt>
              </c:numCache>
            </c:numRef>
          </c:val>
          <c:extLst>
            <c:ext xmlns:c16="http://schemas.microsoft.com/office/drawing/2014/chart" uri="{C3380CC4-5D6E-409C-BE32-E72D297353CC}">
              <c16:uniqueId val="{00000003-F0B1-49C0-959A-DDCB6551FDAE}"/>
            </c:ext>
          </c:extLst>
        </c:ser>
        <c:ser>
          <c:idx val="4"/>
          <c:order val="4"/>
          <c:tx>
            <c:strRef>
              <c:f>'8.5'!$A$31</c:f>
              <c:strCache>
                <c:ptCount val="1"/>
                <c:pt idx="0">
                  <c:v>Zemědělství a lesnictví</c:v>
                </c:pt>
              </c:strCache>
            </c:strRef>
          </c:tx>
          <c:invertIfNegative val="0"/>
          <c:cat>
            <c:strRef>
              <c:f>'8.5'!$C$38:$E$38</c:f>
              <c:strCache>
                <c:ptCount val="3"/>
                <c:pt idx="0">
                  <c:v>Červenec</c:v>
                </c:pt>
                <c:pt idx="1">
                  <c:v>Srpen</c:v>
                </c:pt>
                <c:pt idx="2">
                  <c:v>Září</c:v>
                </c:pt>
              </c:strCache>
            </c:strRef>
          </c:cat>
          <c:val>
            <c:numRef>
              <c:f>('8.5'!$B$31,'8.5'!$D$31,'8.5'!$F$31)</c:f>
              <c:numCache>
                <c:formatCode>#\ ##0.0</c:formatCode>
                <c:ptCount val="3"/>
                <c:pt idx="0">
                  <c:v>1851.6</c:v>
                </c:pt>
                <c:pt idx="1">
                  <c:v>2297.0699999999997</c:v>
                </c:pt>
                <c:pt idx="2">
                  <c:v>2147.98</c:v>
                </c:pt>
              </c:numCache>
            </c:numRef>
          </c:val>
          <c:extLst>
            <c:ext xmlns:c16="http://schemas.microsoft.com/office/drawing/2014/chart" uri="{C3380CC4-5D6E-409C-BE32-E72D297353CC}">
              <c16:uniqueId val="{00000004-F0B1-49C0-959A-DDCB6551FDAE}"/>
            </c:ext>
          </c:extLst>
        </c:ser>
        <c:ser>
          <c:idx val="5"/>
          <c:order val="5"/>
          <c:tx>
            <c:strRef>
              <c:f>'8.5'!$A$32</c:f>
              <c:strCache>
                <c:ptCount val="1"/>
                <c:pt idx="0">
                  <c:v>Domácnosti</c:v>
                </c:pt>
              </c:strCache>
            </c:strRef>
          </c:tx>
          <c:spPr>
            <a:solidFill>
              <a:schemeClr val="accent6"/>
            </a:solidFill>
          </c:spPr>
          <c:invertIfNegative val="0"/>
          <c:cat>
            <c:strRef>
              <c:f>'8.5'!$C$38:$E$38</c:f>
              <c:strCache>
                <c:ptCount val="3"/>
                <c:pt idx="0">
                  <c:v>Červenec</c:v>
                </c:pt>
                <c:pt idx="1">
                  <c:v>Srpen</c:v>
                </c:pt>
                <c:pt idx="2">
                  <c:v>Září</c:v>
                </c:pt>
              </c:strCache>
            </c:strRef>
          </c:cat>
          <c:val>
            <c:numRef>
              <c:f>('8.5'!$B$32,'8.5'!$D$32,'8.5'!$F$32)</c:f>
              <c:numCache>
                <c:formatCode>#\ ##0.0</c:formatCode>
                <c:ptCount val="3"/>
                <c:pt idx="0">
                  <c:v>19451.898000000001</c:v>
                </c:pt>
                <c:pt idx="1">
                  <c:v>19947.353999999999</c:v>
                </c:pt>
                <c:pt idx="2">
                  <c:v>20512.716999999993</c:v>
                </c:pt>
              </c:numCache>
            </c:numRef>
          </c:val>
          <c:extLst>
            <c:ext xmlns:c16="http://schemas.microsoft.com/office/drawing/2014/chart" uri="{C3380CC4-5D6E-409C-BE32-E72D297353CC}">
              <c16:uniqueId val="{00000005-F0B1-49C0-959A-DDCB6551FDAE}"/>
            </c:ext>
          </c:extLst>
        </c:ser>
        <c:ser>
          <c:idx val="6"/>
          <c:order val="6"/>
          <c:tx>
            <c:strRef>
              <c:f>'8.5'!$A$33</c:f>
              <c:strCache>
                <c:ptCount val="1"/>
                <c:pt idx="0">
                  <c:v>Obchod, služby, školství, zdravotnictví</c:v>
                </c:pt>
              </c:strCache>
            </c:strRef>
          </c:tx>
          <c:spPr>
            <a:solidFill>
              <a:srgbClr val="F0948F"/>
            </a:solidFill>
          </c:spPr>
          <c:invertIfNegative val="0"/>
          <c:cat>
            <c:strRef>
              <c:f>'8.5'!$C$38:$E$38</c:f>
              <c:strCache>
                <c:ptCount val="3"/>
                <c:pt idx="0">
                  <c:v>Červenec</c:v>
                </c:pt>
                <c:pt idx="1">
                  <c:v>Srpen</c:v>
                </c:pt>
                <c:pt idx="2">
                  <c:v>Září</c:v>
                </c:pt>
              </c:strCache>
            </c:strRef>
          </c:cat>
          <c:val>
            <c:numRef>
              <c:f>('8.5'!$B$33,'8.5'!$D$33,'8.5'!$F$33)</c:f>
              <c:numCache>
                <c:formatCode>#\ ##0.0</c:formatCode>
                <c:ptCount val="3"/>
                <c:pt idx="0">
                  <c:v>4972.6990000000005</c:v>
                </c:pt>
                <c:pt idx="1">
                  <c:v>5418.8969999999999</c:v>
                </c:pt>
                <c:pt idx="2">
                  <c:v>5861.6299999999992</c:v>
                </c:pt>
              </c:numCache>
            </c:numRef>
          </c:val>
          <c:extLst>
            <c:ext xmlns:c16="http://schemas.microsoft.com/office/drawing/2014/chart" uri="{C3380CC4-5D6E-409C-BE32-E72D297353CC}">
              <c16:uniqueId val="{00000006-F0B1-49C0-959A-DDCB6551FDAE}"/>
            </c:ext>
          </c:extLst>
        </c:ser>
        <c:ser>
          <c:idx val="7"/>
          <c:order val="7"/>
          <c:tx>
            <c:strRef>
              <c:f>'8.5'!$A$34</c:f>
              <c:strCache>
                <c:ptCount val="1"/>
                <c:pt idx="0">
                  <c:v>Ostatní</c:v>
                </c:pt>
              </c:strCache>
            </c:strRef>
          </c:tx>
          <c:spPr>
            <a:solidFill>
              <a:srgbClr val="F7C9C7"/>
            </a:solidFill>
          </c:spPr>
          <c:invertIfNegative val="0"/>
          <c:cat>
            <c:strRef>
              <c:f>'8.5'!$C$38:$E$38</c:f>
              <c:strCache>
                <c:ptCount val="3"/>
                <c:pt idx="0">
                  <c:v>Červenec</c:v>
                </c:pt>
                <c:pt idx="1">
                  <c:v>Srpen</c:v>
                </c:pt>
                <c:pt idx="2">
                  <c:v>Září</c:v>
                </c:pt>
              </c:strCache>
            </c:strRef>
          </c:cat>
          <c:val>
            <c:numRef>
              <c:f>('8.5'!$B$34,'8.5'!$D$34,'8.5'!$F$34)</c:f>
              <c:numCache>
                <c:formatCode>#\ ##0.0</c:formatCode>
                <c:ptCount val="3"/>
                <c:pt idx="0">
                  <c:v>1038.27</c:v>
                </c:pt>
                <c:pt idx="1">
                  <c:v>823.74</c:v>
                </c:pt>
                <c:pt idx="2">
                  <c:v>492.83</c:v>
                </c:pt>
              </c:numCache>
            </c:numRef>
          </c:val>
          <c:extLst>
            <c:ext xmlns:c16="http://schemas.microsoft.com/office/drawing/2014/chart" uri="{C3380CC4-5D6E-409C-BE32-E72D297353CC}">
              <c16:uniqueId val="{00000007-F0B1-49C0-959A-DDCB6551FDAE}"/>
            </c:ext>
          </c:extLst>
        </c:ser>
        <c:dLbls>
          <c:showLegendKey val="0"/>
          <c:showVal val="0"/>
          <c:showCatName val="0"/>
          <c:showSerName val="0"/>
          <c:showPercent val="0"/>
          <c:showBubbleSize val="0"/>
        </c:dLbls>
        <c:gapWidth val="50"/>
        <c:overlap val="100"/>
        <c:axId val="286978816"/>
        <c:axId val="286980352"/>
      </c:barChart>
      <c:catAx>
        <c:axId val="2869788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80352"/>
        <c:crosses val="autoZero"/>
        <c:auto val="1"/>
        <c:lblAlgn val="ctr"/>
        <c:lblOffset val="100"/>
        <c:noMultiLvlLbl val="0"/>
      </c:catAx>
      <c:valAx>
        <c:axId val="286980352"/>
        <c:scaling>
          <c:orientation val="minMax"/>
          <c:max val="5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78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'8.5'!$A$38</c:f>
              <c:strCache>
                <c:ptCount val="1"/>
                <c:pt idx="0">
                  <c:v>Instalovaný výkon</c:v>
                </c:pt>
              </c:strCache>
            </c:strRef>
          </c:tx>
          <c:invertIfNegative val="0"/>
          <c:val>
            <c:numRef>
              <c:f>'8.5'!$B$38</c:f>
              <c:numCache>
                <c:formatCode>0.0%</c:formatCode>
                <c:ptCount val="1"/>
                <c:pt idx="0">
                  <c:v>1.621132095617021E-2</c:v>
                </c:pt>
              </c:numCache>
            </c:numRef>
          </c:val>
          <c:extLst>
            <c:ext xmlns:c16="http://schemas.microsoft.com/office/drawing/2014/chart" uri="{C3380CC4-5D6E-409C-BE32-E72D297353CC}">
              <c16:uniqueId val="{00000000-EF5E-4BE5-871E-3DB8301B520D}"/>
            </c:ext>
          </c:extLst>
        </c:ser>
        <c:ser>
          <c:idx val="1"/>
          <c:order val="1"/>
          <c:tx>
            <c:strRef>
              <c:f>'8.5'!$A$39</c:f>
              <c:strCache>
                <c:ptCount val="1"/>
                <c:pt idx="0">
                  <c:v>Výroba tepla brutto</c:v>
                </c:pt>
              </c:strCache>
            </c:strRef>
          </c:tx>
          <c:invertIfNegative val="0"/>
          <c:val>
            <c:numRef>
              <c:f>'8.5'!$B$39</c:f>
              <c:numCache>
                <c:formatCode>0.0%</c:formatCode>
                <c:ptCount val="1"/>
                <c:pt idx="0">
                  <c:v>2.3165302846635517E-2</c:v>
                </c:pt>
              </c:numCache>
            </c:numRef>
          </c:val>
          <c:extLst>
            <c:ext xmlns:c16="http://schemas.microsoft.com/office/drawing/2014/chart" uri="{C3380CC4-5D6E-409C-BE32-E72D297353CC}">
              <c16:uniqueId val="{00000001-EF5E-4BE5-871E-3DB8301B520D}"/>
            </c:ext>
          </c:extLst>
        </c:ser>
        <c:ser>
          <c:idx val="2"/>
          <c:order val="2"/>
          <c:tx>
            <c:strRef>
              <c:f>'8.5'!$A$40</c:f>
              <c:strCache>
                <c:ptCount val="1"/>
                <c:pt idx="0">
                  <c:v>Dodávky tepla</c:v>
                </c:pt>
              </c:strCache>
            </c:strRef>
          </c:tx>
          <c:invertIfNegative val="0"/>
          <c:val>
            <c:numRef>
              <c:f>'8.5'!$B$40</c:f>
              <c:numCache>
                <c:formatCode>0.0%</c:formatCode>
                <c:ptCount val="1"/>
                <c:pt idx="0">
                  <c:v>1.4805561258616068E-2</c:v>
                </c:pt>
              </c:numCache>
            </c:numRef>
          </c:val>
          <c:extLst>
            <c:ext xmlns:c16="http://schemas.microsoft.com/office/drawing/2014/chart" uri="{C3380CC4-5D6E-409C-BE32-E72D297353CC}">
              <c16:uniqueId val="{00000002-EF5E-4BE5-871E-3DB8301B520D}"/>
            </c:ext>
          </c:extLst>
        </c:ser>
        <c:dLbls>
          <c:showLegendKey val="0"/>
          <c:showVal val="0"/>
          <c:showCatName val="0"/>
          <c:showSerName val="0"/>
          <c:showPercent val="0"/>
          <c:showBubbleSize val="0"/>
        </c:dLbls>
        <c:gapWidth val="150"/>
        <c:axId val="287032064"/>
        <c:axId val="287033600"/>
      </c:barChart>
      <c:catAx>
        <c:axId val="287032064"/>
        <c:scaling>
          <c:orientation val="maxMin"/>
        </c:scaling>
        <c:delete val="0"/>
        <c:axPos val="l"/>
        <c:numFmt formatCode="General" sourceLinked="1"/>
        <c:majorTickMark val="none"/>
        <c:minorTickMark val="none"/>
        <c:tickLblPos val="none"/>
        <c:crossAx val="287033600"/>
        <c:crosses val="autoZero"/>
        <c:auto val="1"/>
        <c:lblAlgn val="ctr"/>
        <c:lblOffset val="100"/>
        <c:noMultiLvlLbl val="0"/>
      </c:catAx>
      <c:valAx>
        <c:axId val="287033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032064"/>
        <c:crosses val="max"/>
        <c:crossBetween val="between"/>
      </c:valAx>
    </c:plotArea>
    <c:legend>
      <c:legendPos val="b"/>
      <c:layout>
        <c:manualLayout>
          <c:xMode val="edge"/>
          <c:yMode val="edge"/>
          <c:x val="1.5162396231415507E-3"/>
          <c:y val="0.76406173692914925"/>
          <c:w val="0.59974858669514242"/>
          <c:h val="0.2359385331183894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2247503206054425E-3"/>
          <c:y val="4.1151285518635811E-2"/>
        </c:manualLayout>
      </c:layout>
      <c:overlay val="0"/>
    </c:title>
    <c:autoTitleDeleted val="0"/>
    <c:plotArea>
      <c:layout/>
      <c:barChart>
        <c:barDir val="col"/>
        <c:grouping val="stacked"/>
        <c:varyColors val="0"/>
        <c:ser>
          <c:idx val="0"/>
          <c:order val="0"/>
          <c:tx>
            <c:strRef>
              <c:f>'8.5'!$A$10</c:f>
              <c:strCache>
                <c:ptCount val="1"/>
                <c:pt idx="0">
                  <c:v>Biomasa</c:v>
                </c:pt>
              </c:strCache>
            </c:strRef>
          </c:tx>
          <c:spPr>
            <a:solidFill>
              <a:srgbClr val="23315F"/>
            </a:solidFill>
          </c:spPr>
          <c:invertIfNegative val="0"/>
          <c:cat>
            <c:strRef>
              <c:f>'8.5'!$C$38:$E$38</c:f>
              <c:strCache>
                <c:ptCount val="3"/>
                <c:pt idx="0">
                  <c:v>Červenec</c:v>
                </c:pt>
                <c:pt idx="1">
                  <c:v>Srpen</c:v>
                </c:pt>
                <c:pt idx="2">
                  <c:v>Září</c:v>
                </c:pt>
              </c:strCache>
            </c:strRef>
          </c:cat>
          <c:val>
            <c:numRef>
              <c:f>('8.5'!$B$10,'8.5'!$D$10,'8.5'!$F$10)</c:f>
              <c:numCache>
                <c:formatCode>#\ ##0.0</c:formatCode>
                <c:ptCount val="3"/>
                <c:pt idx="0">
                  <c:v>11663.838</c:v>
                </c:pt>
                <c:pt idx="1">
                  <c:v>10984.495999999999</c:v>
                </c:pt>
                <c:pt idx="2">
                  <c:v>11439.945</c:v>
                </c:pt>
              </c:numCache>
            </c:numRef>
          </c:val>
          <c:extLst>
            <c:ext xmlns:c16="http://schemas.microsoft.com/office/drawing/2014/chart" uri="{C3380CC4-5D6E-409C-BE32-E72D297353CC}">
              <c16:uniqueId val="{00000000-540C-4332-BEC4-2ACA99A4C3FB}"/>
            </c:ext>
          </c:extLst>
        </c:ser>
        <c:ser>
          <c:idx val="1"/>
          <c:order val="1"/>
          <c:tx>
            <c:strRef>
              <c:f>'8.5'!$A$11</c:f>
              <c:strCache>
                <c:ptCount val="1"/>
                <c:pt idx="0">
                  <c:v>Bioplyn</c:v>
                </c:pt>
              </c:strCache>
            </c:strRef>
          </c:tx>
          <c:spPr>
            <a:solidFill>
              <a:srgbClr val="5A6588"/>
            </a:solidFill>
          </c:spPr>
          <c:invertIfNegative val="0"/>
          <c:cat>
            <c:strRef>
              <c:f>'8.5'!$C$38:$E$38</c:f>
              <c:strCache>
                <c:ptCount val="3"/>
                <c:pt idx="0">
                  <c:v>Červenec</c:v>
                </c:pt>
                <c:pt idx="1">
                  <c:v>Srpen</c:v>
                </c:pt>
                <c:pt idx="2">
                  <c:v>Září</c:v>
                </c:pt>
              </c:strCache>
            </c:strRef>
          </c:cat>
          <c:val>
            <c:numRef>
              <c:f>('8.5'!$B$11,'8.5'!$D$11,'8.5'!$F$11)</c:f>
              <c:numCache>
                <c:formatCode>#\ ##0.0</c:formatCode>
                <c:ptCount val="3"/>
                <c:pt idx="0">
                  <c:v>1821.345</c:v>
                </c:pt>
                <c:pt idx="1">
                  <c:v>1808.431</c:v>
                </c:pt>
                <c:pt idx="2">
                  <c:v>1771.2</c:v>
                </c:pt>
              </c:numCache>
            </c:numRef>
          </c:val>
          <c:extLst>
            <c:ext xmlns:c16="http://schemas.microsoft.com/office/drawing/2014/chart" uri="{C3380CC4-5D6E-409C-BE32-E72D297353CC}">
              <c16:uniqueId val="{00000001-540C-4332-BEC4-2ACA99A4C3FB}"/>
            </c:ext>
          </c:extLst>
        </c:ser>
        <c:ser>
          <c:idx val="2"/>
          <c:order val="2"/>
          <c:tx>
            <c:strRef>
              <c:f>'8.5'!$A$12</c:f>
              <c:strCache>
                <c:ptCount val="1"/>
                <c:pt idx="0">
                  <c:v>Černé uhlí</c:v>
                </c:pt>
              </c:strCache>
            </c:strRef>
          </c:tx>
          <c:spPr>
            <a:solidFill>
              <a:srgbClr val="9198B0"/>
            </a:solidFill>
          </c:spPr>
          <c:invertIfNegative val="0"/>
          <c:cat>
            <c:strRef>
              <c:f>'8.5'!$C$38:$E$38</c:f>
              <c:strCache>
                <c:ptCount val="3"/>
                <c:pt idx="0">
                  <c:v>Červenec</c:v>
                </c:pt>
                <c:pt idx="1">
                  <c:v>Srpen</c:v>
                </c:pt>
                <c:pt idx="2">
                  <c:v>Září</c:v>
                </c:pt>
              </c:strCache>
            </c:strRef>
          </c:cat>
          <c:val>
            <c:numRef>
              <c:f>('8.5'!$B$12,'8.5'!$D$12,'8.5'!$F$12)</c:f>
              <c:numCache>
                <c:formatCode>#\ ##0.0</c:formatCode>
                <c:ptCount val="3"/>
                <c:pt idx="0">
                  <c:v>0</c:v>
                </c:pt>
                <c:pt idx="1">
                  <c:v>0</c:v>
                </c:pt>
                <c:pt idx="2">
                  <c:v>0</c:v>
                </c:pt>
              </c:numCache>
            </c:numRef>
          </c:val>
          <c:extLst>
            <c:ext xmlns:c16="http://schemas.microsoft.com/office/drawing/2014/chart" uri="{C3380CC4-5D6E-409C-BE32-E72D297353CC}">
              <c16:uniqueId val="{00000002-540C-4332-BEC4-2ACA99A4C3FB}"/>
            </c:ext>
          </c:extLst>
        </c:ser>
        <c:ser>
          <c:idx val="3"/>
          <c:order val="3"/>
          <c:tx>
            <c:strRef>
              <c:f>'8.5'!$A$13</c:f>
              <c:strCache>
                <c:ptCount val="1"/>
                <c:pt idx="0">
                  <c:v>Elektrická energie</c:v>
                </c:pt>
              </c:strCache>
            </c:strRef>
          </c:tx>
          <c:spPr>
            <a:solidFill>
              <a:srgbClr val="C8CBD7"/>
            </a:solidFill>
          </c:spPr>
          <c:invertIfNegative val="0"/>
          <c:cat>
            <c:strRef>
              <c:f>'8.5'!$C$38:$E$38</c:f>
              <c:strCache>
                <c:ptCount val="3"/>
                <c:pt idx="0">
                  <c:v>Červenec</c:v>
                </c:pt>
                <c:pt idx="1">
                  <c:v>Srpen</c:v>
                </c:pt>
                <c:pt idx="2">
                  <c:v>Září</c:v>
                </c:pt>
              </c:strCache>
            </c:strRef>
          </c:cat>
          <c:val>
            <c:numRef>
              <c:f>('8.5'!$B$13,'8.5'!$D$13,'8.5'!$F$13)</c:f>
              <c:numCache>
                <c:formatCode>#\ ##0.0</c:formatCode>
                <c:ptCount val="3"/>
                <c:pt idx="0">
                  <c:v>20</c:v>
                </c:pt>
                <c:pt idx="1">
                  <c:v>8</c:v>
                </c:pt>
                <c:pt idx="2">
                  <c:v>11</c:v>
                </c:pt>
              </c:numCache>
            </c:numRef>
          </c:val>
          <c:extLst>
            <c:ext xmlns:c16="http://schemas.microsoft.com/office/drawing/2014/chart" uri="{C3380CC4-5D6E-409C-BE32-E72D297353CC}">
              <c16:uniqueId val="{00000003-540C-4332-BEC4-2ACA99A4C3FB}"/>
            </c:ext>
          </c:extLst>
        </c:ser>
        <c:ser>
          <c:idx val="4"/>
          <c:order val="4"/>
          <c:tx>
            <c:strRef>
              <c:f>'8.5'!$A$14</c:f>
              <c:strCache>
                <c:ptCount val="1"/>
                <c:pt idx="0">
                  <c:v>Energie prostředí (tepelné čerpadlo)</c:v>
                </c:pt>
              </c:strCache>
            </c:strRef>
          </c:tx>
          <c:spPr>
            <a:solidFill>
              <a:srgbClr val="E02C1F"/>
            </a:solidFill>
          </c:spPr>
          <c:invertIfNegative val="0"/>
          <c:cat>
            <c:strRef>
              <c:f>'8.5'!$C$38:$E$38</c:f>
              <c:strCache>
                <c:ptCount val="3"/>
                <c:pt idx="0">
                  <c:v>Červenec</c:v>
                </c:pt>
                <c:pt idx="1">
                  <c:v>Srpen</c:v>
                </c:pt>
                <c:pt idx="2">
                  <c:v>Září</c:v>
                </c:pt>
              </c:strCache>
            </c:strRef>
          </c:cat>
          <c:val>
            <c:numRef>
              <c:f>('8.5'!$B$14,'8.5'!$D$14,'8.5'!$F$14)</c:f>
              <c:numCache>
                <c:formatCode>#\ ##0.0</c:formatCode>
                <c:ptCount val="3"/>
                <c:pt idx="0">
                  <c:v>0</c:v>
                </c:pt>
                <c:pt idx="1">
                  <c:v>0</c:v>
                </c:pt>
                <c:pt idx="2">
                  <c:v>0</c:v>
                </c:pt>
              </c:numCache>
            </c:numRef>
          </c:val>
          <c:extLst>
            <c:ext xmlns:c16="http://schemas.microsoft.com/office/drawing/2014/chart" uri="{C3380CC4-5D6E-409C-BE32-E72D297353CC}">
              <c16:uniqueId val="{00000004-540C-4332-BEC4-2ACA99A4C3FB}"/>
            </c:ext>
          </c:extLst>
        </c:ser>
        <c:ser>
          <c:idx val="5"/>
          <c:order val="5"/>
          <c:tx>
            <c:strRef>
              <c:f>'8.5'!$A$15</c:f>
              <c:strCache>
                <c:ptCount val="1"/>
                <c:pt idx="0">
                  <c:v>Energie Slunce (solární kolektor)</c:v>
                </c:pt>
              </c:strCache>
            </c:strRef>
          </c:tx>
          <c:spPr>
            <a:solidFill>
              <a:srgbClr val="E86158"/>
            </a:solidFill>
          </c:spPr>
          <c:invertIfNegative val="0"/>
          <c:cat>
            <c:strRef>
              <c:f>'8.5'!$C$38:$E$38</c:f>
              <c:strCache>
                <c:ptCount val="3"/>
                <c:pt idx="0">
                  <c:v>Červenec</c:v>
                </c:pt>
                <c:pt idx="1">
                  <c:v>Srpen</c:v>
                </c:pt>
                <c:pt idx="2">
                  <c:v>Září</c:v>
                </c:pt>
              </c:strCache>
            </c:strRef>
          </c:cat>
          <c:val>
            <c:numRef>
              <c:f>('8.5'!$B$15,'8.5'!$D$15,'8.5'!$F$15)</c:f>
              <c:numCache>
                <c:formatCode>#\ ##0.0</c:formatCode>
                <c:ptCount val="3"/>
                <c:pt idx="0">
                  <c:v>23.1</c:v>
                </c:pt>
                <c:pt idx="1">
                  <c:v>16.3</c:v>
                </c:pt>
                <c:pt idx="2">
                  <c:v>16.2</c:v>
                </c:pt>
              </c:numCache>
            </c:numRef>
          </c:val>
          <c:extLst>
            <c:ext xmlns:c16="http://schemas.microsoft.com/office/drawing/2014/chart" uri="{C3380CC4-5D6E-409C-BE32-E72D297353CC}">
              <c16:uniqueId val="{00000005-540C-4332-BEC4-2ACA99A4C3FB}"/>
            </c:ext>
          </c:extLst>
        </c:ser>
        <c:ser>
          <c:idx val="6"/>
          <c:order val="6"/>
          <c:tx>
            <c:strRef>
              <c:f>'8.5'!$A$16</c:f>
              <c:strCache>
                <c:ptCount val="1"/>
                <c:pt idx="0">
                  <c:v>Hnědé uhlí</c:v>
                </c:pt>
              </c:strCache>
            </c:strRef>
          </c:tx>
          <c:spPr>
            <a:solidFill>
              <a:srgbClr val="F0948F"/>
            </a:solidFill>
          </c:spPr>
          <c:invertIfNegative val="0"/>
          <c:cat>
            <c:strRef>
              <c:f>'8.5'!$C$38:$E$38</c:f>
              <c:strCache>
                <c:ptCount val="3"/>
                <c:pt idx="0">
                  <c:v>Červenec</c:v>
                </c:pt>
                <c:pt idx="1">
                  <c:v>Srpen</c:v>
                </c:pt>
                <c:pt idx="2">
                  <c:v>Září</c:v>
                </c:pt>
              </c:strCache>
            </c:strRef>
          </c:cat>
          <c:val>
            <c:numRef>
              <c:f>('8.5'!$B$16,'8.5'!$D$16,'8.5'!$F$16)</c:f>
              <c:numCache>
                <c:formatCode>#\ ##0.0</c:formatCode>
                <c:ptCount val="3"/>
                <c:pt idx="0">
                  <c:v>460</c:v>
                </c:pt>
                <c:pt idx="1">
                  <c:v>452</c:v>
                </c:pt>
                <c:pt idx="2">
                  <c:v>503</c:v>
                </c:pt>
              </c:numCache>
            </c:numRef>
          </c:val>
          <c:extLst>
            <c:ext xmlns:c16="http://schemas.microsoft.com/office/drawing/2014/chart" uri="{C3380CC4-5D6E-409C-BE32-E72D297353CC}">
              <c16:uniqueId val="{00000006-540C-4332-BEC4-2ACA99A4C3FB}"/>
            </c:ext>
          </c:extLst>
        </c:ser>
        <c:ser>
          <c:idx val="7"/>
          <c:order val="7"/>
          <c:tx>
            <c:strRef>
              <c:f>'8.5'!$A$17</c:f>
              <c:strCache>
                <c:ptCount val="1"/>
                <c:pt idx="0">
                  <c:v>Jaderné palivo</c:v>
                </c:pt>
              </c:strCache>
            </c:strRef>
          </c:tx>
          <c:spPr>
            <a:solidFill>
              <a:srgbClr val="F7C9C7"/>
            </a:solidFill>
          </c:spPr>
          <c:invertIfNegative val="0"/>
          <c:cat>
            <c:strRef>
              <c:f>'8.5'!$C$38:$E$38</c:f>
              <c:strCache>
                <c:ptCount val="3"/>
                <c:pt idx="0">
                  <c:v>Červenec</c:v>
                </c:pt>
                <c:pt idx="1">
                  <c:v>Srpen</c:v>
                </c:pt>
                <c:pt idx="2">
                  <c:v>Září</c:v>
                </c:pt>
              </c:strCache>
            </c:strRef>
          </c:cat>
          <c:val>
            <c:numRef>
              <c:f>('8.5'!$B$17,'8.5'!$D$17,'8.5'!$F$17)</c:f>
              <c:numCache>
                <c:formatCode>#\ ##0.0</c:formatCode>
                <c:ptCount val="3"/>
                <c:pt idx="0">
                  <c:v>1355.66</c:v>
                </c:pt>
                <c:pt idx="1">
                  <c:v>1355.66</c:v>
                </c:pt>
                <c:pt idx="2">
                  <c:v>1596.97</c:v>
                </c:pt>
              </c:numCache>
            </c:numRef>
          </c:val>
          <c:extLst>
            <c:ext xmlns:c16="http://schemas.microsoft.com/office/drawing/2014/chart" uri="{C3380CC4-5D6E-409C-BE32-E72D297353CC}">
              <c16:uniqueId val="{00000007-540C-4332-BEC4-2ACA99A4C3FB}"/>
            </c:ext>
          </c:extLst>
        </c:ser>
        <c:ser>
          <c:idx val="8"/>
          <c:order val="8"/>
          <c:tx>
            <c:strRef>
              <c:f>'8.5'!$A$18</c:f>
              <c:strCache>
                <c:ptCount val="1"/>
                <c:pt idx="0">
                  <c:v>Koks</c:v>
                </c:pt>
              </c:strCache>
            </c:strRef>
          </c:tx>
          <c:spPr>
            <a:solidFill>
              <a:srgbClr val="262626"/>
            </a:solidFill>
          </c:spPr>
          <c:invertIfNegative val="0"/>
          <c:cat>
            <c:strRef>
              <c:f>'8.5'!$C$38:$E$38</c:f>
              <c:strCache>
                <c:ptCount val="3"/>
                <c:pt idx="0">
                  <c:v>Červenec</c:v>
                </c:pt>
                <c:pt idx="1">
                  <c:v>Srpen</c:v>
                </c:pt>
                <c:pt idx="2">
                  <c:v>Září</c:v>
                </c:pt>
              </c:strCache>
            </c:strRef>
          </c:cat>
          <c:val>
            <c:numRef>
              <c:f>('8.5'!$B$18,'8.5'!$D$18,'8.5'!$F$18)</c:f>
              <c:numCache>
                <c:formatCode>#\ ##0.0</c:formatCode>
                <c:ptCount val="3"/>
                <c:pt idx="0">
                  <c:v>0</c:v>
                </c:pt>
                <c:pt idx="1">
                  <c:v>0</c:v>
                </c:pt>
                <c:pt idx="2">
                  <c:v>0</c:v>
                </c:pt>
              </c:numCache>
            </c:numRef>
          </c:val>
          <c:extLst>
            <c:ext xmlns:c16="http://schemas.microsoft.com/office/drawing/2014/chart" uri="{C3380CC4-5D6E-409C-BE32-E72D297353CC}">
              <c16:uniqueId val="{00000008-540C-4332-BEC4-2ACA99A4C3FB}"/>
            </c:ext>
          </c:extLst>
        </c:ser>
        <c:ser>
          <c:idx val="9"/>
          <c:order val="9"/>
          <c:tx>
            <c:strRef>
              <c:f>'8.5'!$A$19</c:f>
              <c:strCache>
                <c:ptCount val="1"/>
                <c:pt idx="0">
                  <c:v>Odpadní teplo</c:v>
                </c:pt>
              </c:strCache>
            </c:strRef>
          </c:tx>
          <c:spPr>
            <a:solidFill>
              <a:srgbClr val="646363"/>
            </a:solidFill>
          </c:spPr>
          <c:invertIfNegative val="0"/>
          <c:cat>
            <c:strRef>
              <c:f>'8.5'!$C$38:$E$38</c:f>
              <c:strCache>
                <c:ptCount val="3"/>
                <c:pt idx="0">
                  <c:v>Červenec</c:v>
                </c:pt>
                <c:pt idx="1">
                  <c:v>Srpen</c:v>
                </c:pt>
                <c:pt idx="2">
                  <c:v>Září</c:v>
                </c:pt>
              </c:strCache>
            </c:strRef>
          </c:cat>
          <c:val>
            <c:numRef>
              <c:f>('8.5'!$B$19,'8.5'!$D$19,'8.5'!$F$19)</c:f>
              <c:numCache>
                <c:formatCode>#\ ##0.0</c:formatCode>
                <c:ptCount val="3"/>
                <c:pt idx="0">
                  <c:v>514.70500000000004</c:v>
                </c:pt>
                <c:pt idx="1">
                  <c:v>1743.9859999999999</c:v>
                </c:pt>
                <c:pt idx="2">
                  <c:v>1577.7339999999999</c:v>
                </c:pt>
              </c:numCache>
            </c:numRef>
          </c:val>
          <c:extLst>
            <c:ext xmlns:c16="http://schemas.microsoft.com/office/drawing/2014/chart" uri="{C3380CC4-5D6E-409C-BE32-E72D297353CC}">
              <c16:uniqueId val="{00000009-540C-4332-BEC4-2ACA99A4C3FB}"/>
            </c:ext>
          </c:extLst>
        </c:ser>
        <c:ser>
          <c:idx val="10"/>
          <c:order val="10"/>
          <c:tx>
            <c:strRef>
              <c:f>'8.5'!$A$20</c:f>
              <c:strCache>
                <c:ptCount val="1"/>
                <c:pt idx="0">
                  <c:v>Ostatní kapalná paliva</c:v>
                </c:pt>
              </c:strCache>
            </c:strRef>
          </c:tx>
          <c:spPr>
            <a:solidFill>
              <a:srgbClr val="9D9D9C"/>
            </a:solidFill>
          </c:spPr>
          <c:invertIfNegative val="0"/>
          <c:cat>
            <c:strRef>
              <c:f>'8.5'!$C$38:$E$38</c:f>
              <c:strCache>
                <c:ptCount val="3"/>
                <c:pt idx="0">
                  <c:v>Červenec</c:v>
                </c:pt>
                <c:pt idx="1">
                  <c:v>Srpen</c:v>
                </c:pt>
                <c:pt idx="2">
                  <c:v>Září</c:v>
                </c:pt>
              </c:strCache>
            </c:strRef>
          </c:cat>
          <c:val>
            <c:numRef>
              <c:f>('8.5'!$B$20,'8.5'!$D$20,'8.5'!$F$20)</c:f>
              <c:numCache>
                <c:formatCode>#\ ##0.0</c:formatCode>
                <c:ptCount val="3"/>
                <c:pt idx="0">
                  <c:v>0</c:v>
                </c:pt>
                <c:pt idx="1">
                  <c:v>0</c:v>
                </c:pt>
                <c:pt idx="2">
                  <c:v>0</c:v>
                </c:pt>
              </c:numCache>
            </c:numRef>
          </c:val>
          <c:extLst>
            <c:ext xmlns:c16="http://schemas.microsoft.com/office/drawing/2014/chart" uri="{C3380CC4-5D6E-409C-BE32-E72D297353CC}">
              <c16:uniqueId val="{0000000A-540C-4332-BEC4-2ACA99A4C3FB}"/>
            </c:ext>
          </c:extLst>
        </c:ser>
        <c:ser>
          <c:idx val="11"/>
          <c:order val="11"/>
          <c:tx>
            <c:strRef>
              <c:f>'8.5'!$A$21</c:f>
              <c:strCache>
                <c:ptCount val="1"/>
                <c:pt idx="0">
                  <c:v>Ostatní pevná paliva</c:v>
                </c:pt>
              </c:strCache>
            </c:strRef>
          </c:tx>
          <c:spPr>
            <a:solidFill>
              <a:srgbClr val="D0D0D0"/>
            </a:solidFill>
          </c:spPr>
          <c:invertIfNegative val="0"/>
          <c:cat>
            <c:strRef>
              <c:f>'8.5'!$C$38:$E$38</c:f>
              <c:strCache>
                <c:ptCount val="3"/>
                <c:pt idx="0">
                  <c:v>Červenec</c:v>
                </c:pt>
                <c:pt idx="1">
                  <c:v>Srpen</c:v>
                </c:pt>
                <c:pt idx="2">
                  <c:v>Září</c:v>
                </c:pt>
              </c:strCache>
            </c:strRef>
          </c:cat>
          <c:val>
            <c:numRef>
              <c:f>('8.5'!$B$21,'8.5'!$D$21,'8.5'!$F$21)</c:f>
              <c:numCache>
                <c:formatCode>#\ ##0.0</c:formatCode>
                <c:ptCount val="3"/>
                <c:pt idx="0">
                  <c:v>108.727</c:v>
                </c:pt>
                <c:pt idx="1">
                  <c:v>169.72</c:v>
                </c:pt>
                <c:pt idx="2">
                  <c:v>219.07900000000001</c:v>
                </c:pt>
              </c:numCache>
            </c:numRef>
          </c:val>
          <c:extLst>
            <c:ext xmlns:c16="http://schemas.microsoft.com/office/drawing/2014/chart" uri="{C3380CC4-5D6E-409C-BE32-E72D297353CC}">
              <c16:uniqueId val="{0000000B-540C-4332-BEC4-2ACA99A4C3FB}"/>
            </c:ext>
          </c:extLst>
        </c:ser>
        <c:ser>
          <c:idx val="12"/>
          <c:order val="12"/>
          <c:tx>
            <c:strRef>
              <c:f>'8.5'!$A$22</c:f>
              <c:strCache>
                <c:ptCount val="1"/>
                <c:pt idx="0">
                  <c:v>Ostatní plyny</c:v>
                </c:pt>
              </c:strCache>
            </c:strRef>
          </c:tx>
          <c:spPr>
            <a:pattFill prst="ltUpDiag">
              <a:fgClr>
                <a:srgbClr val="23315F"/>
              </a:fgClr>
              <a:bgClr>
                <a:sysClr val="window" lastClr="FFFFFF"/>
              </a:bgClr>
            </a:pattFill>
          </c:spPr>
          <c:invertIfNegative val="0"/>
          <c:cat>
            <c:strRef>
              <c:f>'8.5'!$C$38:$E$38</c:f>
              <c:strCache>
                <c:ptCount val="3"/>
                <c:pt idx="0">
                  <c:v>Červenec</c:v>
                </c:pt>
                <c:pt idx="1">
                  <c:v>Srpen</c:v>
                </c:pt>
                <c:pt idx="2">
                  <c:v>Září</c:v>
                </c:pt>
              </c:strCache>
            </c:strRef>
          </c:cat>
          <c:val>
            <c:numRef>
              <c:f>('8.5'!$B$22,'8.5'!$D$22,'8.5'!$F$22)</c:f>
              <c:numCache>
                <c:formatCode>#\ ##0.0</c:formatCode>
                <c:ptCount val="3"/>
                <c:pt idx="0">
                  <c:v>0</c:v>
                </c:pt>
                <c:pt idx="1">
                  <c:v>0</c:v>
                </c:pt>
                <c:pt idx="2">
                  <c:v>0</c:v>
                </c:pt>
              </c:numCache>
            </c:numRef>
          </c:val>
          <c:extLst>
            <c:ext xmlns:c16="http://schemas.microsoft.com/office/drawing/2014/chart" uri="{C3380CC4-5D6E-409C-BE32-E72D297353CC}">
              <c16:uniqueId val="{0000000C-540C-4332-BEC4-2ACA99A4C3FB}"/>
            </c:ext>
          </c:extLst>
        </c:ser>
        <c:ser>
          <c:idx val="13"/>
          <c:order val="13"/>
          <c:tx>
            <c:strRef>
              <c:f>'8.5'!$A$23</c:f>
              <c:strCache>
                <c:ptCount val="1"/>
                <c:pt idx="0">
                  <c:v>Ostatní</c:v>
                </c:pt>
              </c:strCache>
            </c:strRef>
          </c:tx>
          <c:spPr>
            <a:pattFill prst="ltUpDiag">
              <a:fgClr>
                <a:srgbClr val="E02C1F"/>
              </a:fgClr>
              <a:bgClr>
                <a:sysClr val="window" lastClr="FFFFFF"/>
              </a:bgClr>
            </a:pattFill>
          </c:spPr>
          <c:invertIfNegative val="0"/>
          <c:cat>
            <c:strRef>
              <c:f>'8.5'!$C$38:$E$38</c:f>
              <c:strCache>
                <c:ptCount val="3"/>
                <c:pt idx="0">
                  <c:v>Červenec</c:v>
                </c:pt>
                <c:pt idx="1">
                  <c:v>Srpen</c:v>
                </c:pt>
                <c:pt idx="2">
                  <c:v>Září</c:v>
                </c:pt>
              </c:strCache>
            </c:strRef>
          </c:cat>
          <c:val>
            <c:numRef>
              <c:f>('8.5'!$B$23,'8.5'!$D$23,'8.5'!$F$23)</c:f>
              <c:numCache>
                <c:formatCode>#\ ##0.0</c:formatCode>
                <c:ptCount val="3"/>
                <c:pt idx="0">
                  <c:v>0</c:v>
                </c:pt>
                <c:pt idx="1">
                  <c:v>0</c:v>
                </c:pt>
                <c:pt idx="2">
                  <c:v>0</c:v>
                </c:pt>
              </c:numCache>
            </c:numRef>
          </c:val>
          <c:extLst>
            <c:ext xmlns:c16="http://schemas.microsoft.com/office/drawing/2014/chart" uri="{C3380CC4-5D6E-409C-BE32-E72D297353CC}">
              <c16:uniqueId val="{0000000D-540C-4332-BEC4-2ACA99A4C3FB}"/>
            </c:ext>
          </c:extLst>
        </c:ser>
        <c:ser>
          <c:idx val="14"/>
          <c:order val="14"/>
          <c:tx>
            <c:strRef>
              <c:f>'8.5'!$A$24</c:f>
              <c:strCache>
                <c:ptCount val="1"/>
                <c:pt idx="0">
                  <c:v>Topné oleje</c:v>
                </c:pt>
              </c:strCache>
            </c:strRef>
          </c:tx>
          <c:spPr>
            <a:pattFill prst="ltUpDiag">
              <a:fgClr>
                <a:srgbClr val="5A6588"/>
              </a:fgClr>
              <a:bgClr>
                <a:sysClr val="window" lastClr="FFFFFF"/>
              </a:bgClr>
            </a:pattFill>
          </c:spPr>
          <c:invertIfNegative val="0"/>
          <c:cat>
            <c:strRef>
              <c:f>'8.5'!$C$38:$E$38</c:f>
              <c:strCache>
                <c:ptCount val="3"/>
                <c:pt idx="0">
                  <c:v>Červenec</c:v>
                </c:pt>
                <c:pt idx="1">
                  <c:v>Srpen</c:v>
                </c:pt>
                <c:pt idx="2">
                  <c:v>Září</c:v>
                </c:pt>
              </c:strCache>
            </c:strRef>
          </c:cat>
          <c:val>
            <c:numRef>
              <c:f>('8.5'!$B$24,'8.5'!$D$24,'8.5'!$F$24)</c:f>
              <c:numCache>
                <c:formatCode>#\ ##0.0</c:formatCode>
                <c:ptCount val="3"/>
                <c:pt idx="0">
                  <c:v>939.1</c:v>
                </c:pt>
                <c:pt idx="1">
                  <c:v>934.86</c:v>
                </c:pt>
                <c:pt idx="2">
                  <c:v>798.7</c:v>
                </c:pt>
              </c:numCache>
            </c:numRef>
          </c:val>
          <c:extLst>
            <c:ext xmlns:c16="http://schemas.microsoft.com/office/drawing/2014/chart" uri="{C3380CC4-5D6E-409C-BE32-E72D297353CC}">
              <c16:uniqueId val="{0000000E-540C-4332-BEC4-2ACA99A4C3FB}"/>
            </c:ext>
          </c:extLst>
        </c:ser>
        <c:ser>
          <c:idx val="15"/>
          <c:order val="15"/>
          <c:tx>
            <c:strRef>
              <c:f>'8.5'!$A$25</c:f>
              <c:strCache>
                <c:ptCount val="1"/>
                <c:pt idx="0">
                  <c:v>Zemní plyn</c:v>
                </c:pt>
              </c:strCache>
            </c:strRef>
          </c:tx>
          <c:spPr>
            <a:pattFill prst="ltUpDiag">
              <a:fgClr>
                <a:srgbClr val="E86158"/>
              </a:fgClr>
              <a:bgClr>
                <a:sysClr val="window" lastClr="FFFFFF"/>
              </a:bgClr>
            </a:pattFill>
          </c:spPr>
          <c:invertIfNegative val="0"/>
          <c:cat>
            <c:strRef>
              <c:f>'8.5'!$C$38:$E$38</c:f>
              <c:strCache>
                <c:ptCount val="3"/>
                <c:pt idx="0">
                  <c:v>Červenec</c:v>
                </c:pt>
                <c:pt idx="1">
                  <c:v>Srpen</c:v>
                </c:pt>
                <c:pt idx="2">
                  <c:v>Září</c:v>
                </c:pt>
              </c:strCache>
            </c:strRef>
          </c:cat>
          <c:val>
            <c:numRef>
              <c:f>('8.5'!$B$25,'8.5'!$D$25,'8.5'!$F$25)</c:f>
              <c:numCache>
                <c:formatCode>#\ ##0.0</c:formatCode>
                <c:ptCount val="3"/>
                <c:pt idx="0">
                  <c:v>21824.589</c:v>
                </c:pt>
                <c:pt idx="1">
                  <c:v>22408.963000000003</c:v>
                </c:pt>
                <c:pt idx="2">
                  <c:v>21929.458000000002</c:v>
                </c:pt>
              </c:numCache>
            </c:numRef>
          </c:val>
          <c:extLst>
            <c:ext xmlns:c16="http://schemas.microsoft.com/office/drawing/2014/chart" uri="{C3380CC4-5D6E-409C-BE32-E72D297353CC}">
              <c16:uniqueId val="{0000000F-540C-4332-BEC4-2ACA99A4C3FB}"/>
            </c:ext>
          </c:extLst>
        </c:ser>
        <c:dLbls>
          <c:showLegendKey val="0"/>
          <c:showVal val="0"/>
          <c:showCatName val="0"/>
          <c:showSerName val="0"/>
          <c:showPercent val="0"/>
          <c:showBubbleSize val="0"/>
        </c:dLbls>
        <c:gapWidth val="50"/>
        <c:overlap val="100"/>
        <c:axId val="286905088"/>
        <c:axId val="286906624"/>
      </c:barChart>
      <c:catAx>
        <c:axId val="286905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06624"/>
        <c:crosses val="autoZero"/>
        <c:auto val="1"/>
        <c:lblAlgn val="ctr"/>
        <c:lblOffset val="100"/>
        <c:noMultiLvlLbl val="0"/>
      </c:catAx>
      <c:valAx>
        <c:axId val="28690662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050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13EF-4B87-8848-FCF0A19B1B2C}"/>
              </c:ext>
            </c:extLst>
          </c:dPt>
          <c:dPt>
            <c:idx val="1"/>
            <c:bubble3D val="0"/>
            <c:spPr>
              <a:solidFill>
                <a:schemeClr val="accent2"/>
              </a:solidFill>
            </c:spPr>
            <c:extLst>
              <c:ext xmlns:c16="http://schemas.microsoft.com/office/drawing/2014/chart" uri="{C3380CC4-5D6E-409C-BE32-E72D297353CC}">
                <c16:uniqueId val="{00000002-13EF-4B87-8848-FCF0A19B1B2C}"/>
              </c:ext>
            </c:extLst>
          </c:dPt>
          <c:dPt>
            <c:idx val="2"/>
            <c:bubble3D val="0"/>
            <c:spPr>
              <a:solidFill>
                <a:schemeClr val="accent3"/>
              </a:solidFill>
            </c:spPr>
            <c:extLst>
              <c:ext xmlns:c16="http://schemas.microsoft.com/office/drawing/2014/chart" uri="{C3380CC4-5D6E-409C-BE32-E72D297353CC}">
                <c16:uniqueId val="{00000003-13EF-4B87-8848-FCF0A19B1B2C}"/>
              </c:ext>
            </c:extLst>
          </c:dPt>
          <c:dPt>
            <c:idx val="3"/>
            <c:bubble3D val="0"/>
            <c:spPr>
              <a:solidFill>
                <a:schemeClr val="accent4"/>
              </a:solidFill>
            </c:spPr>
            <c:extLst>
              <c:ext xmlns:c16="http://schemas.microsoft.com/office/drawing/2014/chart" uri="{C3380CC4-5D6E-409C-BE32-E72D297353CC}">
                <c16:uniqueId val="{00000004-13EF-4B87-8848-FCF0A19B1B2C}"/>
              </c:ext>
            </c:extLst>
          </c:dPt>
          <c:dPt>
            <c:idx val="4"/>
            <c:bubble3D val="0"/>
            <c:spPr>
              <a:solidFill>
                <a:schemeClr val="accent5"/>
              </a:solidFill>
            </c:spPr>
            <c:extLst>
              <c:ext xmlns:c16="http://schemas.microsoft.com/office/drawing/2014/chart" uri="{C3380CC4-5D6E-409C-BE32-E72D297353CC}">
                <c16:uniqueId val="{00000005-13EF-4B87-8848-FCF0A19B1B2C}"/>
              </c:ext>
            </c:extLst>
          </c:dPt>
          <c:dPt>
            <c:idx val="5"/>
            <c:bubble3D val="0"/>
            <c:spPr>
              <a:solidFill>
                <a:schemeClr val="accent6"/>
              </a:solidFill>
            </c:spPr>
            <c:extLst>
              <c:ext xmlns:c16="http://schemas.microsoft.com/office/drawing/2014/chart" uri="{C3380CC4-5D6E-409C-BE32-E72D297353CC}">
                <c16:uniqueId val="{00000006-13EF-4B87-8848-FCF0A19B1B2C}"/>
              </c:ext>
            </c:extLst>
          </c:dPt>
          <c:dPt>
            <c:idx val="6"/>
            <c:bubble3D val="0"/>
            <c:spPr>
              <a:solidFill>
                <a:srgbClr val="F0948F"/>
              </a:solidFill>
            </c:spPr>
            <c:extLst>
              <c:ext xmlns:c16="http://schemas.microsoft.com/office/drawing/2014/chart" uri="{C3380CC4-5D6E-409C-BE32-E72D297353CC}">
                <c16:uniqueId val="{00000007-13EF-4B87-8848-FCF0A19B1B2C}"/>
              </c:ext>
            </c:extLst>
          </c:dPt>
          <c:dPt>
            <c:idx val="7"/>
            <c:bubble3D val="0"/>
            <c:spPr>
              <a:solidFill>
                <a:srgbClr val="F7C9C7"/>
              </a:solidFill>
            </c:spPr>
            <c:extLst>
              <c:ext xmlns:c16="http://schemas.microsoft.com/office/drawing/2014/chart" uri="{C3380CC4-5D6E-409C-BE32-E72D297353CC}">
                <c16:uniqueId val="{00000000-0875-4A16-9BC1-0D39CE297F06}"/>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01-0875-4A16-9BC1-0D39CE297F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54E-4B39-8912-AE424469FAD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54E-4B39-8912-AE424469FAD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54E-4B39-8912-AE424469FAD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54E-4B39-8912-AE424469FAD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54E-4B39-8912-AE424469FAD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54E-4B39-8912-AE424469FAD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54E-4B39-8912-AE424469FAD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54E-4B39-8912-AE424469FAD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54E-4B39-8912-AE424469FAD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54E-4B39-8912-AE424469FAD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54E-4B39-8912-AE424469FAD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54E-4B39-8912-AE424469FAD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54E-4B39-8912-AE424469FAD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54E-4B39-8912-AE424469FAD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54E-4B39-8912-AE424469FAD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654E-4B39-8912-AE424469FAD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7.410497524529088E-3"/>
          <c:y val="0"/>
        </c:manualLayout>
      </c:layout>
      <c:overlay val="0"/>
    </c:title>
    <c:autoTitleDeleted val="0"/>
    <c:plotArea>
      <c:layout>
        <c:manualLayout>
          <c:layoutTarget val="inner"/>
          <c:xMode val="edge"/>
          <c:yMode val="edge"/>
          <c:x val="7.1198914290335355E-2"/>
          <c:y val="0.20676643896334151"/>
          <c:w val="0.61241682696674693"/>
          <c:h val="0.57443326206740719"/>
        </c:manualLayout>
      </c:layout>
      <c:barChart>
        <c:barDir val="col"/>
        <c:grouping val="stacked"/>
        <c:varyColors val="0"/>
        <c:ser>
          <c:idx val="0"/>
          <c:order val="0"/>
          <c:tx>
            <c:strRef>
              <c:f>'8.6'!$A$28</c:f>
              <c:strCache>
                <c:ptCount val="1"/>
                <c:pt idx="0">
                  <c:v>Průmysl</c:v>
                </c:pt>
              </c:strCache>
            </c:strRef>
          </c:tx>
          <c:invertIfNegative val="0"/>
          <c:cat>
            <c:strRef>
              <c:f>'8.6'!$C$38:$E$38</c:f>
              <c:strCache>
                <c:ptCount val="3"/>
                <c:pt idx="0">
                  <c:v>Červenec</c:v>
                </c:pt>
                <c:pt idx="1">
                  <c:v>Srpen</c:v>
                </c:pt>
                <c:pt idx="2">
                  <c:v>Září</c:v>
                </c:pt>
              </c:strCache>
            </c:strRef>
          </c:cat>
          <c:val>
            <c:numRef>
              <c:f>('8.6'!$B$28,'8.6'!$D$28,'8.6'!$F$28)</c:f>
              <c:numCache>
                <c:formatCode>#\ ##0.0</c:formatCode>
                <c:ptCount val="3"/>
                <c:pt idx="0">
                  <c:v>29539.505000000001</c:v>
                </c:pt>
                <c:pt idx="1">
                  <c:v>23388.315000000002</c:v>
                </c:pt>
                <c:pt idx="2">
                  <c:v>39654.175999999992</c:v>
                </c:pt>
              </c:numCache>
            </c:numRef>
          </c:val>
          <c:extLst>
            <c:ext xmlns:c16="http://schemas.microsoft.com/office/drawing/2014/chart" uri="{C3380CC4-5D6E-409C-BE32-E72D297353CC}">
              <c16:uniqueId val="{00000000-4BC6-434E-9A23-488B9CF28F3E}"/>
            </c:ext>
          </c:extLst>
        </c:ser>
        <c:ser>
          <c:idx val="1"/>
          <c:order val="1"/>
          <c:tx>
            <c:strRef>
              <c:f>'8.6'!$A$29</c:f>
              <c:strCache>
                <c:ptCount val="1"/>
                <c:pt idx="0">
                  <c:v>Energetika</c:v>
                </c:pt>
              </c:strCache>
            </c:strRef>
          </c:tx>
          <c:invertIfNegative val="0"/>
          <c:cat>
            <c:strRef>
              <c:f>'8.6'!$C$38:$E$38</c:f>
              <c:strCache>
                <c:ptCount val="3"/>
                <c:pt idx="0">
                  <c:v>Červenec</c:v>
                </c:pt>
                <c:pt idx="1">
                  <c:v>Srpen</c:v>
                </c:pt>
                <c:pt idx="2">
                  <c:v>Září</c:v>
                </c:pt>
              </c:strCache>
            </c:strRef>
          </c:cat>
          <c:val>
            <c:numRef>
              <c:f>('8.6'!$B$29,'8.6'!$D$29,'8.6'!$F$29)</c:f>
              <c:numCache>
                <c:formatCode>#\ ##0.0</c:formatCode>
                <c:ptCount val="3"/>
                <c:pt idx="0">
                  <c:v>59.05</c:v>
                </c:pt>
                <c:pt idx="1">
                  <c:v>75.099999999999994</c:v>
                </c:pt>
                <c:pt idx="2">
                  <c:v>144.47</c:v>
                </c:pt>
              </c:numCache>
            </c:numRef>
          </c:val>
          <c:extLst>
            <c:ext xmlns:c16="http://schemas.microsoft.com/office/drawing/2014/chart" uri="{C3380CC4-5D6E-409C-BE32-E72D297353CC}">
              <c16:uniqueId val="{00000001-4BC6-434E-9A23-488B9CF28F3E}"/>
            </c:ext>
          </c:extLst>
        </c:ser>
        <c:ser>
          <c:idx val="2"/>
          <c:order val="2"/>
          <c:tx>
            <c:strRef>
              <c:f>'8.6'!$A$30</c:f>
              <c:strCache>
                <c:ptCount val="1"/>
                <c:pt idx="0">
                  <c:v>Doprava</c:v>
                </c:pt>
              </c:strCache>
            </c:strRef>
          </c:tx>
          <c:invertIfNegative val="0"/>
          <c:cat>
            <c:strRef>
              <c:f>'8.6'!$C$38:$E$38</c:f>
              <c:strCache>
                <c:ptCount val="3"/>
                <c:pt idx="0">
                  <c:v>Červenec</c:v>
                </c:pt>
                <c:pt idx="1">
                  <c:v>Srpen</c:v>
                </c:pt>
                <c:pt idx="2">
                  <c:v>Září</c:v>
                </c:pt>
              </c:strCache>
            </c:strRef>
          </c:cat>
          <c:val>
            <c:numRef>
              <c:f>('8.6'!$B$30,'8.6'!$D$30,'8.6'!$F$30)</c:f>
              <c:numCache>
                <c:formatCode>#\ ##0.0</c:formatCode>
                <c:ptCount val="3"/>
                <c:pt idx="0">
                  <c:v>24.8</c:v>
                </c:pt>
                <c:pt idx="1">
                  <c:v>23.6</c:v>
                </c:pt>
                <c:pt idx="2">
                  <c:v>24.1</c:v>
                </c:pt>
              </c:numCache>
            </c:numRef>
          </c:val>
          <c:extLst>
            <c:ext xmlns:c16="http://schemas.microsoft.com/office/drawing/2014/chart" uri="{C3380CC4-5D6E-409C-BE32-E72D297353CC}">
              <c16:uniqueId val="{00000002-4BC6-434E-9A23-488B9CF28F3E}"/>
            </c:ext>
          </c:extLst>
        </c:ser>
        <c:ser>
          <c:idx val="3"/>
          <c:order val="3"/>
          <c:tx>
            <c:strRef>
              <c:f>'8.6'!$A$31</c:f>
              <c:strCache>
                <c:ptCount val="1"/>
                <c:pt idx="0">
                  <c:v>Stavebnictví</c:v>
                </c:pt>
              </c:strCache>
            </c:strRef>
          </c:tx>
          <c:invertIfNegative val="0"/>
          <c:cat>
            <c:strRef>
              <c:f>'8.6'!$C$38:$E$38</c:f>
              <c:strCache>
                <c:ptCount val="3"/>
                <c:pt idx="0">
                  <c:v>Červenec</c:v>
                </c:pt>
                <c:pt idx="1">
                  <c:v>Srpen</c:v>
                </c:pt>
                <c:pt idx="2">
                  <c:v>Září</c:v>
                </c:pt>
              </c:strCache>
            </c:strRef>
          </c:cat>
          <c:val>
            <c:numRef>
              <c:f>('8.6'!$B$31,'8.6'!$D$31,'8.6'!$F$31)</c:f>
              <c:numCache>
                <c:formatCode>#\ ##0.0</c:formatCode>
                <c:ptCount val="3"/>
                <c:pt idx="0">
                  <c:v>206</c:v>
                </c:pt>
                <c:pt idx="1">
                  <c:v>217</c:v>
                </c:pt>
                <c:pt idx="2">
                  <c:v>213</c:v>
                </c:pt>
              </c:numCache>
            </c:numRef>
          </c:val>
          <c:extLst>
            <c:ext xmlns:c16="http://schemas.microsoft.com/office/drawing/2014/chart" uri="{C3380CC4-5D6E-409C-BE32-E72D297353CC}">
              <c16:uniqueId val="{00000003-4BC6-434E-9A23-488B9CF28F3E}"/>
            </c:ext>
          </c:extLst>
        </c:ser>
        <c:ser>
          <c:idx val="4"/>
          <c:order val="4"/>
          <c:tx>
            <c:strRef>
              <c:f>'8.6'!$A$32</c:f>
              <c:strCache>
                <c:ptCount val="1"/>
                <c:pt idx="0">
                  <c:v>Zemědělství a lesnictví</c:v>
                </c:pt>
              </c:strCache>
            </c:strRef>
          </c:tx>
          <c:invertIfNegative val="0"/>
          <c:cat>
            <c:strRef>
              <c:f>'8.6'!$C$38:$E$38</c:f>
              <c:strCache>
                <c:ptCount val="3"/>
                <c:pt idx="0">
                  <c:v>Červenec</c:v>
                </c:pt>
                <c:pt idx="1">
                  <c:v>Srpen</c:v>
                </c:pt>
                <c:pt idx="2">
                  <c:v>Září</c:v>
                </c:pt>
              </c:strCache>
            </c:strRef>
          </c:cat>
          <c:val>
            <c:numRef>
              <c:f>('8.6'!$B$32,'8.6'!$D$32,'8.6'!$F$32)</c:f>
              <c:numCache>
                <c:formatCode>#\ ##0.0</c:formatCode>
                <c:ptCount val="3"/>
                <c:pt idx="0">
                  <c:v>77</c:v>
                </c:pt>
                <c:pt idx="1">
                  <c:v>78</c:v>
                </c:pt>
                <c:pt idx="2">
                  <c:v>73</c:v>
                </c:pt>
              </c:numCache>
            </c:numRef>
          </c:val>
          <c:extLst>
            <c:ext xmlns:c16="http://schemas.microsoft.com/office/drawing/2014/chart" uri="{C3380CC4-5D6E-409C-BE32-E72D297353CC}">
              <c16:uniqueId val="{00000004-4BC6-434E-9A23-488B9CF28F3E}"/>
            </c:ext>
          </c:extLst>
        </c:ser>
        <c:ser>
          <c:idx val="5"/>
          <c:order val="5"/>
          <c:tx>
            <c:strRef>
              <c:f>'8.6'!$A$33</c:f>
              <c:strCache>
                <c:ptCount val="1"/>
                <c:pt idx="0">
                  <c:v>Domácnosti</c:v>
                </c:pt>
              </c:strCache>
            </c:strRef>
          </c:tx>
          <c:spPr>
            <a:solidFill>
              <a:schemeClr val="accent6"/>
            </a:solidFill>
          </c:spPr>
          <c:invertIfNegative val="0"/>
          <c:cat>
            <c:strRef>
              <c:f>'8.6'!$C$38:$E$38</c:f>
              <c:strCache>
                <c:ptCount val="3"/>
                <c:pt idx="0">
                  <c:v>Červenec</c:v>
                </c:pt>
                <c:pt idx="1">
                  <c:v>Srpen</c:v>
                </c:pt>
                <c:pt idx="2">
                  <c:v>Září</c:v>
                </c:pt>
              </c:strCache>
            </c:strRef>
          </c:cat>
          <c:val>
            <c:numRef>
              <c:f>('8.6'!$B$33,'8.6'!$D$33,'8.6'!$F$33)</c:f>
              <c:numCache>
                <c:formatCode>#\ ##0.0</c:formatCode>
                <c:ptCount val="3"/>
                <c:pt idx="0">
                  <c:v>30839.58</c:v>
                </c:pt>
                <c:pt idx="1">
                  <c:v>31714.109999999997</c:v>
                </c:pt>
                <c:pt idx="2">
                  <c:v>32127.83</c:v>
                </c:pt>
              </c:numCache>
            </c:numRef>
          </c:val>
          <c:extLst>
            <c:ext xmlns:c16="http://schemas.microsoft.com/office/drawing/2014/chart" uri="{C3380CC4-5D6E-409C-BE32-E72D297353CC}">
              <c16:uniqueId val="{00000005-4BC6-434E-9A23-488B9CF28F3E}"/>
            </c:ext>
          </c:extLst>
        </c:ser>
        <c:ser>
          <c:idx val="6"/>
          <c:order val="6"/>
          <c:tx>
            <c:strRef>
              <c:f>'8.6'!$A$34</c:f>
              <c:strCache>
                <c:ptCount val="1"/>
                <c:pt idx="0">
                  <c:v>Obchod, služby, školství, zdravotnictví</c:v>
                </c:pt>
              </c:strCache>
            </c:strRef>
          </c:tx>
          <c:spPr>
            <a:solidFill>
              <a:srgbClr val="F0948F"/>
            </a:solidFill>
          </c:spPr>
          <c:invertIfNegative val="0"/>
          <c:cat>
            <c:strRef>
              <c:f>'8.6'!$C$38:$E$38</c:f>
              <c:strCache>
                <c:ptCount val="3"/>
                <c:pt idx="0">
                  <c:v>Červenec</c:v>
                </c:pt>
                <c:pt idx="1">
                  <c:v>Srpen</c:v>
                </c:pt>
                <c:pt idx="2">
                  <c:v>Září</c:v>
                </c:pt>
              </c:strCache>
            </c:strRef>
          </c:cat>
          <c:val>
            <c:numRef>
              <c:f>('8.6'!$B$34,'8.6'!$D$34,'8.6'!$F$34)</c:f>
              <c:numCache>
                <c:formatCode>#\ ##0.0</c:formatCode>
                <c:ptCount val="3"/>
                <c:pt idx="0">
                  <c:v>16659.125</c:v>
                </c:pt>
                <c:pt idx="1">
                  <c:v>18305.29</c:v>
                </c:pt>
                <c:pt idx="2">
                  <c:v>19463.503000000001</c:v>
                </c:pt>
              </c:numCache>
            </c:numRef>
          </c:val>
          <c:extLst>
            <c:ext xmlns:c16="http://schemas.microsoft.com/office/drawing/2014/chart" uri="{C3380CC4-5D6E-409C-BE32-E72D297353CC}">
              <c16:uniqueId val="{00000006-4BC6-434E-9A23-488B9CF28F3E}"/>
            </c:ext>
          </c:extLst>
        </c:ser>
        <c:ser>
          <c:idx val="7"/>
          <c:order val="7"/>
          <c:tx>
            <c:strRef>
              <c:f>'8.6'!$A$35</c:f>
              <c:strCache>
                <c:ptCount val="1"/>
                <c:pt idx="0">
                  <c:v>Ostatní</c:v>
                </c:pt>
              </c:strCache>
            </c:strRef>
          </c:tx>
          <c:spPr>
            <a:solidFill>
              <a:srgbClr val="F7C9C7"/>
            </a:solidFill>
          </c:spPr>
          <c:invertIfNegative val="0"/>
          <c:cat>
            <c:strRef>
              <c:f>'8.6'!$C$38:$E$38</c:f>
              <c:strCache>
                <c:ptCount val="3"/>
                <c:pt idx="0">
                  <c:v>Červenec</c:v>
                </c:pt>
                <c:pt idx="1">
                  <c:v>Srpen</c:v>
                </c:pt>
                <c:pt idx="2">
                  <c:v>Září</c:v>
                </c:pt>
              </c:strCache>
            </c:strRef>
          </c:cat>
          <c:val>
            <c:numRef>
              <c:f>('8.6'!$B$35,'8.6'!$D$35,'8.6'!$F$35)</c:f>
              <c:numCache>
                <c:formatCode>#\ ##0.0</c:formatCode>
                <c:ptCount val="3"/>
                <c:pt idx="0">
                  <c:v>2836.4390000000003</c:v>
                </c:pt>
                <c:pt idx="1">
                  <c:v>3117.64</c:v>
                </c:pt>
                <c:pt idx="2">
                  <c:v>2739.9359999999997</c:v>
                </c:pt>
              </c:numCache>
            </c:numRef>
          </c:val>
          <c:extLst>
            <c:ext xmlns:c16="http://schemas.microsoft.com/office/drawing/2014/chart" uri="{C3380CC4-5D6E-409C-BE32-E72D297353CC}">
              <c16:uniqueId val="{00000007-4BC6-434E-9A23-488B9CF28F3E}"/>
            </c:ext>
          </c:extLst>
        </c:ser>
        <c:dLbls>
          <c:showLegendKey val="0"/>
          <c:showVal val="0"/>
          <c:showCatName val="0"/>
          <c:showSerName val="0"/>
          <c:showPercent val="0"/>
          <c:showBubbleSize val="0"/>
        </c:dLbls>
        <c:gapWidth val="50"/>
        <c:overlap val="100"/>
        <c:axId val="286819840"/>
        <c:axId val="286821376"/>
      </c:barChart>
      <c:catAx>
        <c:axId val="286819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821376"/>
        <c:crosses val="autoZero"/>
        <c:auto val="1"/>
        <c:lblAlgn val="ctr"/>
        <c:lblOffset val="100"/>
        <c:noMultiLvlLbl val="0"/>
      </c:catAx>
      <c:valAx>
        <c:axId val="286821376"/>
        <c:scaling>
          <c:orientation val="minMax"/>
          <c:max val="15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819840"/>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0.11001674014869284"/>
          <c:y val="0.20117725284339458"/>
          <c:w val="0.78119817301062278"/>
          <c:h val="0.30708451443569551"/>
        </c:manualLayout>
      </c:layout>
      <c:barChart>
        <c:barDir val="bar"/>
        <c:grouping val="clustered"/>
        <c:varyColors val="0"/>
        <c:ser>
          <c:idx val="0"/>
          <c:order val="0"/>
          <c:tx>
            <c:strRef>
              <c:f>'8.6'!$A$38</c:f>
              <c:strCache>
                <c:ptCount val="1"/>
                <c:pt idx="0">
                  <c:v>Instalovaný výkon</c:v>
                </c:pt>
              </c:strCache>
            </c:strRef>
          </c:tx>
          <c:invertIfNegative val="0"/>
          <c:val>
            <c:numRef>
              <c:f>'8.6'!$B$38</c:f>
              <c:numCache>
                <c:formatCode>0.0%</c:formatCode>
                <c:ptCount val="1"/>
                <c:pt idx="0">
                  <c:v>2.5005760722416146E-2</c:v>
                </c:pt>
              </c:numCache>
            </c:numRef>
          </c:val>
          <c:extLst>
            <c:ext xmlns:c16="http://schemas.microsoft.com/office/drawing/2014/chart" uri="{C3380CC4-5D6E-409C-BE32-E72D297353CC}">
              <c16:uniqueId val="{00000000-959C-46A4-A3E1-0DDC2617E363}"/>
            </c:ext>
          </c:extLst>
        </c:ser>
        <c:ser>
          <c:idx val="1"/>
          <c:order val="1"/>
          <c:tx>
            <c:strRef>
              <c:f>'8.6'!$A$39</c:f>
              <c:strCache>
                <c:ptCount val="1"/>
                <c:pt idx="0">
                  <c:v>Výroba tepla brutto</c:v>
                </c:pt>
              </c:strCache>
            </c:strRef>
          </c:tx>
          <c:invertIfNegative val="0"/>
          <c:val>
            <c:numRef>
              <c:f>'8.6'!$B$39</c:f>
              <c:numCache>
                <c:formatCode>0.0%</c:formatCode>
                <c:ptCount val="1"/>
                <c:pt idx="0">
                  <c:v>2.5488228916637268E-2</c:v>
                </c:pt>
              </c:numCache>
            </c:numRef>
          </c:val>
          <c:extLst>
            <c:ext xmlns:c16="http://schemas.microsoft.com/office/drawing/2014/chart" uri="{C3380CC4-5D6E-409C-BE32-E72D297353CC}">
              <c16:uniqueId val="{00000001-959C-46A4-A3E1-0DDC2617E363}"/>
            </c:ext>
          </c:extLst>
        </c:ser>
        <c:ser>
          <c:idx val="2"/>
          <c:order val="2"/>
          <c:tx>
            <c:strRef>
              <c:f>'8.6'!$A$40</c:f>
              <c:strCache>
                <c:ptCount val="1"/>
                <c:pt idx="0">
                  <c:v>Dodávky tepla</c:v>
                </c:pt>
              </c:strCache>
            </c:strRef>
          </c:tx>
          <c:invertIfNegative val="0"/>
          <c:val>
            <c:numRef>
              <c:f>'8.6'!$B$40</c:f>
              <c:numCache>
                <c:formatCode>0.0%</c:formatCode>
                <c:ptCount val="1"/>
                <c:pt idx="0">
                  <c:v>3.7009177559255015E-2</c:v>
                </c:pt>
              </c:numCache>
            </c:numRef>
          </c:val>
          <c:extLst>
            <c:ext xmlns:c16="http://schemas.microsoft.com/office/drawing/2014/chart" uri="{C3380CC4-5D6E-409C-BE32-E72D297353CC}">
              <c16:uniqueId val="{00000002-959C-46A4-A3E1-0DDC2617E363}"/>
            </c:ext>
          </c:extLst>
        </c:ser>
        <c:dLbls>
          <c:showLegendKey val="0"/>
          <c:showVal val="0"/>
          <c:showCatName val="0"/>
          <c:showSerName val="0"/>
          <c:showPercent val="0"/>
          <c:showBubbleSize val="0"/>
        </c:dLbls>
        <c:gapWidth val="150"/>
        <c:axId val="287458816"/>
        <c:axId val="287460352"/>
      </c:barChart>
      <c:catAx>
        <c:axId val="287458816"/>
        <c:scaling>
          <c:orientation val="maxMin"/>
        </c:scaling>
        <c:delete val="0"/>
        <c:axPos val="l"/>
        <c:numFmt formatCode="General" sourceLinked="1"/>
        <c:majorTickMark val="none"/>
        <c:minorTickMark val="none"/>
        <c:tickLblPos val="none"/>
        <c:crossAx val="287460352"/>
        <c:crosses val="autoZero"/>
        <c:auto val="1"/>
        <c:lblAlgn val="ctr"/>
        <c:lblOffset val="100"/>
        <c:noMultiLvlLbl val="0"/>
      </c:catAx>
      <c:valAx>
        <c:axId val="28746035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7458816"/>
        <c:crosses val="max"/>
        <c:crossBetween val="between"/>
        <c:majorUnit val="0.1"/>
      </c:valAx>
    </c:plotArea>
    <c:legend>
      <c:legendPos val="b"/>
      <c:layout>
        <c:manualLayout>
          <c:xMode val="edge"/>
          <c:yMode val="edge"/>
          <c:x val="6.9449477811089509E-3"/>
          <c:y val="0.65802137779689651"/>
          <c:w val="0.69069517548809689"/>
          <c:h val="0.3315382608279463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5771851879898952E-3"/>
          <c:y val="1.6209679220659044E-2"/>
        </c:manualLayout>
      </c:layout>
      <c:overlay val="0"/>
    </c:title>
    <c:autoTitleDeleted val="0"/>
    <c:plotArea>
      <c:layout>
        <c:manualLayout>
          <c:layoutTarget val="inner"/>
          <c:xMode val="edge"/>
          <c:yMode val="edge"/>
          <c:x val="0.16497442402322599"/>
          <c:y val="0.22795698924731184"/>
          <c:w val="0.79622485973277224"/>
          <c:h val="0.58296774193548395"/>
        </c:manualLayout>
      </c:layout>
      <c:barChart>
        <c:barDir val="col"/>
        <c:grouping val="stacked"/>
        <c:varyColors val="0"/>
        <c:ser>
          <c:idx val="0"/>
          <c:order val="0"/>
          <c:tx>
            <c:strRef>
              <c:f>'8.6'!$A$10</c:f>
              <c:strCache>
                <c:ptCount val="1"/>
                <c:pt idx="0">
                  <c:v>Biomasa</c:v>
                </c:pt>
              </c:strCache>
            </c:strRef>
          </c:tx>
          <c:spPr>
            <a:solidFill>
              <a:srgbClr val="23315F"/>
            </a:solidFill>
          </c:spPr>
          <c:invertIfNegative val="0"/>
          <c:cat>
            <c:strRef>
              <c:f>'8.6'!$C$38:$E$38</c:f>
              <c:strCache>
                <c:ptCount val="3"/>
                <c:pt idx="0">
                  <c:v>Červenec</c:v>
                </c:pt>
                <c:pt idx="1">
                  <c:v>Srpen</c:v>
                </c:pt>
                <c:pt idx="2">
                  <c:v>Září</c:v>
                </c:pt>
              </c:strCache>
            </c:strRef>
          </c:cat>
          <c:val>
            <c:numRef>
              <c:f>('8.6'!$B$10,'8.6'!$D$10,'8.6'!$F$10)</c:f>
              <c:numCache>
                <c:formatCode>#\ ##0.0</c:formatCode>
                <c:ptCount val="3"/>
                <c:pt idx="0">
                  <c:v>20279.52</c:v>
                </c:pt>
                <c:pt idx="1">
                  <c:v>18615.490000000002</c:v>
                </c:pt>
                <c:pt idx="2">
                  <c:v>18487.05</c:v>
                </c:pt>
              </c:numCache>
            </c:numRef>
          </c:val>
          <c:extLst>
            <c:ext xmlns:c16="http://schemas.microsoft.com/office/drawing/2014/chart" uri="{C3380CC4-5D6E-409C-BE32-E72D297353CC}">
              <c16:uniqueId val="{00000000-0903-4E1A-9723-6717129C30F9}"/>
            </c:ext>
          </c:extLst>
        </c:ser>
        <c:ser>
          <c:idx val="1"/>
          <c:order val="1"/>
          <c:tx>
            <c:strRef>
              <c:f>'8.6'!$A$11</c:f>
              <c:strCache>
                <c:ptCount val="1"/>
                <c:pt idx="0">
                  <c:v>Bioplyn</c:v>
                </c:pt>
              </c:strCache>
            </c:strRef>
          </c:tx>
          <c:spPr>
            <a:solidFill>
              <a:srgbClr val="5A6588"/>
            </a:solidFill>
          </c:spPr>
          <c:invertIfNegative val="0"/>
          <c:cat>
            <c:strRef>
              <c:f>'8.6'!$C$38:$E$38</c:f>
              <c:strCache>
                <c:ptCount val="3"/>
                <c:pt idx="0">
                  <c:v>Červenec</c:v>
                </c:pt>
                <c:pt idx="1">
                  <c:v>Srpen</c:v>
                </c:pt>
                <c:pt idx="2">
                  <c:v>Září</c:v>
                </c:pt>
              </c:strCache>
            </c:strRef>
          </c:cat>
          <c:val>
            <c:numRef>
              <c:f>('8.6'!$B$11,'8.6'!$D$11,'8.6'!$F$11)</c:f>
              <c:numCache>
                <c:formatCode>#\ ##0.0</c:formatCode>
                <c:ptCount val="3"/>
                <c:pt idx="0">
                  <c:v>656</c:v>
                </c:pt>
                <c:pt idx="1">
                  <c:v>548</c:v>
                </c:pt>
                <c:pt idx="2">
                  <c:v>798</c:v>
                </c:pt>
              </c:numCache>
            </c:numRef>
          </c:val>
          <c:extLst>
            <c:ext xmlns:c16="http://schemas.microsoft.com/office/drawing/2014/chart" uri="{C3380CC4-5D6E-409C-BE32-E72D297353CC}">
              <c16:uniqueId val="{00000001-0903-4E1A-9723-6717129C30F9}"/>
            </c:ext>
          </c:extLst>
        </c:ser>
        <c:ser>
          <c:idx val="2"/>
          <c:order val="2"/>
          <c:tx>
            <c:strRef>
              <c:f>'8.6'!$A$12</c:f>
              <c:strCache>
                <c:ptCount val="1"/>
                <c:pt idx="0">
                  <c:v>Černé uhlí</c:v>
                </c:pt>
              </c:strCache>
            </c:strRef>
          </c:tx>
          <c:spPr>
            <a:solidFill>
              <a:srgbClr val="9198B0"/>
            </a:solidFill>
          </c:spPr>
          <c:invertIfNegative val="0"/>
          <c:cat>
            <c:strRef>
              <c:f>'8.6'!$C$38:$E$38</c:f>
              <c:strCache>
                <c:ptCount val="3"/>
                <c:pt idx="0">
                  <c:v>Červenec</c:v>
                </c:pt>
                <c:pt idx="1">
                  <c:v>Srpen</c:v>
                </c:pt>
                <c:pt idx="2">
                  <c:v>Září</c:v>
                </c:pt>
              </c:strCache>
            </c:strRef>
          </c:cat>
          <c:val>
            <c:numRef>
              <c:f>('8.6'!$B$12,'8.6'!$D$12,'8.6'!$F$12)</c:f>
              <c:numCache>
                <c:formatCode>#\ ##0.0</c:formatCode>
                <c:ptCount val="3"/>
                <c:pt idx="0">
                  <c:v>520.26</c:v>
                </c:pt>
                <c:pt idx="1">
                  <c:v>685.41</c:v>
                </c:pt>
                <c:pt idx="2">
                  <c:v>207.34</c:v>
                </c:pt>
              </c:numCache>
            </c:numRef>
          </c:val>
          <c:extLst>
            <c:ext xmlns:c16="http://schemas.microsoft.com/office/drawing/2014/chart" uri="{C3380CC4-5D6E-409C-BE32-E72D297353CC}">
              <c16:uniqueId val="{00000002-0903-4E1A-9723-6717129C30F9}"/>
            </c:ext>
          </c:extLst>
        </c:ser>
        <c:ser>
          <c:idx val="3"/>
          <c:order val="3"/>
          <c:tx>
            <c:strRef>
              <c:f>'8.6'!$A$13</c:f>
              <c:strCache>
                <c:ptCount val="1"/>
                <c:pt idx="0">
                  <c:v>Elektrická energie</c:v>
                </c:pt>
              </c:strCache>
            </c:strRef>
          </c:tx>
          <c:spPr>
            <a:solidFill>
              <a:srgbClr val="C8CBD7"/>
            </a:solidFill>
          </c:spPr>
          <c:invertIfNegative val="0"/>
          <c:cat>
            <c:strRef>
              <c:f>'8.6'!$C$38:$E$38</c:f>
              <c:strCache>
                <c:ptCount val="3"/>
                <c:pt idx="0">
                  <c:v>Červenec</c:v>
                </c:pt>
                <c:pt idx="1">
                  <c:v>Srpen</c:v>
                </c:pt>
                <c:pt idx="2">
                  <c:v>Září</c:v>
                </c:pt>
              </c:strCache>
            </c:strRef>
          </c:cat>
          <c:val>
            <c:numRef>
              <c:f>('8.6'!$B$13,'8.6'!$D$13,'8.6'!$F$13)</c:f>
              <c:numCache>
                <c:formatCode>#\ ##0.0</c:formatCode>
                <c:ptCount val="3"/>
                <c:pt idx="0">
                  <c:v>0</c:v>
                </c:pt>
                <c:pt idx="1">
                  <c:v>0</c:v>
                </c:pt>
                <c:pt idx="2">
                  <c:v>0</c:v>
                </c:pt>
              </c:numCache>
            </c:numRef>
          </c:val>
          <c:extLst>
            <c:ext xmlns:c16="http://schemas.microsoft.com/office/drawing/2014/chart" uri="{C3380CC4-5D6E-409C-BE32-E72D297353CC}">
              <c16:uniqueId val="{00000003-0903-4E1A-9723-6717129C30F9}"/>
            </c:ext>
          </c:extLst>
        </c:ser>
        <c:ser>
          <c:idx val="4"/>
          <c:order val="4"/>
          <c:tx>
            <c:strRef>
              <c:f>'8.6'!$A$14</c:f>
              <c:strCache>
                <c:ptCount val="1"/>
                <c:pt idx="0">
                  <c:v>Energie prostředí (tepelné čerpadlo)</c:v>
                </c:pt>
              </c:strCache>
            </c:strRef>
          </c:tx>
          <c:spPr>
            <a:solidFill>
              <a:srgbClr val="E02C1F"/>
            </a:solidFill>
          </c:spPr>
          <c:invertIfNegative val="0"/>
          <c:cat>
            <c:strRef>
              <c:f>'8.6'!$C$38:$E$38</c:f>
              <c:strCache>
                <c:ptCount val="3"/>
                <c:pt idx="0">
                  <c:v>Červenec</c:v>
                </c:pt>
                <c:pt idx="1">
                  <c:v>Srpen</c:v>
                </c:pt>
                <c:pt idx="2">
                  <c:v>Září</c:v>
                </c:pt>
              </c:strCache>
            </c:strRef>
          </c:cat>
          <c:val>
            <c:numRef>
              <c:f>('8.6'!$B$14,'8.6'!$D$14,'8.6'!$F$14)</c:f>
              <c:numCache>
                <c:formatCode>#\ ##0.0</c:formatCode>
                <c:ptCount val="3"/>
                <c:pt idx="0">
                  <c:v>0</c:v>
                </c:pt>
                <c:pt idx="1">
                  <c:v>0</c:v>
                </c:pt>
                <c:pt idx="2">
                  <c:v>0</c:v>
                </c:pt>
              </c:numCache>
            </c:numRef>
          </c:val>
          <c:extLst>
            <c:ext xmlns:c16="http://schemas.microsoft.com/office/drawing/2014/chart" uri="{C3380CC4-5D6E-409C-BE32-E72D297353CC}">
              <c16:uniqueId val="{00000004-0903-4E1A-9723-6717129C30F9}"/>
            </c:ext>
          </c:extLst>
        </c:ser>
        <c:ser>
          <c:idx val="5"/>
          <c:order val="5"/>
          <c:tx>
            <c:strRef>
              <c:f>'8.6'!$A$15</c:f>
              <c:strCache>
                <c:ptCount val="1"/>
                <c:pt idx="0">
                  <c:v>Energie Slunce (solární kolektor)</c:v>
                </c:pt>
              </c:strCache>
            </c:strRef>
          </c:tx>
          <c:spPr>
            <a:solidFill>
              <a:srgbClr val="E86158"/>
            </a:solidFill>
          </c:spPr>
          <c:invertIfNegative val="0"/>
          <c:cat>
            <c:strRef>
              <c:f>'8.6'!$C$38:$E$38</c:f>
              <c:strCache>
                <c:ptCount val="3"/>
                <c:pt idx="0">
                  <c:v>Červenec</c:v>
                </c:pt>
                <c:pt idx="1">
                  <c:v>Srpen</c:v>
                </c:pt>
                <c:pt idx="2">
                  <c:v>Září</c:v>
                </c:pt>
              </c:strCache>
            </c:strRef>
          </c:cat>
          <c:val>
            <c:numRef>
              <c:f>('8.6'!$B$15,'8.6'!$D$15,'8.6'!$F$15)</c:f>
              <c:numCache>
                <c:formatCode>#\ ##0.0</c:formatCode>
                <c:ptCount val="3"/>
                <c:pt idx="0">
                  <c:v>1.76</c:v>
                </c:pt>
                <c:pt idx="1">
                  <c:v>1.47</c:v>
                </c:pt>
                <c:pt idx="2">
                  <c:v>1.49</c:v>
                </c:pt>
              </c:numCache>
            </c:numRef>
          </c:val>
          <c:extLst>
            <c:ext xmlns:c16="http://schemas.microsoft.com/office/drawing/2014/chart" uri="{C3380CC4-5D6E-409C-BE32-E72D297353CC}">
              <c16:uniqueId val="{00000005-0903-4E1A-9723-6717129C30F9}"/>
            </c:ext>
          </c:extLst>
        </c:ser>
        <c:ser>
          <c:idx val="6"/>
          <c:order val="6"/>
          <c:tx>
            <c:strRef>
              <c:f>'8.6'!$A$16</c:f>
              <c:strCache>
                <c:ptCount val="1"/>
                <c:pt idx="0">
                  <c:v>Hnědé uhlí</c:v>
                </c:pt>
              </c:strCache>
            </c:strRef>
          </c:tx>
          <c:spPr>
            <a:solidFill>
              <a:srgbClr val="F0948F"/>
            </a:solidFill>
          </c:spPr>
          <c:invertIfNegative val="0"/>
          <c:cat>
            <c:strRef>
              <c:f>'8.6'!$C$38:$E$38</c:f>
              <c:strCache>
                <c:ptCount val="3"/>
                <c:pt idx="0">
                  <c:v>Červenec</c:v>
                </c:pt>
                <c:pt idx="1">
                  <c:v>Srpen</c:v>
                </c:pt>
                <c:pt idx="2">
                  <c:v>Září</c:v>
                </c:pt>
              </c:strCache>
            </c:strRef>
          </c:cat>
          <c:val>
            <c:numRef>
              <c:f>('8.6'!$B$16,'8.6'!$D$16,'8.6'!$F$16)</c:f>
              <c:numCache>
                <c:formatCode>#\ ##0.0</c:formatCode>
                <c:ptCount val="3"/>
                <c:pt idx="0">
                  <c:v>34894.35</c:v>
                </c:pt>
                <c:pt idx="1">
                  <c:v>35553.020000000004</c:v>
                </c:pt>
                <c:pt idx="2">
                  <c:v>50126.91</c:v>
                </c:pt>
              </c:numCache>
            </c:numRef>
          </c:val>
          <c:extLst>
            <c:ext xmlns:c16="http://schemas.microsoft.com/office/drawing/2014/chart" uri="{C3380CC4-5D6E-409C-BE32-E72D297353CC}">
              <c16:uniqueId val="{00000006-0903-4E1A-9723-6717129C30F9}"/>
            </c:ext>
          </c:extLst>
        </c:ser>
        <c:ser>
          <c:idx val="7"/>
          <c:order val="7"/>
          <c:tx>
            <c:strRef>
              <c:f>'8.6'!$A$17</c:f>
              <c:strCache>
                <c:ptCount val="1"/>
                <c:pt idx="0">
                  <c:v>Jaderné palivo</c:v>
                </c:pt>
              </c:strCache>
            </c:strRef>
          </c:tx>
          <c:spPr>
            <a:solidFill>
              <a:srgbClr val="F7C9C7"/>
            </a:solidFill>
          </c:spPr>
          <c:invertIfNegative val="0"/>
          <c:cat>
            <c:strRef>
              <c:f>'8.6'!$C$38:$E$38</c:f>
              <c:strCache>
                <c:ptCount val="3"/>
                <c:pt idx="0">
                  <c:v>Červenec</c:v>
                </c:pt>
                <c:pt idx="1">
                  <c:v>Srpen</c:v>
                </c:pt>
                <c:pt idx="2">
                  <c:v>Září</c:v>
                </c:pt>
              </c:strCache>
            </c:strRef>
          </c:cat>
          <c:val>
            <c:numRef>
              <c:f>('8.6'!$B$17,'8.6'!$D$17,'8.6'!$F$17)</c:f>
              <c:numCache>
                <c:formatCode>#\ ##0.0</c:formatCode>
                <c:ptCount val="3"/>
                <c:pt idx="0">
                  <c:v>0</c:v>
                </c:pt>
                <c:pt idx="1">
                  <c:v>0</c:v>
                </c:pt>
                <c:pt idx="2">
                  <c:v>0</c:v>
                </c:pt>
              </c:numCache>
            </c:numRef>
          </c:val>
          <c:extLst>
            <c:ext xmlns:c16="http://schemas.microsoft.com/office/drawing/2014/chart" uri="{C3380CC4-5D6E-409C-BE32-E72D297353CC}">
              <c16:uniqueId val="{00000007-0903-4E1A-9723-6717129C30F9}"/>
            </c:ext>
          </c:extLst>
        </c:ser>
        <c:ser>
          <c:idx val="8"/>
          <c:order val="8"/>
          <c:tx>
            <c:strRef>
              <c:f>'8.6'!$A$18</c:f>
              <c:strCache>
                <c:ptCount val="1"/>
                <c:pt idx="0">
                  <c:v>Koks</c:v>
                </c:pt>
              </c:strCache>
            </c:strRef>
          </c:tx>
          <c:spPr>
            <a:solidFill>
              <a:srgbClr val="262626"/>
            </a:solidFill>
          </c:spPr>
          <c:invertIfNegative val="0"/>
          <c:cat>
            <c:strRef>
              <c:f>'8.6'!$C$38:$E$38</c:f>
              <c:strCache>
                <c:ptCount val="3"/>
                <c:pt idx="0">
                  <c:v>Červenec</c:v>
                </c:pt>
                <c:pt idx="1">
                  <c:v>Srpen</c:v>
                </c:pt>
                <c:pt idx="2">
                  <c:v>Září</c:v>
                </c:pt>
              </c:strCache>
            </c:strRef>
          </c:cat>
          <c:val>
            <c:numRef>
              <c:f>('8.6'!$B$18,'8.6'!$D$18,'8.6'!$F$18)</c:f>
              <c:numCache>
                <c:formatCode>#\ ##0.0</c:formatCode>
                <c:ptCount val="3"/>
                <c:pt idx="0">
                  <c:v>0</c:v>
                </c:pt>
                <c:pt idx="1">
                  <c:v>0</c:v>
                </c:pt>
                <c:pt idx="2">
                  <c:v>0</c:v>
                </c:pt>
              </c:numCache>
            </c:numRef>
          </c:val>
          <c:extLst>
            <c:ext xmlns:c16="http://schemas.microsoft.com/office/drawing/2014/chart" uri="{C3380CC4-5D6E-409C-BE32-E72D297353CC}">
              <c16:uniqueId val="{00000008-0903-4E1A-9723-6717129C30F9}"/>
            </c:ext>
          </c:extLst>
        </c:ser>
        <c:ser>
          <c:idx val="9"/>
          <c:order val="9"/>
          <c:tx>
            <c:strRef>
              <c:f>'8.6'!$A$19</c:f>
              <c:strCache>
                <c:ptCount val="1"/>
                <c:pt idx="0">
                  <c:v>Odpadní teplo</c:v>
                </c:pt>
              </c:strCache>
            </c:strRef>
          </c:tx>
          <c:spPr>
            <a:solidFill>
              <a:srgbClr val="646363"/>
            </a:solidFill>
          </c:spPr>
          <c:invertIfNegative val="0"/>
          <c:cat>
            <c:strRef>
              <c:f>'8.6'!$C$38:$E$38</c:f>
              <c:strCache>
                <c:ptCount val="3"/>
                <c:pt idx="0">
                  <c:v>Červenec</c:v>
                </c:pt>
                <c:pt idx="1">
                  <c:v>Srpen</c:v>
                </c:pt>
                <c:pt idx="2">
                  <c:v>Září</c:v>
                </c:pt>
              </c:strCache>
            </c:strRef>
          </c:cat>
          <c:val>
            <c:numRef>
              <c:f>('8.6'!$B$19,'8.6'!$D$19,'8.6'!$F$19)</c:f>
              <c:numCache>
                <c:formatCode>#\ ##0.0</c:formatCode>
                <c:ptCount val="3"/>
                <c:pt idx="0">
                  <c:v>0</c:v>
                </c:pt>
                <c:pt idx="1">
                  <c:v>0</c:v>
                </c:pt>
                <c:pt idx="2">
                  <c:v>0</c:v>
                </c:pt>
              </c:numCache>
            </c:numRef>
          </c:val>
          <c:extLst>
            <c:ext xmlns:c16="http://schemas.microsoft.com/office/drawing/2014/chart" uri="{C3380CC4-5D6E-409C-BE32-E72D297353CC}">
              <c16:uniqueId val="{00000009-0903-4E1A-9723-6717129C30F9}"/>
            </c:ext>
          </c:extLst>
        </c:ser>
        <c:ser>
          <c:idx val="10"/>
          <c:order val="10"/>
          <c:tx>
            <c:strRef>
              <c:f>'8.6'!$A$20</c:f>
              <c:strCache>
                <c:ptCount val="1"/>
                <c:pt idx="0">
                  <c:v>Ostatní kapalná paliva</c:v>
                </c:pt>
              </c:strCache>
            </c:strRef>
          </c:tx>
          <c:spPr>
            <a:solidFill>
              <a:srgbClr val="9D9D9C"/>
            </a:solidFill>
          </c:spPr>
          <c:invertIfNegative val="0"/>
          <c:cat>
            <c:strRef>
              <c:f>'8.6'!$C$38:$E$38</c:f>
              <c:strCache>
                <c:ptCount val="3"/>
                <c:pt idx="0">
                  <c:v>Červenec</c:v>
                </c:pt>
                <c:pt idx="1">
                  <c:v>Srpen</c:v>
                </c:pt>
                <c:pt idx="2">
                  <c:v>Září</c:v>
                </c:pt>
              </c:strCache>
            </c:strRef>
          </c:cat>
          <c:val>
            <c:numRef>
              <c:f>('8.6'!$B$20,'8.6'!$D$20,'8.6'!$F$20)</c:f>
              <c:numCache>
                <c:formatCode>#\ ##0.0</c:formatCode>
                <c:ptCount val="3"/>
                <c:pt idx="0">
                  <c:v>0</c:v>
                </c:pt>
                <c:pt idx="1">
                  <c:v>0</c:v>
                </c:pt>
                <c:pt idx="2">
                  <c:v>0</c:v>
                </c:pt>
              </c:numCache>
            </c:numRef>
          </c:val>
          <c:extLst>
            <c:ext xmlns:c16="http://schemas.microsoft.com/office/drawing/2014/chart" uri="{C3380CC4-5D6E-409C-BE32-E72D297353CC}">
              <c16:uniqueId val="{0000000A-0903-4E1A-9723-6717129C30F9}"/>
            </c:ext>
          </c:extLst>
        </c:ser>
        <c:ser>
          <c:idx val="11"/>
          <c:order val="11"/>
          <c:tx>
            <c:strRef>
              <c:f>'8.6'!$A$21</c:f>
              <c:strCache>
                <c:ptCount val="1"/>
                <c:pt idx="0">
                  <c:v>Ostatní pevná paliva</c:v>
                </c:pt>
              </c:strCache>
            </c:strRef>
          </c:tx>
          <c:spPr>
            <a:solidFill>
              <a:srgbClr val="D0D0D0"/>
            </a:solidFill>
          </c:spPr>
          <c:invertIfNegative val="0"/>
          <c:cat>
            <c:strRef>
              <c:f>'8.6'!$C$38:$E$38</c:f>
              <c:strCache>
                <c:ptCount val="3"/>
                <c:pt idx="0">
                  <c:v>Červenec</c:v>
                </c:pt>
                <c:pt idx="1">
                  <c:v>Srpen</c:v>
                </c:pt>
                <c:pt idx="2">
                  <c:v>Září</c:v>
                </c:pt>
              </c:strCache>
            </c:strRef>
          </c:cat>
          <c:val>
            <c:numRef>
              <c:f>('8.6'!$B$21,'8.6'!$D$21,'8.6'!$F$21)</c:f>
              <c:numCache>
                <c:formatCode>#\ ##0.0</c:formatCode>
                <c:ptCount val="3"/>
                <c:pt idx="0">
                  <c:v>0</c:v>
                </c:pt>
                <c:pt idx="1">
                  <c:v>0</c:v>
                </c:pt>
                <c:pt idx="2">
                  <c:v>0</c:v>
                </c:pt>
              </c:numCache>
            </c:numRef>
          </c:val>
          <c:extLst>
            <c:ext xmlns:c16="http://schemas.microsoft.com/office/drawing/2014/chart" uri="{C3380CC4-5D6E-409C-BE32-E72D297353CC}">
              <c16:uniqueId val="{0000000B-0903-4E1A-9723-6717129C30F9}"/>
            </c:ext>
          </c:extLst>
        </c:ser>
        <c:ser>
          <c:idx val="12"/>
          <c:order val="12"/>
          <c:tx>
            <c:strRef>
              <c:f>'8.6'!$A$22</c:f>
              <c:strCache>
                <c:ptCount val="1"/>
                <c:pt idx="0">
                  <c:v>Ostatní plyny</c:v>
                </c:pt>
              </c:strCache>
            </c:strRef>
          </c:tx>
          <c:spPr>
            <a:pattFill prst="ltUpDiag">
              <a:fgClr>
                <a:srgbClr val="23315F"/>
              </a:fgClr>
              <a:bgClr>
                <a:sysClr val="window" lastClr="FFFFFF"/>
              </a:bgClr>
            </a:pattFill>
          </c:spPr>
          <c:invertIfNegative val="0"/>
          <c:cat>
            <c:strRef>
              <c:f>'8.6'!$C$38:$E$38</c:f>
              <c:strCache>
                <c:ptCount val="3"/>
                <c:pt idx="0">
                  <c:v>Červenec</c:v>
                </c:pt>
                <c:pt idx="1">
                  <c:v>Srpen</c:v>
                </c:pt>
                <c:pt idx="2">
                  <c:v>Září</c:v>
                </c:pt>
              </c:strCache>
            </c:strRef>
          </c:cat>
          <c:val>
            <c:numRef>
              <c:f>('8.6'!$B$22,'8.6'!$D$22,'8.6'!$F$22)</c:f>
              <c:numCache>
                <c:formatCode>#\ ##0.0</c:formatCode>
                <c:ptCount val="3"/>
                <c:pt idx="0">
                  <c:v>0</c:v>
                </c:pt>
                <c:pt idx="1">
                  <c:v>0</c:v>
                </c:pt>
                <c:pt idx="2">
                  <c:v>0</c:v>
                </c:pt>
              </c:numCache>
            </c:numRef>
          </c:val>
          <c:extLst>
            <c:ext xmlns:c16="http://schemas.microsoft.com/office/drawing/2014/chart" uri="{C3380CC4-5D6E-409C-BE32-E72D297353CC}">
              <c16:uniqueId val="{0000000C-0903-4E1A-9723-6717129C30F9}"/>
            </c:ext>
          </c:extLst>
        </c:ser>
        <c:ser>
          <c:idx val="13"/>
          <c:order val="13"/>
          <c:tx>
            <c:strRef>
              <c:f>'8.6'!$A$23</c:f>
              <c:strCache>
                <c:ptCount val="1"/>
                <c:pt idx="0">
                  <c:v>Ostatní</c:v>
                </c:pt>
              </c:strCache>
            </c:strRef>
          </c:tx>
          <c:spPr>
            <a:pattFill prst="ltUpDiag">
              <a:fgClr>
                <a:srgbClr val="E02C1F"/>
              </a:fgClr>
              <a:bgClr>
                <a:sysClr val="window" lastClr="FFFFFF"/>
              </a:bgClr>
            </a:pattFill>
          </c:spPr>
          <c:invertIfNegative val="0"/>
          <c:cat>
            <c:strRef>
              <c:f>'8.6'!$C$38:$E$38</c:f>
              <c:strCache>
                <c:ptCount val="3"/>
                <c:pt idx="0">
                  <c:v>Červenec</c:v>
                </c:pt>
                <c:pt idx="1">
                  <c:v>Srpen</c:v>
                </c:pt>
                <c:pt idx="2">
                  <c:v>Září</c:v>
                </c:pt>
              </c:strCache>
            </c:strRef>
          </c:cat>
          <c:val>
            <c:numRef>
              <c:f>('8.6'!$B$23,'8.6'!$D$23,'8.6'!$F$23)</c:f>
              <c:numCache>
                <c:formatCode>#\ ##0.0</c:formatCode>
                <c:ptCount val="3"/>
                <c:pt idx="0">
                  <c:v>0</c:v>
                </c:pt>
                <c:pt idx="1">
                  <c:v>0</c:v>
                </c:pt>
                <c:pt idx="2">
                  <c:v>0</c:v>
                </c:pt>
              </c:numCache>
            </c:numRef>
          </c:val>
          <c:extLst>
            <c:ext xmlns:c16="http://schemas.microsoft.com/office/drawing/2014/chart" uri="{C3380CC4-5D6E-409C-BE32-E72D297353CC}">
              <c16:uniqueId val="{0000000D-0903-4E1A-9723-6717129C30F9}"/>
            </c:ext>
          </c:extLst>
        </c:ser>
        <c:ser>
          <c:idx val="14"/>
          <c:order val="14"/>
          <c:tx>
            <c:strRef>
              <c:f>'8.6'!$A$24</c:f>
              <c:strCache>
                <c:ptCount val="1"/>
                <c:pt idx="0">
                  <c:v>Topné oleje</c:v>
                </c:pt>
              </c:strCache>
            </c:strRef>
          </c:tx>
          <c:spPr>
            <a:pattFill prst="ltUpDiag">
              <a:fgClr>
                <a:srgbClr val="5A6588"/>
              </a:fgClr>
              <a:bgClr>
                <a:sysClr val="window" lastClr="FFFFFF"/>
              </a:bgClr>
            </a:pattFill>
          </c:spPr>
          <c:invertIfNegative val="0"/>
          <c:cat>
            <c:strRef>
              <c:f>'8.6'!$C$38:$E$38</c:f>
              <c:strCache>
                <c:ptCount val="3"/>
                <c:pt idx="0">
                  <c:v>Červenec</c:v>
                </c:pt>
                <c:pt idx="1">
                  <c:v>Srpen</c:v>
                </c:pt>
                <c:pt idx="2">
                  <c:v>Září</c:v>
                </c:pt>
              </c:strCache>
            </c:strRef>
          </c:cat>
          <c:val>
            <c:numRef>
              <c:f>('8.6'!$B$24,'8.6'!$D$24,'8.6'!$F$24)</c:f>
              <c:numCache>
                <c:formatCode>#\ ##0.0</c:formatCode>
                <c:ptCount val="3"/>
                <c:pt idx="0">
                  <c:v>83</c:v>
                </c:pt>
                <c:pt idx="1">
                  <c:v>86</c:v>
                </c:pt>
                <c:pt idx="2">
                  <c:v>79</c:v>
                </c:pt>
              </c:numCache>
            </c:numRef>
          </c:val>
          <c:extLst>
            <c:ext xmlns:c16="http://schemas.microsoft.com/office/drawing/2014/chart" uri="{C3380CC4-5D6E-409C-BE32-E72D297353CC}">
              <c16:uniqueId val="{0000000E-0903-4E1A-9723-6717129C30F9}"/>
            </c:ext>
          </c:extLst>
        </c:ser>
        <c:ser>
          <c:idx val="15"/>
          <c:order val="15"/>
          <c:tx>
            <c:strRef>
              <c:f>'8.6'!$A$25</c:f>
              <c:strCache>
                <c:ptCount val="1"/>
                <c:pt idx="0">
                  <c:v>Zemní plyn</c:v>
                </c:pt>
              </c:strCache>
            </c:strRef>
          </c:tx>
          <c:spPr>
            <a:pattFill prst="ltUpDiag">
              <a:fgClr>
                <a:srgbClr val="E86158"/>
              </a:fgClr>
              <a:bgClr>
                <a:sysClr val="window" lastClr="FFFFFF"/>
              </a:bgClr>
            </a:pattFill>
          </c:spPr>
          <c:invertIfNegative val="0"/>
          <c:cat>
            <c:strRef>
              <c:f>'8.6'!$C$38:$E$38</c:f>
              <c:strCache>
                <c:ptCount val="3"/>
                <c:pt idx="0">
                  <c:v>Červenec</c:v>
                </c:pt>
                <c:pt idx="1">
                  <c:v>Srpen</c:v>
                </c:pt>
                <c:pt idx="2">
                  <c:v>Září</c:v>
                </c:pt>
              </c:strCache>
            </c:strRef>
          </c:cat>
          <c:val>
            <c:numRef>
              <c:f>('8.6'!$B$25,'8.6'!$D$25,'8.6'!$F$25)</c:f>
              <c:numCache>
                <c:formatCode>#\ ##0.0</c:formatCode>
                <c:ptCount val="3"/>
                <c:pt idx="0">
                  <c:v>35927.417000000001</c:v>
                </c:pt>
                <c:pt idx="1">
                  <c:v>38686.452000000005</c:v>
                </c:pt>
                <c:pt idx="2">
                  <c:v>39916.160999999993</c:v>
                </c:pt>
              </c:numCache>
            </c:numRef>
          </c:val>
          <c:extLst>
            <c:ext xmlns:c16="http://schemas.microsoft.com/office/drawing/2014/chart" uri="{C3380CC4-5D6E-409C-BE32-E72D297353CC}">
              <c16:uniqueId val="{0000000F-0903-4E1A-9723-6717129C30F9}"/>
            </c:ext>
          </c:extLst>
        </c:ser>
        <c:dLbls>
          <c:showLegendKey val="0"/>
          <c:showVal val="0"/>
          <c:showCatName val="0"/>
          <c:showSerName val="0"/>
          <c:showPercent val="0"/>
          <c:showBubbleSize val="0"/>
        </c:dLbls>
        <c:gapWidth val="50"/>
        <c:overlap val="100"/>
        <c:axId val="287557120"/>
        <c:axId val="287558656"/>
      </c:barChart>
      <c:catAx>
        <c:axId val="28755712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558656"/>
        <c:crosses val="autoZero"/>
        <c:auto val="1"/>
        <c:lblAlgn val="ctr"/>
        <c:lblOffset val="100"/>
        <c:noMultiLvlLbl val="0"/>
      </c:catAx>
      <c:valAx>
        <c:axId val="287558656"/>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557120"/>
        <c:crosses val="autoZero"/>
        <c:crossBetween val="between"/>
        <c:minorUnit val="2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24-C7A6-41D6-8E02-335B206504B2}"/>
              </c:ext>
            </c:extLst>
          </c:dPt>
          <c:dPt>
            <c:idx val="1"/>
            <c:bubble3D val="0"/>
            <c:spPr>
              <a:solidFill>
                <a:schemeClr val="accent2"/>
              </a:solidFill>
            </c:spPr>
            <c:extLst>
              <c:ext xmlns:c16="http://schemas.microsoft.com/office/drawing/2014/chart" uri="{C3380CC4-5D6E-409C-BE32-E72D297353CC}">
                <c16:uniqueId val="{00000025-C7A6-41D6-8E02-335B206504B2}"/>
              </c:ext>
            </c:extLst>
          </c:dPt>
          <c:dPt>
            <c:idx val="2"/>
            <c:bubble3D val="0"/>
            <c:spPr>
              <a:solidFill>
                <a:schemeClr val="accent3"/>
              </a:solidFill>
            </c:spPr>
            <c:extLst>
              <c:ext xmlns:c16="http://schemas.microsoft.com/office/drawing/2014/chart" uri="{C3380CC4-5D6E-409C-BE32-E72D297353CC}">
                <c16:uniqueId val="{00000026-C7A6-41D6-8E02-335B206504B2}"/>
              </c:ext>
            </c:extLst>
          </c:dPt>
          <c:dPt>
            <c:idx val="3"/>
            <c:bubble3D val="0"/>
            <c:spPr>
              <a:solidFill>
                <a:schemeClr val="accent4"/>
              </a:solidFill>
            </c:spPr>
            <c:extLst>
              <c:ext xmlns:c16="http://schemas.microsoft.com/office/drawing/2014/chart" uri="{C3380CC4-5D6E-409C-BE32-E72D297353CC}">
                <c16:uniqueId val="{00000027-C7A6-41D6-8E02-335B206504B2}"/>
              </c:ext>
            </c:extLst>
          </c:dPt>
          <c:dPt>
            <c:idx val="4"/>
            <c:bubble3D val="0"/>
            <c:spPr>
              <a:solidFill>
                <a:schemeClr val="accent5"/>
              </a:solidFill>
            </c:spPr>
            <c:extLst>
              <c:ext xmlns:c16="http://schemas.microsoft.com/office/drawing/2014/chart" uri="{C3380CC4-5D6E-409C-BE32-E72D297353CC}">
                <c16:uniqueId val="{00000028-C7A6-41D6-8E02-335B206504B2}"/>
              </c:ext>
            </c:extLst>
          </c:dPt>
          <c:dPt>
            <c:idx val="5"/>
            <c:bubble3D val="0"/>
            <c:spPr>
              <a:solidFill>
                <a:schemeClr val="accent6"/>
              </a:solidFill>
            </c:spPr>
            <c:extLst>
              <c:ext xmlns:c16="http://schemas.microsoft.com/office/drawing/2014/chart" uri="{C3380CC4-5D6E-409C-BE32-E72D297353CC}">
                <c16:uniqueId val="{00000029-C7A6-41D6-8E02-335B206504B2}"/>
              </c:ext>
            </c:extLst>
          </c:dPt>
          <c:dPt>
            <c:idx val="6"/>
            <c:bubble3D val="0"/>
            <c:spPr>
              <a:solidFill>
                <a:srgbClr val="F0948F"/>
              </a:solidFill>
            </c:spPr>
            <c:extLst>
              <c:ext xmlns:c16="http://schemas.microsoft.com/office/drawing/2014/chart" uri="{C3380CC4-5D6E-409C-BE32-E72D297353CC}">
                <c16:uniqueId val="{0000002A-C7A6-41D6-8E02-335B206504B2}"/>
              </c:ext>
            </c:extLst>
          </c:dPt>
          <c:dPt>
            <c:idx val="7"/>
            <c:bubble3D val="0"/>
            <c:spPr>
              <a:solidFill>
                <a:srgbClr val="F7C9C7"/>
              </a:solidFill>
            </c:spPr>
            <c:extLst>
              <c:ext xmlns:c16="http://schemas.microsoft.com/office/drawing/2014/chart" uri="{C3380CC4-5D6E-409C-BE32-E72D297353CC}">
                <c16:uniqueId val="{0000002B-C7A6-41D6-8E02-335B206504B2}"/>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3-C7A6-41D6-8E02-335B206504B2}"/>
            </c:ext>
          </c:extLst>
        </c:ser>
        <c:ser>
          <c:idx val="2"/>
          <c:order val="1"/>
          <c:dPt>
            <c:idx val="0"/>
            <c:bubble3D val="0"/>
            <c:spPr>
              <a:solidFill>
                <a:schemeClr val="accent1"/>
              </a:solidFill>
            </c:spPr>
            <c:extLst>
              <c:ext xmlns:c16="http://schemas.microsoft.com/office/drawing/2014/chart" uri="{C3380CC4-5D6E-409C-BE32-E72D297353CC}">
                <c16:uniqueId val="{00000013-C7A6-41D6-8E02-335B206504B2}"/>
              </c:ext>
            </c:extLst>
          </c:dPt>
          <c:dPt>
            <c:idx val="1"/>
            <c:bubble3D val="0"/>
            <c:spPr>
              <a:solidFill>
                <a:schemeClr val="accent2"/>
              </a:solidFill>
            </c:spPr>
            <c:extLst>
              <c:ext xmlns:c16="http://schemas.microsoft.com/office/drawing/2014/chart" uri="{C3380CC4-5D6E-409C-BE32-E72D297353CC}">
                <c16:uniqueId val="{00000015-C7A6-41D6-8E02-335B206504B2}"/>
              </c:ext>
            </c:extLst>
          </c:dPt>
          <c:dPt>
            <c:idx val="2"/>
            <c:bubble3D val="0"/>
            <c:spPr>
              <a:solidFill>
                <a:schemeClr val="accent3"/>
              </a:solidFill>
            </c:spPr>
            <c:extLst>
              <c:ext xmlns:c16="http://schemas.microsoft.com/office/drawing/2014/chart" uri="{C3380CC4-5D6E-409C-BE32-E72D297353CC}">
                <c16:uniqueId val="{00000017-C7A6-41D6-8E02-335B206504B2}"/>
              </c:ext>
            </c:extLst>
          </c:dPt>
          <c:dPt>
            <c:idx val="3"/>
            <c:bubble3D val="0"/>
            <c:spPr>
              <a:solidFill>
                <a:schemeClr val="accent4"/>
              </a:solidFill>
            </c:spPr>
            <c:extLst>
              <c:ext xmlns:c16="http://schemas.microsoft.com/office/drawing/2014/chart" uri="{C3380CC4-5D6E-409C-BE32-E72D297353CC}">
                <c16:uniqueId val="{00000019-C7A6-41D6-8E02-335B206504B2}"/>
              </c:ext>
            </c:extLst>
          </c:dPt>
          <c:dPt>
            <c:idx val="4"/>
            <c:bubble3D val="0"/>
            <c:spPr>
              <a:solidFill>
                <a:schemeClr val="accent5"/>
              </a:solidFill>
            </c:spPr>
            <c:extLst>
              <c:ext xmlns:c16="http://schemas.microsoft.com/office/drawing/2014/chart" uri="{C3380CC4-5D6E-409C-BE32-E72D297353CC}">
                <c16:uniqueId val="{0000001B-C7A6-41D6-8E02-335B206504B2}"/>
              </c:ext>
            </c:extLst>
          </c:dPt>
          <c:dPt>
            <c:idx val="5"/>
            <c:bubble3D val="0"/>
            <c:spPr>
              <a:solidFill>
                <a:schemeClr val="accent6"/>
              </a:solidFill>
            </c:spPr>
            <c:extLst>
              <c:ext xmlns:c16="http://schemas.microsoft.com/office/drawing/2014/chart" uri="{C3380CC4-5D6E-409C-BE32-E72D297353CC}">
                <c16:uniqueId val="{0000001D-C7A6-41D6-8E02-335B206504B2}"/>
              </c:ext>
            </c:extLst>
          </c:dPt>
          <c:dPt>
            <c:idx val="6"/>
            <c:bubble3D val="0"/>
            <c:spPr>
              <a:solidFill>
                <a:srgbClr val="F0948F"/>
              </a:solidFill>
            </c:spPr>
            <c:extLst>
              <c:ext xmlns:c16="http://schemas.microsoft.com/office/drawing/2014/chart" uri="{C3380CC4-5D6E-409C-BE32-E72D297353CC}">
                <c16:uniqueId val="{0000001F-C7A6-41D6-8E02-335B206504B2}"/>
              </c:ext>
            </c:extLst>
          </c:dPt>
          <c:dPt>
            <c:idx val="7"/>
            <c:bubble3D val="0"/>
            <c:spPr>
              <a:solidFill>
                <a:srgbClr val="F7C9C7"/>
              </a:solidFill>
            </c:spPr>
            <c:extLst>
              <c:ext xmlns:c16="http://schemas.microsoft.com/office/drawing/2014/chart" uri="{C3380CC4-5D6E-409C-BE32-E72D297353CC}">
                <c16:uniqueId val="{00000021-C7A6-41D6-8E02-335B206504B2}"/>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2-C7A6-41D6-8E02-335B206504B2}"/>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DB7-49D5-B805-7FABAC77FD8B}"/>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DB7-49D5-B805-7FABAC77FD8B}"/>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DB7-49D5-B805-7FABAC77FD8B}"/>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DB7-49D5-B805-7FABAC77FD8B}"/>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DB7-49D5-B805-7FABAC77FD8B}"/>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DB7-49D5-B805-7FABAC77FD8B}"/>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DB7-49D5-B805-7FABAC77FD8B}"/>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DB7-49D5-B805-7FABAC77FD8B}"/>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DB7-49D5-B805-7FABAC77FD8B}"/>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DB7-49D5-B805-7FABAC77FD8B}"/>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DB7-49D5-B805-7FABAC77FD8B}"/>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DB7-49D5-B805-7FABAC77FD8B}"/>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DB7-49D5-B805-7FABAC77FD8B}"/>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DB7-49D5-B805-7FABAC77FD8B}"/>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DB7-49D5-B805-7FABAC77FD8B}"/>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FDB7-49D5-B805-7FABAC77FD8B}"/>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4E3-4E6B-A9A6-15C8143D0876}"/>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4E3-4E6B-A9A6-15C8143D0876}"/>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4E3-4E6B-A9A6-15C8143D0876}"/>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4E3-4E6B-A9A6-15C8143D0876}"/>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4E3-4E6B-A9A6-15C8143D0876}"/>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4E3-4E6B-A9A6-15C8143D0876}"/>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4E3-4E6B-A9A6-15C8143D0876}"/>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4E3-4E6B-A9A6-15C8143D0876}"/>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4E3-4E6B-A9A6-15C8143D0876}"/>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4E3-4E6B-A9A6-15C8143D0876}"/>
            </c:ext>
          </c:extLst>
        </c:ser>
        <c:ser>
          <c:idx val="10"/>
          <c:order val="10"/>
          <c:tx>
            <c:strRef>
              <c:f>'4.1'!$O$18</c:f>
              <c:strCache>
                <c:ptCount val="1"/>
              </c:strCache>
            </c:strRef>
          </c:tx>
          <c:spPr>
            <a:solidFill>
              <a:srgbClr val="D0D0D0"/>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4E3-4E6B-A9A6-15C8143D0876}"/>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4E3-4E6B-A9A6-15C8143D0876}"/>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4E3-4E6B-A9A6-15C8143D0876}"/>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4E3-4E6B-A9A6-15C8143D0876}"/>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4E3-4E6B-A9A6-15C8143D0876}"/>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64E3-4E6B-A9A6-15C8143D0876}"/>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2.4453030715926344E-3"/>
          <c:y val="6.5974249454567825E-3"/>
        </c:manualLayout>
      </c:layout>
      <c:overlay val="0"/>
    </c:title>
    <c:autoTitleDeleted val="0"/>
    <c:plotArea>
      <c:layout>
        <c:manualLayout>
          <c:layoutTarget val="inner"/>
          <c:xMode val="edge"/>
          <c:yMode val="edge"/>
          <c:x val="7.9259161287294724E-2"/>
          <c:y val="0.23606582111367816"/>
          <c:w val="0.6823276432164449"/>
          <c:h val="0.58985336413786604"/>
        </c:manualLayout>
      </c:layout>
      <c:barChart>
        <c:barDir val="col"/>
        <c:grouping val="stacked"/>
        <c:varyColors val="0"/>
        <c:ser>
          <c:idx val="0"/>
          <c:order val="0"/>
          <c:tx>
            <c:strRef>
              <c:f>'8.7'!$A$27</c:f>
              <c:strCache>
                <c:ptCount val="1"/>
                <c:pt idx="0">
                  <c:v>Průmysl</c:v>
                </c:pt>
              </c:strCache>
            </c:strRef>
          </c:tx>
          <c:invertIfNegative val="0"/>
          <c:cat>
            <c:strRef>
              <c:f>'8.7'!$C$38:$E$38</c:f>
              <c:strCache>
                <c:ptCount val="3"/>
                <c:pt idx="0">
                  <c:v>Červenec</c:v>
                </c:pt>
                <c:pt idx="1">
                  <c:v>Srpen</c:v>
                </c:pt>
                <c:pt idx="2">
                  <c:v>Září</c:v>
                </c:pt>
              </c:strCache>
            </c:strRef>
          </c:cat>
          <c:val>
            <c:numRef>
              <c:f>('8.7'!$B$27,'8.7'!$D$27,'8.7'!$F$27)</c:f>
              <c:numCache>
                <c:formatCode>#\ ##0.0</c:formatCode>
                <c:ptCount val="3"/>
                <c:pt idx="0">
                  <c:v>3609.2719999999999</c:v>
                </c:pt>
                <c:pt idx="1">
                  <c:v>3499.1909999999998</c:v>
                </c:pt>
                <c:pt idx="2">
                  <c:v>2968.2570000000001</c:v>
                </c:pt>
              </c:numCache>
            </c:numRef>
          </c:val>
          <c:extLst>
            <c:ext xmlns:c16="http://schemas.microsoft.com/office/drawing/2014/chart" uri="{C3380CC4-5D6E-409C-BE32-E72D297353CC}">
              <c16:uniqueId val="{00000000-5883-4244-B438-4F47DB704ED5}"/>
            </c:ext>
          </c:extLst>
        </c:ser>
        <c:ser>
          <c:idx val="1"/>
          <c:order val="1"/>
          <c:tx>
            <c:strRef>
              <c:f>'8.7'!$A$28</c:f>
              <c:strCache>
                <c:ptCount val="1"/>
                <c:pt idx="0">
                  <c:v>Energetika</c:v>
                </c:pt>
              </c:strCache>
            </c:strRef>
          </c:tx>
          <c:invertIfNegative val="0"/>
          <c:cat>
            <c:strRef>
              <c:f>'8.7'!$C$38:$E$38</c:f>
              <c:strCache>
                <c:ptCount val="3"/>
                <c:pt idx="0">
                  <c:v>Červenec</c:v>
                </c:pt>
                <c:pt idx="1">
                  <c:v>Srpen</c:v>
                </c:pt>
                <c:pt idx="2">
                  <c:v>Září</c:v>
                </c:pt>
              </c:strCache>
            </c:strRef>
          </c:cat>
          <c:val>
            <c:numRef>
              <c:f>('8.7'!$B$28,'8.7'!$D$28,'8.7'!$F$28)</c:f>
              <c:numCache>
                <c:formatCode>#\ ##0.0</c:formatCode>
                <c:ptCount val="3"/>
                <c:pt idx="0">
                  <c:v>0</c:v>
                </c:pt>
                <c:pt idx="1">
                  <c:v>0</c:v>
                </c:pt>
                <c:pt idx="2">
                  <c:v>0</c:v>
                </c:pt>
              </c:numCache>
            </c:numRef>
          </c:val>
          <c:extLst>
            <c:ext xmlns:c16="http://schemas.microsoft.com/office/drawing/2014/chart" uri="{C3380CC4-5D6E-409C-BE32-E72D297353CC}">
              <c16:uniqueId val="{00000001-5883-4244-B438-4F47DB704ED5}"/>
            </c:ext>
          </c:extLst>
        </c:ser>
        <c:ser>
          <c:idx val="2"/>
          <c:order val="2"/>
          <c:tx>
            <c:strRef>
              <c:f>'8.7'!$A$29</c:f>
              <c:strCache>
                <c:ptCount val="1"/>
                <c:pt idx="0">
                  <c:v>Doprava</c:v>
                </c:pt>
              </c:strCache>
            </c:strRef>
          </c:tx>
          <c:invertIfNegative val="0"/>
          <c:cat>
            <c:strRef>
              <c:f>'8.7'!$C$38:$E$38</c:f>
              <c:strCache>
                <c:ptCount val="3"/>
                <c:pt idx="0">
                  <c:v>Červenec</c:v>
                </c:pt>
                <c:pt idx="1">
                  <c:v>Srpen</c:v>
                </c:pt>
                <c:pt idx="2">
                  <c:v>Září</c:v>
                </c:pt>
              </c:strCache>
            </c:strRef>
          </c:cat>
          <c:val>
            <c:numRef>
              <c:f>('8.7'!$B$29,'8.7'!$D$29,'8.7'!$F$29)</c:f>
              <c:numCache>
                <c:formatCode>#\ ##0.0</c:formatCode>
                <c:ptCount val="3"/>
                <c:pt idx="0">
                  <c:v>0</c:v>
                </c:pt>
                <c:pt idx="1">
                  <c:v>0</c:v>
                </c:pt>
                <c:pt idx="2">
                  <c:v>0</c:v>
                </c:pt>
              </c:numCache>
            </c:numRef>
          </c:val>
          <c:extLst>
            <c:ext xmlns:c16="http://schemas.microsoft.com/office/drawing/2014/chart" uri="{C3380CC4-5D6E-409C-BE32-E72D297353CC}">
              <c16:uniqueId val="{00000002-5883-4244-B438-4F47DB704ED5}"/>
            </c:ext>
          </c:extLst>
        </c:ser>
        <c:ser>
          <c:idx val="3"/>
          <c:order val="3"/>
          <c:tx>
            <c:strRef>
              <c:f>'8.7'!$A$30</c:f>
              <c:strCache>
                <c:ptCount val="1"/>
                <c:pt idx="0">
                  <c:v>Stavebnictví</c:v>
                </c:pt>
              </c:strCache>
            </c:strRef>
          </c:tx>
          <c:invertIfNegative val="0"/>
          <c:cat>
            <c:strRef>
              <c:f>'8.7'!$C$38:$E$38</c:f>
              <c:strCache>
                <c:ptCount val="3"/>
                <c:pt idx="0">
                  <c:v>Červenec</c:v>
                </c:pt>
                <c:pt idx="1">
                  <c:v>Srpen</c:v>
                </c:pt>
                <c:pt idx="2">
                  <c:v>Září</c:v>
                </c:pt>
              </c:strCache>
            </c:strRef>
          </c:cat>
          <c:val>
            <c:numRef>
              <c:f>('8.7'!$B$30,'8.7'!$D$30,'8.7'!$F$30)</c:f>
              <c:numCache>
                <c:formatCode>#\ ##0.0</c:formatCode>
                <c:ptCount val="3"/>
                <c:pt idx="0">
                  <c:v>2</c:v>
                </c:pt>
                <c:pt idx="1">
                  <c:v>2</c:v>
                </c:pt>
                <c:pt idx="2">
                  <c:v>2.1</c:v>
                </c:pt>
              </c:numCache>
            </c:numRef>
          </c:val>
          <c:extLst>
            <c:ext xmlns:c16="http://schemas.microsoft.com/office/drawing/2014/chart" uri="{C3380CC4-5D6E-409C-BE32-E72D297353CC}">
              <c16:uniqueId val="{00000003-5883-4244-B438-4F47DB704ED5}"/>
            </c:ext>
          </c:extLst>
        </c:ser>
        <c:ser>
          <c:idx val="4"/>
          <c:order val="4"/>
          <c:tx>
            <c:strRef>
              <c:f>'8.7'!$A$31</c:f>
              <c:strCache>
                <c:ptCount val="1"/>
                <c:pt idx="0">
                  <c:v>Zemědělství a lesnictví</c:v>
                </c:pt>
              </c:strCache>
            </c:strRef>
          </c:tx>
          <c:spPr>
            <a:solidFill>
              <a:schemeClr val="accent5"/>
            </a:solidFill>
          </c:spPr>
          <c:invertIfNegative val="0"/>
          <c:cat>
            <c:strRef>
              <c:f>'8.7'!$C$38:$E$38</c:f>
              <c:strCache>
                <c:ptCount val="3"/>
                <c:pt idx="0">
                  <c:v>Červenec</c:v>
                </c:pt>
                <c:pt idx="1">
                  <c:v>Srpen</c:v>
                </c:pt>
                <c:pt idx="2">
                  <c:v>Září</c:v>
                </c:pt>
              </c:strCache>
            </c:strRef>
          </c:cat>
          <c:val>
            <c:numRef>
              <c:f>('8.7'!$B$31,'8.7'!$D$31,'8.7'!$F$31)</c:f>
              <c:numCache>
                <c:formatCode>#\ ##0.0</c:formatCode>
                <c:ptCount val="3"/>
                <c:pt idx="0">
                  <c:v>552.03</c:v>
                </c:pt>
                <c:pt idx="1">
                  <c:v>731.29</c:v>
                </c:pt>
                <c:pt idx="2">
                  <c:v>667.52</c:v>
                </c:pt>
              </c:numCache>
            </c:numRef>
          </c:val>
          <c:extLst>
            <c:ext xmlns:c16="http://schemas.microsoft.com/office/drawing/2014/chart" uri="{C3380CC4-5D6E-409C-BE32-E72D297353CC}">
              <c16:uniqueId val="{00000004-5883-4244-B438-4F47DB704ED5}"/>
            </c:ext>
          </c:extLst>
        </c:ser>
        <c:ser>
          <c:idx val="5"/>
          <c:order val="5"/>
          <c:tx>
            <c:strRef>
              <c:f>'8.7'!$A$32</c:f>
              <c:strCache>
                <c:ptCount val="1"/>
                <c:pt idx="0">
                  <c:v>Domácnosti</c:v>
                </c:pt>
              </c:strCache>
            </c:strRef>
          </c:tx>
          <c:spPr>
            <a:solidFill>
              <a:schemeClr val="accent6"/>
            </a:solidFill>
          </c:spPr>
          <c:invertIfNegative val="0"/>
          <c:cat>
            <c:strRef>
              <c:f>'8.7'!$C$38:$E$38</c:f>
              <c:strCache>
                <c:ptCount val="3"/>
                <c:pt idx="0">
                  <c:v>Červenec</c:v>
                </c:pt>
                <c:pt idx="1">
                  <c:v>Srpen</c:v>
                </c:pt>
                <c:pt idx="2">
                  <c:v>Září</c:v>
                </c:pt>
              </c:strCache>
            </c:strRef>
          </c:cat>
          <c:val>
            <c:numRef>
              <c:f>('8.7'!$B$32,'8.7'!$D$32,'8.7'!$F$32)</c:f>
              <c:numCache>
                <c:formatCode>#\ ##0.0</c:formatCode>
                <c:ptCount val="3"/>
                <c:pt idx="0">
                  <c:v>24707.717000000004</c:v>
                </c:pt>
                <c:pt idx="1">
                  <c:v>24955.041999999998</c:v>
                </c:pt>
                <c:pt idx="2">
                  <c:v>27153.600000000002</c:v>
                </c:pt>
              </c:numCache>
            </c:numRef>
          </c:val>
          <c:extLst>
            <c:ext xmlns:c16="http://schemas.microsoft.com/office/drawing/2014/chart" uri="{C3380CC4-5D6E-409C-BE32-E72D297353CC}">
              <c16:uniqueId val="{00000005-5883-4244-B438-4F47DB704ED5}"/>
            </c:ext>
          </c:extLst>
        </c:ser>
        <c:ser>
          <c:idx val="6"/>
          <c:order val="6"/>
          <c:tx>
            <c:strRef>
              <c:f>'8.7'!$A$33</c:f>
              <c:strCache>
                <c:ptCount val="1"/>
                <c:pt idx="0">
                  <c:v>Obchod, služby, školství, zdravotnictví</c:v>
                </c:pt>
              </c:strCache>
            </c:strRef>
          </c:tx>
          <c:spPr>
            <a:solidFill>
              <a:srgbClr val="F0948F"/>
            </a:solidFill>
          </c:spPr>
          <c:invertIfNegative val="0"/>
          <c:cat>
            <c:strRef>
              <c:f>'8.7'!$C$38:$E$38</c:f>
              <c:strCache>
                <c:ptCount val="3"/>
                <c:pt idx="0">
                  <c:v>Červenec</c:v>
                </c:pt>
                <c:pt idx="1">
                  <c:v>Srpen</c:v>
                </c:pt>
                <c:pt idx="2">
                  <c:v>Září</c:v>
                </c:pt>
              </c:strCache>
            </c:strRef>
          </c:cat>
          <c:val>
            <c:numRef>
              <c:f>('8.7'!$B$33,'8.7'!$D$33,'8.7'!$F$33)</c:f>
              <c:numCache>
                <c:formatCode>#\ ##0.0</c:formatCode>
                <c:ptCount val="3"/>
                <c:pt idx="0">
                  <c:v>10760.06</c:v>
                </c:pt>
                <c:pt idx="1">
                  <c:v>12290.51</c:v>
                </c:pt>
                <c:pt idx="2">
                  <c:v>11764.642</c:v>
                </c:pt>
              </c:numCache>
            </c:numRef>
          </c:val>
          <c:extLst>
            <c:ext xmlns:c16="http://schemas.microsoft.com/office/drawing/2014/chart" uri="{C3380CC4-5D6E-409C-BE32-E72D297353CC}">
              <c16:uniqueId val="{00000006-5883-4244-B438-4F47DB704ED5}"/>
            </c:ext>
          </c:extLst>
        </c:ser>
        <c:ser>
          <c:idx val="7"/>
          <c:order val="7"/>
          <c:tx>
            <c:strRef>
              <c:f>'8.7'!$A$34</c:f>
              <c:strCache>
                <c:ptCount val="1"/>
                <c:pt idx="0">
                  <c:v>Ostatní</c:v>
                </c:pt>
              </c:strCache>
            </c:strRef>
          </c:tx>
          <c:spPr>
            <a:solidFill>
              <a:srgbClr val="F7C9C7"/>
            </a:solidFill>
          </c:spPr>
          <c:invertIfNegative val="0"/>
          <c:cat>
            <c:strRef>
              <c:f>'8.7'!$C$38:$E$38</c:f>
              <c:strCache>
                <c:ptCount val="3"/>
                <c:pt idx="0">
                  <c:v>Červenec</c:v>
                </c:pt>
                <c:pt idx="1">
                  <c:v>Srpen</c:v>
                </c:pt>
                <c:pt idx="2">
                  <c:v>Září</c:v>
                </c:pt>
              </c:strCache>
            </c:strRef>
          </c:cat>
          <c:val>
            <c:numRef>
              <c:f>('8.7'!$B$34,'8.7'!$D$34,'8.7'!$F$34)</c:f>
              <c:numCache>
                <c:formatCode>#\ ##0.0</c:formatCode>
                <c:ptCount val="3"/>
                <c:pt idx="0">
                  <c:v>243.81200000000001</c:v>
                </c:pt>
                <c:pt idx="1">
                  <c:v>204.61799999999999</c:v>
                </c:pt>
                <c:pt idx="2">
                  <c:v>286.15800000000002</c:v>
                </c:pt>
              </c:numCache>
            </c:numRef>
          </c:val>
          <c:extLst>
            <c:ext xmlns:c16="http://schemas.microsoft.com/office/drawing/2014/chart" uri="{C3380CC4-5D6E-409C-BE32-E72D297353CC}">
              <c16:uniqueId val="{00000007-5883-4244-B438-4F47DB704ED5}"/>
            </c:ext>
          </c:extLst>
        </c:ser>
        <c:dLbls>
          <c:showLegendKey val="0"/>
          <c:showVal val="0"/>
          <c:showCatName val="0"/>
          <c:showSerName val="0"/>
          <c:showPercent val="0"/>
          <c:showBubbleSize val="0"/>
        </c:dLbls>
        <c:gapWidth val="50"/>
        <c:overlap val="100"/>
        <c:axId val="287930624"/>
        <c:axId val="287936512"/>
      </c:barChart>
      <c:catAx>
        <c:axId val="28793062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936512"/>
        <c:crosses val="autoZero"/>
        <c:auto val="1"/>
        <c:lblAlgn val="ctr"/>
        <c:lblOffset val="100"/>
        <c:noMultiLvlLbl val="0"/>
      </c:catAx>
      <c:valAx>
        <c:axId val="287936512"/>
        <c:scaling>
          <c:orientation val="minMax"/>
          <c:max val="80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930624"/>
        <c:crosses val="autoZero"/>
        <c:crossBetween val="between"/>
        <c:majorUnit val="2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4.3058406479069117E-4"/>
          <c:y val="0"/>
        </c:manualLayout>
      </c:layout>
      <c:overlay val="0"/>
    </c:title>
    <c:autoTitleDeleted val="0"/>
    <c:plotArea>
      <c:layout>
        <c:manualLayout>
          <c:layoutTarget val="inner"/>
          <c:xMode val="edge"/>
          <c:yMode val="edge"/>
          <c:x val="8.7277624328372563E-2"/>
          <c:y val="0.22826396700412449"/>
          <c:w val="0.86679862645627792"/>
          <c:h val="0.27543687465053568"/>
        </c:manualLayout>
      </c:layout>
      <c:barChart>
        <c:barDir val="bar"/>
        <c:grouping val="clustered"/>
        <c:varyColors val="0"/>
        <c:ser>
          <c:idx val="0"/>
          <c:order val="0"/>
          <c:tx>
            <c:strRef>
              <c:f>'8.7'!$A$38</c:f>
              <c:strCache>
                <c:ptCount val="1"/>
                <c:pt idx="0">
                  <c:v>Instalovaný výkon</c:v>
                </c:pt>
              </c:strCache>
            </c:strRef>
          </c:tx>
          <c:invertIfNegative val="0"/>
          <c:val>
            <c:numRef>
              <c:f>'8.7'!$B$38</c:f>
              <c:numCache>
                <c:formatCode>0.0%</c:formatCode>
                <c:ptCount val="1"/>
                <c:pt idx="0">
                  <c:v>1.1788131554641769E-2</c:v>
                </c:pt>
              </c:numCache>
            </c:numRef>
          </c:val>
          <c:extLst>
            <c:ext xmlns:c16="http://schemas.microsoft.com/office/drawing/2014/chart" uri="{C3380CC4-5D6E-409C-BE32-E72D297353CC}">
              <c16:uniqueId val="{00000000-CEA9-4A0F-82BA-035962860AF3}"/>
            </c:ext>
          </c:extLst>
        </c:ser>
        <c:ser>
          <c:idx val="1"/>
          <c:order val="1"/>
          <c:tx>
            <c:strRef>
              <c:f>'8.7'!$A$39</c:f>
              <c:strCache>
                <c:ptCount val="1"/>
                <c:pt idx="0">
                  <c:v>Výroba tepla brutto</c:v>
                </c:pt>
              </c:strCache>
            </c:strRef>
          </c:tx>
          <c:invertIfNegative val="0"/>
          <c:val>
            <c:numRef>
              <c:f>'8.7'!$B$39</c:f>
              <c:numCache>
                <c:formatCode>0.0%</c:formatCode>
                <c:ptCount val="1"/>
                <c:pt idx="0">
                  <c:v>1.5037874350488612E-2</c:v>
                </c:pt>
              </c:numCache>
            </c:numRef>
          </c:val>
          <c:extLst>
            <c:ext xmlns:c16="http://schemas.microsoft.com/office/drawing/2014/chart" uri="{C3380CC4-5D6E-409C-BE32-E72D297353CC}">
              <c16:uniqueId val="{00000001-CEA9-4A0F-82BA-035962860AF3}"/>
            </c:ext>
          </c:extLst>
        </c:ser>
        <c:ser>
          <c:idx val="2"/>
          <c:order val="2"/>
          <c:tx>
            <c:strRef>
              <c:f>'8.7'!$A$40</c:f>
              <c:strCache>
                <c:ptCount val="1"/>
                <c:pt idx="0">
                  <c:v>Dodávky tepla</c:v>
                </c:pt>
              </c:strCache>
            </c:strRef>
          </c:tx>
          <c:invertIfNegative val="0"/>
          <c:val>
            <c:numRef>
              <c:f>'8.7'!$B$40</c:f>
              <c:numCache>
                <c:formatCode>0.0%</c:formatCode>
                <c:ptCount val="1"/>
                <c:pt idx="0">
                  <c:v>2.2386367501233764E-2</c:v>
                </c:pt>
              </c:numCache>
            </c:numRef>
          </c:val>
          <c:extLst>
            <c:ext xmlns:c16="http://schemas.microsoft.com/office/drawing/2014/chart" uri="{C3380CC4-5D6E-409C-BE32-E72D297353CC}">
              <c16:uniqueId val="{00000002-CEA9-4A0F-82BA-035962860AF3}"/>
            </c:ext>
          </c:extLst>
        </c:ser>
        <c:dLbls>
          <c:showLegendKey val="0"/>
          <c:showVal val="0"/>
          <c:showCatName val="0"/>
          <c:showSerName val="0"/>
          <c:showPercent val="0"/>
          <c:showBubbleSize val="0"/>
        </c:dLbls>
        <c:gapWidth val="150"/>
        <c:axId val="287971584"/>
        <c:axId val="287973376"/>
      </c:barChart>
      <c:catAx>
        <c:axId val="287971584"/>
        <c:scaling>
          <c:orientation val="maxMin"/>
        </c:scaling>
        <c:delete val="0"/>
        <c:axPos val="l"/>
        <c:numFmt formatCode="General" sourceLinked="1"/>
        <c:majorTickMark val="none"/>
        <c:minorTickMark val="none"/>
        <c:tickLblPos val="none"/>
        <c:crossAx val="287973376"/>
        <c:crosses val="autoZero"/>
        <c:auto val="1"/>
        <c:lblAlgn val="ctr"/>
        <c:lblOffset val="100"/>
        <c:noMultiLvlLbl val="0"/>
      </c:catAx>
      <c:valAx>
        <c:axId val="287973376"/>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7971584"/>
        <c:crosses val="max"/>
        <c:crossBetween val="between"/>
        <c:majorUnit val="0.1"/>
      </c:valAx>
    </c:plotArea>
    <c:legend>
      <c:legendPos val="b"/>
      <c:layout>
        <c:manualLayout>
          <c:xMode val="edge"/>
          <c:yMode val="edge"/>
          <c:x val="6.9808027923211171E-3"/>
          <c:y val="0.69218722659667542"/>
          <c:w val="0.63699220843467863"/>
          <c:h val="0.2284476352028839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4.2166403388874361E-3"/>
          <c:y val="1.9059821174489368E-2"/>
        </c:manualLayout>
      </c:layout>
      <c:overlay val="0"/>
    </c:title>
    <c:autoTitleDeleted val="0"/>
    <c:plotArea>
      <c:layout>
        <c:manualLayout>
          <c:layoutTarget val="inner"/>
          <c:xMode val="edge"/>
          <c:yMode val="edge"/>
          <c:x val="0.10364810906280163"/>
          <c:y val="0.22691036764352365"/>
          <c:w val="0.85638821011341448"/>
          <c:h val="0.58167408849276936"/>
        </c:manualLayout>
      </c:layout>
      <c:barChart>
        <c:barDir val="col"/>
        <c:grouping val="stacked"/>
        <c:varyColors val="0"/>
        <c:ser>
          <c:idx val="0"/>
          <c:order val="0"/>
          <c:tx>
            <c:strRef>
              <c:f>'8.7'!$A$10</c:f>
              <c:strCache>
                <c:ptCount val="1"/>
                <c:pt idx="0">
                  <c:v>Biomasa</c:v>
                </c:pt>
              </c:strCache>
            </c:strRef>
          </c:tx>
          <c:spPr>
            <a:solidFill>
              <a:srgbClr val="23315F"/>
            </a:solidFill>
          </c:spPr>
          <c:invertIfNegative val="0"/>
          <c:cat>
            <c:strRef>
              <c:f>'8.7'!$C$38:$E$38</c:f>
              <c:strCache>
                <c:ptCount val="3"/>
                <c:pt idx="0">
                  <c:v>Červenec</c:v>
                </c:pt>
                <c:pt idx="1">
                  <c:v>Srpen</c:v>
                </c:pt>
                <c:pt idx="2">
                  <c:v>Září</c:v>
                </c:pt>
              </c:strCache>
            </c:strRef>
          </c:cat>
          <c:val>
            <c:numRef>
              <c:f>('8.7'!$B$10,'8.7'!$D$10,'8.7'!$F$10)</c:f>
              <c:numCache>
                <c:formatCode>#\ ##0.0</c:formatCode>
                <c:ptCount val="3"/>
                <c:pt idx="0">
                  <c:v>140.91</c:v>
                </c:pt>
                <c:pt idx="1">
                  <c:v>143.09299999999999</c:v>
                </c:pt>
                <c:pt idx="2">
                  <c:v>249.79499999999999</c:v>
                </c:pt>
              </c:numCache>
            </c:numRef>
          </c:val>
          <c:extLst>
            <c:ext xmlns:c16="http://schemas.microsoft.com/office/drawing/2014/chart" uri="{C3380CC4-5D6E-409C-BE32-E72D297353CC}">
              <c16:uniqueId val="{00000000-5BFD-4DCF-A958-59F74F1F0970}"/>
            </c:ext>
          </c:extLst>
        </c:ser>
        <c:ser>
          <c:idx val="1"/>
          <c:order val="1"/>
          <c:tx>
            <c:strRef>
              <c:f>'8.7'!$A$11</c:f>
              <c:strCache>
                <c:ptCount val="1"/>
                <c:pt idx="0">
                  <c:v>Bioplyn</c:v>
                </c:pt>
              </c:strCache>
            </c:strRef>
          </c:tx>
          <c:spPr>
            <a:solidFill>
              <a:srgbClr val="5A6588"/>
            </a:solidFill>
          </c:spPr>
          <c:invertIfNegative val="0"/>
          <c:cat>
            <c:strRef>
              <c:f>'8.7'!$C$38:$E$38</c:f>
              <c:strCache>
                <c:ptCount val="3"/>
                <c:pt idx="0">
                  <c:v>Červenec</c:v>
                </c:pt>
                <c:pt idx="1">
                  <c:v>Srpen</c:v>
                </c:pt>
                <c:pt idx="2">
                  <c:v>Září</c:v>
                </c:pt>
              </c:strCache>
            </c:strRef>
          </c:cat>
          <c:val>
            <c:numRef>
              <c:f>('8.7'!$B$11,'8.7'!$D$11,'8.7'!$F$11)</c:f>
              <c:numCache>
                <c:formatCode>#\ ##0.0</c:formatCode>
                <c:ptCount val="3"/>
                <c:pt idx="0">
                  <c:v>552.03</c:v>
                </c:pt>
                <c:pt idx="1">
                  <c:v>731.29</c:v>
                </c:pt>
                <c:pt idx="2">
                  <c:v>667.52</c:v>
                </c:pt>
              </c:numCache>
            </c:numRef>
          </c:val>
          <c:extLst>
            <c:ext xmlns:c16="http://schemas.microsoft.com/office/drawing/2014/chart" uri="{C3380CC4-5D6E-409C-BE32-E72D297353CC}">
              <c16:uniqueId val="{00000001-5BFD-4DCF-A958-59F74F1F0970}"/>
            </c:ext>
          </c:extLst>
        </c:ser>
        <c:ser>
          <c:idx val="2"/>
          <c:order val="2"/>
          <c:tx>
            <c:strRef>
              <c:f>'8.7'!$A$12</c:f>
              <c:strCache>
                <c:ptCount val="1"/>
                <c:pt idx="0">
                  <c:v>Černé uhlí</c:v>
                </c:pt>
              </c:strCache>
            </c:strRef>
          </c:tx>
          <c:spPr>
            <a:solidFill>
              <a:srgbClr val="9198B0"/>
            </a:solidFill>
          </c:spPr>
          <c:invertIfNegative val="0"/>
          <c:cat>
            <c:strRef>
              <c:f>'8.7'!$C$38:$E$38</c:f>
              <c:strCache>
                <c:ptCount val="3"/>
                <c:pt idx="0">
                  <c:v>Červenec</c:v>
                </c:pt>
                <c:pt idx="1">
                  <c:v>Srpen</c:v>
                </c:pt>
                <c:pt idx="2">
                  <c:v>Září</c:v>
                </c:pt>
              </c:strCache>
            </c:strRef>
          </c:cat>
          <c:val>
            <c:numRef>
              <c:f>('8.7'!$B$12,'8.7'!$D$12,'8.7'!$F$12)</c:f>
              <c:numCache>
                <c:formatCode>#\ ##0.0</c:formatCode>
                <c:ptCount val="3"/>
                <c:pt idx="0">
                  <c:v>0</c:v>
                </c:pt>
                <c:pt idx="1">
                  <c:v>0</c:v>
                </c:pt>
                <c:pt idx="2">
                  <c:v>0</c:v>
                </c:pt>
              </c:numCache>
            </c:numRef>
          </c:val>
          <c:extLst>
            <c:ext xmlns:c16="http://schemas.microsoft.com/office/drawing/2014/chart" uri="{C3380CC4-5D6E-409C-BE32-E72D297353CC}">
              <c16:uniqueId val="{00000002-5BFD-4DCF-A958-59F74F1F0970}"/>
            </c:ext>
          </c:extLst>
        </c:ser>
        <c:ser>
          <c:idx val="3"/>
          <c:order val="3"/>
          <c:tx>
            <c:strRef>
              <c:f>'8.7'!$A$13</c:f>
              <c:strCache>
                <c:ptCount val="1"/>
                <c:pt idx="0">
                  <c:v>Elektrická energie</c:v>
                </c:pt>
              </c:strCache>
            </c:strRef>
          </c:tx>
          <c:spPr>
            <a:solidFill>
              <a:srgbClr val="C8CBD7"/>
            </a:solidFill>
          </c:spPr>
          <c:invertIfNegative val="0"/>
          <c:cat>
            <c:strRef>
              <c:f>'8.7'!$C$38:$E$38</c:f>
              <c:strCache>
                <c:ptCount val="3"/>
                <c:pt idx="0">
                  <c:v>Červenec</c:v>
                </c:pt>
                <c:pt idx="1">
                  <c:v>Srpen</c:v>
                </c:pt>
                <c:pt idx="2">
                  <c:v>Září</c:v>
                </c:pt>
              </c:strCache>
            </c:strRef>
          </c:cat>
          <c:val>
            <c:numRef>
              <c:f>('8.7'!$B$13,'8.7'!$D$13,'8.7'!$F$13)</c:f>
              <c:numCache>
                <c:formatCode>#\ ##0.0</c:formatCode>
                <c:ptCount val="3"/>
                <c:pt idx="0">
                  <c:v>332</c:v>
                </c:pt>
                <c:pt idx="1">
                  <c:v>217</c:v>
                </c:pt>
                <c:pt idx="2">
                  <c:v>218</c:v>
                </c:pt>
              </c:numCache>
            </c:numRef>
          </c:val>
          <c:extLst>
            <c:ext xmlns:c16="http://schemas.microsoft.com/office/drawing/2014/chart" uri="{C3380CC4-5D6E-409C-BE32-E72D297353CC}">
              <c16:uniqueId val="{00000003-5BFD-4DCF-A958-59F74F1F0970}"/>
            </c:ext>
          </c:extLst>
        </c:ser>
        <c:ser>
          <c:idx val="4"/>
          <c:order val="4"/>
          <c:tx>
            <c:strRef>
              <c:f>'8.7'!$A$14</c:f>
              <c:strCache>
                <c:ptCount val="1"/>
                <c:pt idx="0">
                  <c:v>Energie prostředí (tepelné čerpadlo)</c:v>
                </c:pt>
              </c:strCache>
            </c:strRef>
          </c:tx>
          <c:spPr>
            <a:solidFill>
              <a:srgbClr val="E02C1F"/>
            </a:solidFill>
          </c:spPr>
          <c:invertIfNegative val="0"/>
          <c:cat>
            <c:strRef>
              <c:f>'8.7'!$C$38:$E$38</c:f>
              <c:strCache>
                <c:ptCount val="3"/>
                <c:pt idx="0">
                  <c:v>Červenec</c:v>
                </c:pt>
                <c:pt idx="1">
                  <c:v>Srpen</c:v>
                </c:pt>
                <c:pt idx="2">
                  <c:v>Září</c:v>
                </c:pt>
              </c:strCache>
            </c:strRef>
          </c:cat>
          <c:val>
            <c:numRef>
              <c:f>('8.7'!$B$14,'8.7'!$D$14,'8.7'!$F$14)</c:f>
              <c:numCache>
                <c:formatCode>#\ ##0.0</c:formatCode>
                <c:ptCount val="3"/>
                <c:pt idx="0">
                  <c:v>0</c:v>
                </c:pt>
                <c:pt idx="1">
                  <c:v>0</c:v>
                </c:pt>
                <c:pt idx="2">
                  <c:v>0</c:v>
                </c:pt>
              </c:numCache>
            </c:numRef>
          </c:val>
          <c:extLst>
            <c:ext xmlns:c16="http://schemas.microsoft.com/office/drawing/2014/chart" uri="{C3380CC4-5D6E-409C-BE32-E72D297353CC}">
              <c16:uniqueId val="{00000004-5BFD-4DCF-A958-59F74F1F0970}"/>
            </c:ext>
          </c:extLst>
        </c:ser>
        <c:ser>
          <c:idx val="5"/>
          <c:order val="5"/>
          <c:tx>
            <c:strRef>
              <c:f>'8.7'!$A$15</c:f>
              <c:strCache>
                <c:ptCount val="1"/>
                <c:pt idx="0">
                  <c:v>Energie Slunce (solární kolektor)</c:v>
                </c:pt>
              </c:strCache>
            </c:strRef>
          </c:tx>
          <c:spPr>
            <a:solidFill>
              <a:srgbClr val="E86158"/>
            </a:solidFill>
          </c:spPr>
          <c:invertIfNegative val="0"/>
          <c:cat>
            <c:strRef>
              <c:f>'8.7'!$C$38:$E$38</c:f>
              <c:strCache>
                <c:ptCount val="3"/>
                <c:pt idx="0">
                  <c:v>Červenec</c:v>
                </c:pt>
                <c:pt idx="1">
                  <c:v>Srpen</c:v>
                </c:pt>
                <c:pt idx="2">
                  <c:v>Září</c:v>
                </c:pt>
              </c:strCache>
            </c:strRef>
          </c:cat>
          <c:val>
            <c:numRef>
              <c:f>('8.7'!$B$15,'8.7'!$D$15,'8.7'!$F$15)</c:f>
              <c:numCache>
                <c:formatCode>#\ ##0.0</c:formatCode>
                <c:ptCount val="3"/>
                <c:pt idx="0">
                  <c:v>0</c:v>
                </c:pt>
                <c:pt idx="1">
                  <c:v>0</c:v>
                </c:pt>
                <c:pt idx="2">
                  <c:v>0</c:v>
                </c:pt>
              </c:numCache>
            </c:numRef>
          </c:val>
          <c:extLst>
            <c:ext xmlns:c16="http://schemas.microsoft.com/office/drawing/2014/chart" uri="{C3380CC4-5D6E-409C-BE32-E72D297353CC}">
              <c16:uniqueId val="{00000005-5BFD-4DCF-A958-59F74F1F0970}"/>
            </c:ext>
          </c:extLst>
        </c:ser>
        <c:ser>
          <c:idx val="6"/>
          <c:order val="6"/>
          <c:tx>
            <c:strRef>
              <c:f>'8.7'!$A$16</c:f>
              <c:strCache>
                <c:ptCount val="1"/>
                <c:pt idx="0">
                  <c:v>Hnědé uhlí</c:v>
                </c:pt>
              </c:strCache>
            </c:strRef>
          </c:tx>
          <c:spPr>
            <a:solidFill>
              <a:srgbClr val="F0948F"/>
            </a:solidFill>
          </c:spPr>
          <c:invertIfNegative val="0"/>
          <c:cat>
            <c:strRef>
              <c:f>'8.7'!$C$38:$E$38</c:f>
              <c:strCache>
                <c:ptCount val="3"/>
                <c:pt idx="0">
                  <c:v>Červenec</c:v>
                </c:pt>
                <c:pt idx="1">
                  <c:v>Srpen</c:v>
                </c:pt>
                <c:pt idx="2">
                  <c:v>Září</c:v>
                </c:pt>
              </c:strCache>
            </c:strRef>
          </c:cat>
          <c:val>
            <c:numRef>
              <c:f>('8.7'!$B$16,'8.7'!$D$16,'8.7'!$F$16)</c:f>
              <c:numCache>
                <c:formatCode>#\ ##0.0</c:formatCode>
                <c:ptCount val="3"/>
                <c:pt idx="0">
                  <c:v>2474.09</c:v>
                </c:pt>
                <c:pt idx="1">
                  <c:v>2706.0169999999998</c:v>
                </c:pt>
                <c:pt idx="2">
                  <c:v>3878.1750000000002</c:v>
                </c:pt>
              </c:numCache>
            </c:numRef>
          </c:val>
          <c:extLst>
            <c:ext xmlns:c16="http://schemas.microsoft.com/office/drawing/2014/chart" uri="{C3380CC4-5D6E-409C-BE32-E72D297353CC}">
              <c16:uniqueId val="{00000006-5BFD-4DCF-A958-59F74F1F0970}"/>
            </c:ext>
          </c:extLst>
        </c:ser>
        <c:ser>
          <c:idx val="7"/>
          <c:order val="7"/>
          <c:tx>
            <c:strRef>
              <c:f>'8.7'!$A$17</c:f>
              <c:strCache>
                <c:ptCount val="1"/>
                <c:pt idx="0">
                  <c:v>Jaderné palivo</c:v>
                </c:pt>
              </c:strCache>
            </c:strRef>
          </c:tx>
          <c:spPr>
            <a:solidFill>
              <a:srgbClr val="F7C9C7"/>
            </a:solidFill>
          </c:spPr>
          <c:invertIfNegative val="0"/>
          <c:cat>
            <c:strRef>
              <c:f>'8.7'!$C$38:$E$38</c:f>
              <c:strCache>
                <c:ptCount val="3"/>
                <c:pt idx="0">
                  <c:v>Červenec</c:v>
                </c:pt>
                <c:pt idx="1">
                  <c:v>Srpen</c:v>
                </c:pt>
                <c:pt idx="2">
                  <c:v>Září</c:v>
                </c:pt>
              </c:strCache>
            </c:strRef>
          </c:cat>
          <c:val>
            <c:numRef>
              <c:f>('8.7'!$B$17,'8.7'!$D$17,'8.7'!$F$17)</c:f>
              <c:numCache>
                <c:formatCode>#\ ##0.0</c:formatCode>
                <c:ptCount val="3"/>
                <c:pt idx="0">
                  <c:v>0</c:v>
                </c:pt>
                <c:pt idx="1">
                  <c:v>0</c:v>
                </c:pt>
                <c:pt idx="2">
                  <c:v>0</c:v>
                </c:pt>
              </c:numCache>
            </c:numRef>
          </c:val>
          <c:extLst>
            <c:ext xmlns:c16="http://schemas.microsoft.com/office/drawing/2014/chart" uri="{C3380CC4-5D6E-409C-BE32-E72D297353CC}">
              <c16:uniqueId val="{00000007-5BFD-4DCF-A958-59F74F1F0970}"/>
            </c:ext>
          </c:extLst>
        </c:ser>
        <c:ser>
          <c:idx val="8"/>
          <c:order val="8"/>
          <c:tx>
            <c:strRef>
              <c:f>'8.7'!$A$18</c:f>
              <c:strCache>
                <c:ptCount val="1"/>
                <c:pt idx="0">
                  <c:v>Koks</c:v>
                </c:pt>
              </c:strCache>
            </c:strRef>
          </c:tx>
          <c:spPr>
            <a:solidFill>
              <a:srgbClr val="262626"/>
            </a:solidFill>
          </c:spPr>
          <c:invertIfNegative val="0"/>
          <c:cat>
            <c:strRef>
              <c:f>'8.7'!$C$38:$E$38</c:f>
              <c:strCache>
                <c:ptCount val="3"/>
                <c:pt idx="0">
                  <c:v>Červenec</c:v>
                </c:pt>
                <c:pt idx="1">
                  <c:v>Srpen</c:v>
                </c:pt>
                <c:pt idx="2">
                  <c:v>Září</c:v>
                </c:pt>
              </c:strCache>
            </c:strRef>
          </c:cat>
          <c:val>
            <c:numRef>
              <c:f>('8.7'!$B$18,'8.7'!$D$18,'8.7'!$F$18)</c:f>
              <c:numCache>
                <c:formatCode>#\ ##0.0</c:formatCode>
                <c:ptCount val="3"/>
                <c:pt idx="0">
                  <c:v>0</c:v>
                </c:pt>
                <c:pt idx="1">
                  <c:v>0</c:v>
                </c:pt>
                <c:pt idx="2">
                  <c:v>0</c:v>
                </c:pt>
              </c:numCache>
            </c:numRef>
          </c:val>
          <c:extLst>
            <c:ext xmlns:c16="http://schemas.microsoft.com/office/drawing/2014/chart" uri="{C3380CC4-5D6E-409C-BE32-E72D297353CC}">
              <c16:uniqueId val="{00000008-5BFD-4DCF-A958-59F74F1F0970}"/>
            </c:ext>
          </c:extLst>
        </c:ser>
        <c:ser>
          <c:idx val="9"/>
          <c:order val="9"/>
          <c:tx>
            <c:strRef>
              <c:f>'8.7'!$A$19</c:f>
              <c:strCache>
                <c:ptCount val="1"/>
                <c:pt idx="0">
                  <c:v>Odpadní teplo</c:v>
                </c:pt>
              </c:strCache>
            </c:strRef>
          </c:tx>
          <c:spPr>
            <a:solidFill>
              <a:srgbClr val="646363"/>
            </a:solidFill>
          </c:spPr>
          <c:invertIfNegative val="0"/>
          <c:cat>
            <c:strRef>
              <c:f>'8.7'!$C$38:$E$38</c:f>
              <c:strCache>
                <c:ptCount val="3"/>
                <c:pt idx="0">
                  <c:v>Červenec</c:v>
                </c:pt>
                <c:pt idx="1">
                  <c:v>Srpen</c:v>
                </c:pt>
                <c:pt idx="2">
                  <c:v>Září</c:v>
                </c:pt>
              </c:strCache>
            </c:strRef>
          </c:cat>
          <c:val>
            <c:numRef>
              <c:f>('8.7'!$B$19,'8.7'!$D$19,'8.7'!$F$19)</c:f>
              <c:numCache>
                <c:formatCode>#\ ##0.0</c:formatCode>
                <c:ptCount val="3"/>
                <c:pt idx="0">
                  <c:v>79</c:v>
                </c:pt>
                <c:pt idx="1">
                  <c:v>174</c:v>
                </c:pt>
                <c:pt idx="2">
                  <c:v>190.4</c:v>
                </c:pt>
              </c:numCache>
            </c:numRef>
          </c:val>
          <c:extLst>
            <c:ext xmlns:c16="http://schemas.microsoft.com/office/drawing/2014/chart" uri="{C3380CC4-5D6E-409C-BE32-E72D297353CC}">
              <c16:uniqueId val="{00000009-5BFD-4DCF-A958-59F74F1F0970}"/>
            </c:ext>
          </c:extLst>
        </c:ser>
        <c:ser>
          <c:idx val="10"/>
          <c:order val="10"/>
          <c:tx>
            <c:strRef>
              <c:f>'8.7'!$A$20</c:f>
              <c:strCache>
                <c:ptCount val="1"/>
                <c:pt idx="0">
                  <c:v>Ostatní kapalná paliva</c:v>
                </c:pt>
              </c:strCache>
            </c:strRef>
          </c:tx>
          <c:spPr>
            <a:solidFill>
              <a:srgbClr val="9D9D9C"/>
            </a:solidFill>
          </c:spPr>
          <c:invertIfNegative val="0"/>
          <c:cat>
            <c:strRef>
              <c:f>'8.7'!$C$38:$E$38</c:f>
              <c:strCache>
                <c:ptCount val="3"/>
                <c:pt idx="0">
                  <c:v>Červenec</c:v>
                </c:pt>
                <c:pt idx="1">
                  <c:v>Srpen</c:v>
                </c:pt>
                <c:pt idx="2">
                  <c:v>Září</c:v>
                </c:pt>
              </c:strCache>
            </c:strRef>
          </c:cat>
          <c:val>
            <c:numRef>
              <c:f>('8.7'!$B$20,'8.7'!$D$20,'8.7'!$F$20)</c:f>
              <c:numCache>
                <c:formatCode>#\ ##0.0</c:formatCode>
                <c:ptCount val="3"/>
                <c:pt idx="0">
                  <c:v>0</c:v>
                </c:pt>
                <c:pt idx="1">
                  <c:v>0</c:v>
                </c:pt>
                <c:pt idx="2">
                  <c:v>0</c:v>
                </c:pt>
              </c:numCache>
            </c:numRef>
          </c:val>
          <c:extLst>
            <c:ext xmlns:c16="http://schemas.microsoft.com/office/drawing/2014/chart" uri="{C3380CC4-5D6E-409C-BE32-E72D297353CC}">
              <c16:uniqueId val="{0000000A-5BFD-4DCF-A958-59F74F1F0970}"/>
            </c:ext>
          </c:extLst>
        </c:ser>
        <c:ser>
          <c:idx val="11"/>
          <c:order val="11"/>
          <c:tx>
            <c:strRef>
              <c:f>'8.7'!$A$21</c:f>
              <c:strCache>
                <c:ptCount val="1"/>
                <c:pt idx="0">
                  <c:v>Ostatní pevná paliva</c:v>
                </c:pt>
              </c:strCache>
            </c:strRef>
          </c:tx>
          <c:spPr>
            <a:solidFill>
              <a:srgbClr val="D0D0D0"/>
            </a:solidFill>
          </c:spPr>
          <c:invertIfNegative val="0"/>
          <c:cat>
            <c:strRef>
              <c:f>'8.7'!$C$38:$E$38</c:f>
              <c:strCache>
                <c:ptCount val="3"/>
                <c:pt idx="0">
                  <c:v>Červenec</c:v>
                </c:pt>
                <c:pt idx="1">
                  <c:v>Srpen</c:v>
                </c:pt>
                <c:pt idx="2">
                  <c:v>Září</c:v>
                </c:pt>
              </c:strCache>
            </c:strRef>
          </c:cat>
          <c:val>
            <c:numRef>
              <c:f>('8.7'!$B$21,'8.7'!$D$21,'8.7'!$F$21)</c:f>
              <c:numCache>
                <c:formatCode>#\ ##0.0</c:formatCode>
                <c:ptCount val="3"/>
                <c:pt idx="0">
                  <c:v>30375</c:v>
                </c:pt>
                <c:pt idx="1">
                  <c:v>31083</c:v>
                </c:pt>
                <c:pt idx="2">
                  <c:v>30283</c:v>
                </c:pt>
              </c:numCache>
            </c:numRef>
          </c:val>
          <c:extLst>
            <c:ext xmlns:c16="http://schemas.microsoft.com/office/drawing/2014/chart" uri="{C3380CC4-5D6E-409C-BE32-E72D297353CC}">
              <c16:uniqueId val="{0000000B-5BFD-4DCF-A958-59F74F1F0970}"/>
            </c:ext>
          </c:extLst>
        </c:ser>
        <c:ser>
          <c:idx val="12"/>
          <c:order val="12"/>
          <c:tx>
            <c:strRef>
              <c:f>'8.7'!$A$22</c:f>
              <c:strCache>
                <c:ptCount val="1"/>
                <c:pt idx="0">
                  <c:v>Ostatní plyny</c:v>
                </c:pt>
              </c:strCache>
            </c:strRef>
          </c:tx>
          <c:spPr>
            <a:pattFill prst="ltUpDiag">
              <a:fgClr>
                <a:srgbClr val="23315F"/>
              </a:fgClr>
              <a:bgClr>
                <a:sysClr val="window" lastClr="FFFFFF"/>
              </a:bgClr>
            </a:pattFill>
          </c:spPr>
          <c:invertIfNegative val="0"/>
          <c:cat>
            <c:strRef>
              <c:f>'8.7'!$C$38:$E$38</c:f>
              <c:strCache>
                <c:ptCount val="3"/>
                <c:pt idx="0">
                  <c:v>Červenec</c:v>
                </c:pt>
                <c:pt idx="1">
                  <c:v>Srpen</c:v>
                </c:pt>
                <c:pt idx="2">
                  <c:v>Září</c:v>
                </c:pt>
              </c:strCache>
            </c:strRef>
          </c:cat>
          <c:val>
            <c:numRef>
              <c:f>('8.7'!$B$22,'8.7'!$D$22,'8.7'!$F$22)</c:f>
              <c:numCache>
                <c:formatCode>#\ ##0.0</c:formatCode>
                <c:ptCount val="3"/>
                <c:pt idx="0">
                  <c:v>0</c:v>
                </c:pt>
                <c:pt idx="1">
                  <c:v>0</c:v>
                </c:pt>
                <c:pt idx="2">
                  <c:v>0</c:v>
                </c:pt>
              </c:numCache>
            </c:numRef>
          </c:val>
          <c:extLst>
            <c:ext xmlns:c16="http://schemas.microsoft.com/office/drawing/2014/chart" uri="{C3380CC4-5D6E-409C-BE32-E72D297353CC}">
              <c16:uniqueId val="{0000000C-5BFD-4DCF-A958-59F74F1F0970}"/>
            </c:ext>
          </c:extLst>
        </c:ser>
        <c:ser>
          <c:idx val="13"/>
          <c:order val="13"/>
          <c:tx>
            <c:strRef>
              <c:f>'8.7'!$A$23</c:f>
              <c:strCache>
                <c:ptCount val="1"/>
                <c:pt idx="0">
                  <c:v>Ostatní</c:v>
                </c:pt>
              </c:strCache>
            </c:strRef>
          </c:tx>
          <c:spPr>
            <a:pattFill prst="ltUpDiag">
              <a:fgClr>
                <a:srgbClr val="E02C1F"/>
              </a:fgClr>
              <a:bgClr>
                <a:sysClr val="window" lastClr="FFFFFF"/>
              </a:bgClr>
            </a:pattFill>
          </c:spPr>
          <c:invertIfNegative val="0"/>
          <c:cat>
            <c:strRef>
              <c:f>'8.7'!$C$38:$E$38</c:f>
              <c:strCache>
                <c:ptCount val="3"/>
                <c:pt idx="0">
                  <c:v>Červenec</c:v>
                </c:pt>
                <c:pt idx="1">
                  <c:v>Srpen</c:v>
                </c:pt>
                <c:pt idx="2">
                  <c:v>Září</c:v>
                </c:pt>
              </c:strCache>
            </c:strRef>
          </c:cat>
          <c:val>
            <c:numRef>
              <c:f>('8.7'!$B$23,'8.7'!$D$23,'8.7'!$F$23)</c:f>
              <c:numCache>
                <c:formatCode>#\ ##0.0</c:formatCode>
                <c:ptCount val="3"/>
                <c:pt idx="0">
                  <c:v>0</c:v>
                </c:pt>
                <c:pt idx="1">
                  <c:v>0</c:v>
                </c:pt>
                <c:pt idx="2">
                  <c:v>0</c:v>
                </c:pt>
              </c:numCache>
            </c:numRef>
          </c:val>
          <c:extLst>
            <c:ext xmlns:c16="http://schemas.microsoft.com/office/drawing/2014/chart" uri="{C3380CC4-5D6E-409C-BE32-E72D297353CC}">
              <c16:uniqueId val="{0000000D-5BFD-4DCF-A958-59F74F1F0970}"/>
            </c:ext>
          </c:extLst>
        </c:ser>
        <c:ser>
          <c:idx val="14"/>
          <c:order val="14"/>
          <c:tx>
            <c:strRef>
              <c:f>'8.7'!$A$24</c:f>
              <c:strCache>
                <c:ptCount val="1"/>
                <c:pt idx="0">
                  <c:v>Topné oleje</c:v>
                </c:pt>
              </c:strCache>
            </c:strRef>
          </c:tx>
          <c:spPr>
            <a:pattFill prst="ltUpDiag">
              <a:fgClr>
                <a:srgbClr val="5A6588"/>
              </a:fgClr>
              <a:bgClr>
                <a:sysClr val="window" lastClr="FFFFFF"/>
              </a:bgClr>
            </a:pattFill>
          </c:spPr>
          <c:invertIfNegative val="0"/>
          <c:cat>
            <c:strRef>
              <c:f>'8.7'!$C$38:$E$38</c:f>
              <c:strCache>
                <c:ptCount val="3"/>
                <c:pt idx="0">
                  <c:v>Červenec</c:v>
                </c:pt>
                <c:pt idx="1">
                  <c:v>Srpen</c:v>
                </c:pt>
                <c:pt idx="2">
                  <c:v>Září</c:v>
                </c:pt>
              </c:strCache>
            </c:strRef>
          </c:cat>
          <c:val>
            <c:numRef>
              <c:f>('8.7'!$B$24,'8.7'!$D$24,'8.7'!$F$24)</c:f>
              <c:numCache>
                <c:formatCode>#\ ##0.0</c:formatCode>
                <c:ptCount val="3"/>
                <c:pt idx="0">
                  <c:v>0</c:v>
                </c:pt>
                <c:pt idx="1">
                  <c:v>0</c:v>
                </c:pt>
                <c:pt idx="2">
                  <c:v>0</c:v>
                </c:pt>
              </c:numCache>
            </c:numRef>
          </c:val>
          <c:extLst>
            <c:ext xmlns:c16="http://schemas.microsoft.com/office/drawing/2014/chart" uri="{C3380CC4-5D6E-409C-BE32-E72D297353CC}">
              <c16:uniqueId val="{0000000E-5BFD-4DCF-A958-59F74F1F0970}"/>
            </c:ext>
          </c:extLst>
        </c:ser>
        <c:ser>
          <c:idx val="15"/>
          <c:order val="15"/>
          <c:tx>
            <c:strRef>
              <c:f>'8.7'!$A$25</c:f>
              <c:strCache>
                <c:ptCount val="1"/>
                <c:pt idx="0">
                  <c:v>Zemní plyn</c:v>
                </c:pt>
              </c:strCache>
            </c:strRef>
          </c:tx>
          <c:spPr>
            <a:pattFill prst="ltUpDiag">
              <a:fgClr>
                <a:srgbClr val="E86158"/>
              </a:fgClr>
              <a:bgClr>
                <a:sysClr val="window" lastClr="FFFFFF"/>
              </a:bgClr>
            </a:pattFill>
          </c:spPr>
          <c:invertIfNegative val="0"/>
          <c:cat>
            <c:strRef>
              <c:f>'8.7'!$C$38:$E$38</c:f>
              <c:strCache>
                <c:ptCount val="3"/>
                <c:pt idx="0">
                  <c:v>Červenec</c:v>
                </c:pt>
                <c:pt idx="1">
                  <c:v>Srpen</c:v>
                </c:pt>
                <c:pt idx="2">
                  <c:v>Září</c:v>
                </c:pt>
              </c:strCache>
            </c:strRef>
          </c:cat>
          <c:val>
            <c:numRef>
              <c:f>('8.7'!$B$25,'8.7'!$D$25,'8.7'!$F$25)</c:f>
              <c:numCache>
                <c:formatCode>#\ ##0.0</c:formatCode>
                <c:ptCount val="3"/>
                <c:pt idx="0">
                  <c:v>23977.829000000002</c:v>
                </c:pt>
                <c:pt idx="1">
                  <c:v>24805.953000000001</c:v>
                </c:pt>
                <c:pt idx="2">
                  <c:v>25861.64</c:v>
                </c:pt>
              </c:numCache>
            </c:numRef>
          </c:val>
          <c:extLst>
            <c:ext xmlns:c16="http://schemas.microsoft.com/office/drawing/2014/chart" uri="{C3380CC4-5D6E-409C-BE32-E72D297353CC}">
              <c16:uniqueId val="{0000000F-5BFD-4DCF-A958-59F74F1F0970}"/>
            </c:ext>
          </c:extLst>
        </c:ser>
        <c:dLbls>
          <c:showLegendKey val="0"/>
          <c:showVal val="0"/>
          <c:showCatName val="0"/>
          <c:showSerName val="0"/>
          <c:showPercent val="0"/>
          <c:showBubbleSize val="0"/>
        </c:dLbls>
        <c:gapWidth val="50"/>
        <c:overlap val="100"/>
        <c:axId val="288078080"/>
        <c:axId val="288083968"/>
      </c:barChart>
      <c:catAx>
        <c:axId val="28807808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083968"/>
        <c:crosses val="autoZero"/>
        <c:auto val="1"/>
        <c:lblAlgn val="ctr"/>
        <c:lblOffset val="100"/>
        <c:noMultiLvlLbl val="0"/>
      </c:catAx>
      <c:valAx>
        <c:axId val="28808396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0780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AB0-4C0C-BAAE-B9CF053FAA8E}"/>
              </c:ext>
            </c:extLst>
          </c:dPt>
          <c:dPt>
            <c:idx val="1"/>
            <c:bubble3D val="0"/>
            <c:spPr>
              <a:solidFill>
                <a:schemeClr val="accent2"/>
              </a:solidFill>
            </c:spPr>
            <c:extLst>
              <c:ext xmlns:c16="http://schemas.microsoft.com/office/drawing/2014/chart" uri="{C3380CC4-5D6E-409C-BE32-E72D297353CC}">
                <c16:uniqueId val="{00000003-1AB0-4C0C-BAAE-B9CF053FAA8E}"/>
              </c:ext>
            </c:extLst>
          </c:dPt>
          <c:dPt>
            <c:idx val="2"/>
            <c:bubble3D val="0"/>
            <c:spPr>
              <a:solidFill>
                <a:schemeClr val="accent3"/>
              </a:solidFill>
            </c:spPr>
            <c:extLst>
              <c:ext xmlns:c16="http://schemas.microsoft.com/office/drawing/2014/chart" uri="{C3380CC4-5D6E-409C-BE32-E72D297353CC}">
                <c16:uniqueId val="{00000005-1AB0-4C0C-BAAE-B9CF053FAA8E}"/>
              </c:ext>
            </c:extLst>
          </c:dPt>
          <c:dPt>
            <c:idx val="3"/>
            <c:bubble3D val="0"/>
            <c:spPr>
              <a:solidFill>
                <a:schemeClr val="accent4"/>
              </a:solidFill>
            </c:spPr>
            <c:extLst>
              <c:ext xmlns:c16="http://schemas.microsoft.com/office/drawing/2014/chart" uri="{C3380CC4-5D6E-409C-BE32-E72D297353CC}">
                <c16:uniqueId val="{00000007-1AB0-4C0C-BAAE-B9CF053FAA8E}"/>
              </c:ext>
            </c:extLst>
          </c:dPt>
          <c:dPt>
            <c:idx val="4"/>
            <c:bubble3D val="0"/>
            <c:spPr>
              <a:solidFill>
                <a:schemeClr val="accent5"/>
              </a:solidFill>
            </c:spPr>
            <c:extLst>
              <c:ext xmlns:c16="http://schemas.microsoft.com/office/drawing/2014/chart" uri="{C3380CC4-5D6E-409C-BE32-E72D297353CC}">
                <c16:uniqueId val="{00000009-1AB0-4C0C-BAAE-B9CF053FAA8E}"/>
              </c:ext>
            </c:extLst>
          </c:dPt>
          <c:dPt>
            <c:idx val="5"/>
            <c:bubble3D val="0"/>
            <c:spPr>
              <a:solidFill>
                <a:schemeClr val="accent6"/>
              </a:solidFill>
            </c:spPr>
            <c:extLst>
              <c:ext xmlns:c16="http://schemas.microsoft.com/office/drawing/2014/chart" uri="{C3380CC4-5D6E-409C-BE32-E72D297353CC}">
                <c16:uniqueId val="{0000000B-1AB0-4C0C-BAAE-B9CF053FAA8E}"/>
              </c:ext>
            </c:extLst>
          </c:dPt>
          <c:dPt>
            <c:idx val="6"/>
            <c:bubble3D val="0"/>
            <c:spPr>
              <a:solidFill>
                <a:srgbClr val="F0948F"/>
              </a:solidFill>
            </c:spPr>
            <c:extLst>
              <c:ext xmlns:c16="http://schemas.microsoft.com/office/drawing/2014/chart" uri="{C3380CC4-5D6E-409C-BE32-E72D297353CC}">
                <c16:uniqueId val="{0000000D-1AB0-4C0C-BAAE-B9CF053FAA8E}"/>
              </c:ext>
            </c:extLst>
          </c:dPt>
          <c:dPt>
            <c:idx val="7"/>
            <c:bubble3D val="0"/>
            <c:spPr>
              <a:solidFill>
                <a:srgbClr val="F7C9C7"/>
              </a:solidFill>
            </c:spPr>
            <c:extLst>
              <c:ext xmlns:c16="http://schemas.microsoft.com/office/drawing/2014/chart" uri="{C3380CC4-5D6E-409C-BE32-E72D297353CC}">
                <c16:uniqueId val="{0000000F-1AB0-4C0C-BAAE-B9CF053FAA8E}"/>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1AB0-4C0C-BAAE-B9CF053FAA8E}"/>
            </c:ext>
          </c:extLst>
        </c:ser>
        <c:ser>
          <c:idx val="2"/>
          <c:order val="1"/>
          <c:dPt>
            <c:idx val="0"/>
            <c:bubble3D val="0"/>
            <c:spPr>
              <a:solidFill>
                <a:schemeClr val="accent1"/>
              </a:solidFill>
            </c:spPr>
            <c:extLst>
              <c:ext xmlns:c16="http://schemas.microsoft.com/office/drawing/2014/chart" uri="{C3380CC4-5D6E-409C-BE32-E72D297353CC}">
                <c16:uniqueId val="{00000012-1AB0-4C0C-BAAE-B9CF053FAA8E}"/>
              </c:ext>
            </c:extLst>
          </c:dPt>
          <c:dPt>
            <c:idx val="1"/>
            <c:bubble3D val="0"/>
            <c:spPr>
              <a:solidFill>
                <a:schemeClr val="accent2"/>
              </a:solidFill>
            </c:spPr>
            <c:extLst>
              <c:ext xmlns:c16="http://schemas.microsoft.com/office/drawing/2014/chart" uri="{C3380CC4-5D6E-409C-BE32-E72D297353CC}">
                <c16:uniqueId val="{00000014-1AB0-4C0C-BAAE-B9CF053FAA8E}"/>
              </c:ext>
            </c:extLst>
          </c:dPt>
          <c:dPt>
            <c:idx val="2"/>
            <c:bubble3D val="0"/>
            <c:spPr>
              <a:solidFill>
                <a:schemeClr val="accent3"/>
              </a:solidFill>
            </c:spPr>
            <c:extLst>
              <c:ext xmlns:c16="http://schemas.microsoft.com/office/drawing/2014/chart" uri="{C3380CC4-5D6E-409C-BE32-E72D297353CC}">
                <c16:uniqueId val="{00000016-1AB0-4C0C-BAAE-B9CF053FAA8E}"/>
              </c:ext>
            </c:extLst>
          </c:dPt>
          <c:dPt>
            <c:idx val="3"/>
            <c:bubble3D val="0"/>
            <c:spPr>
              <a:solidFill>
                <a:schemeClr val="accent4"/>
              </a:solidFill>
            </c:spPr>
            <c:extLst>
              <c:ext xmlns:c16="http://schemas.microsoft.com/office/drawing/2014/chart" uri="{C3380CC4-5D6E-409C-BE32-E72D297353CC}">
                <c16:uniqueId val="{00000018-1AB0-4C0C-BAAE-B9CF053FAA8E}"/>
              </c:ext>
            </c:extLst>
          </c:dPt>
          <c:dPt>
            <c:idx val="4"/>
            <c:bubble3D val="0"/>
            <c:spPr>
              <a:solidFill>
                <a:schemeClr val="accent5"/>
              </a:solidFill>
            </c:spPr>
            <c:extLst>
              <c:ext xmlns:c16="http://schemas.microsoft.com/office/drawing/2014/chart" uri="{C3380CC4-5D6E-409C-BE32-E72D297353CC}">
                <c16:uniqueId val="{0000001A-1AB0-4C0C-BAAE-B9CF053FAA8E}"/>
              </c:ext>
            </c:extLst>
          </c:dPt>
          <c:dPt>
            <c:idx val="5"/>
            <c:bubble3D val="0"/>
            <c:spPr>
              <a:solidFill>
                <a:schemeClr val="accent6"/>
              </a:solidFill>
            </c:spPr>
            <c:extLst>
              <c:ext xmlns:c16="http://schemas.microsoft.com/office/drawing/2014/chart" uri="{C3380CC4-5D6E-409C-BE32-E72D297353CC}">
                <c16:uniqueId val="{0000001C-1AB0-4C0C-BAAE-B9CF053FAA8E}"/>
              </c:ext>
            </c:extLst>
          </c:dPt>
          <c:dPt>
            <c:idx val="6"/>
            <c:bubble3D val="0"/>
            <c:spPr>
              <a:solidFill>
                <a:srgbClr val="F0948F"/>
              </a:solidFill>
            </c:spPr>
            <c:extLst>
              <c:ext xmlns:c16="http://schemas.microsoft.com/office/drawing/2014/chart" uri="{C3380CC4-5D6E-409C-BE32-E72D297353CC}">
                <c16:uniqueId val="{0000001E-1AB0-4C0C-BAAE-B9CF053FAA8E}"/>
              </c:ext>
            </c:extLst>
          </c:dPt>
          <c:dPt>
            <c:idx val="7"/>
            <c:bubble3D val="0"/>
            <c:spPr>
              <a:solidFill>
                <a:srgbClr val="F7C9C7"/>
              </a:solidFill>
            </c:spPr>
            <c:extLst>
              <c:ext xmlns:c16="http://schemas.microsoft.com/office/drawing/2014/chart" uri="{C3380CC4-5D6E-409C-BE32-E72D297353CC}">
                <c16:uniqueId val="{00000020-1AB0-4C0C-BAAE-B9CF053FAA8E}"/>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1AB0-4C0C-BAAE-B9CF053FAA8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444-4465-873E-4A4FA00BDF5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444-4465-873E-4A4FA00BDF5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444-4465-873E-4A4FA00BDF5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444-4465-873E-4A4FA00BDF5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444-4465-873E-4A4FA00BDF5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444-4465-873E-4A4FA00BDF5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444-4465-873E-4A4FA00BDF5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444-4465-873E-4A4FA00BDF5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444-4465-873E-4A4FA00BDF5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444-4465-873E-4A4FA00BDF5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444-4465-873E-4A4FA00BDF5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444-4465-873E-4A4FA00BDF5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444-4465-873E-4A4FA00BDF5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444-4465-873E-4A4FA00BDF5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444-4465-873E-4A4FA00BDF5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444-4465-873E-4A4FA00BDF5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anose="020B0604020202020204" pitchFamily="34" charset="0"/>
                <a:cs typeface="Arial" panose="020B0604020202020204" pitchFamily="34" charset="0"/>
              </a:defRPr>
            </a:pPr>
            <a:r>
              <a:rPr lang="cs-CZ" sz="1000" b="1" i="0" u="none" strike="noStrike" baseline="0">
                <a:solidFill>
                  <a:schemeClr val="tx2"/>
                </a:solidFill>
                <a:effectLst/>
                <a:latin typeface="Arial" panose="020B0604020202020204" pitchFamily="34" charset="0"/>
                <a:cs typeface="Arial" panose="020B0604020202020204" pitchFamily="34" charset="0"/>
              </a:rPr>
              <a:t>Spotřeba tepla podle </a:t>
            </a:r>
            <a:r>
              <a:rPr lang="cs-CZ" sz="1000">
                <a:solidFill>
                  <a:schemeClr val="tx2"/>
                </a:solidFill>
                <a:latin typeface="Arial" panose="020B0604020202020204" pitchFamily="34" charset="0"/>
                <a:cs typeface="Arial" panose="020B0604020202020204" pitchFamily="34" charset="0"/>
              </a:rPr>
              <a:t>sektorů</a:t>
            </a:r>
            <a:r>
              <a:rPr lang="cs-CZ" sz="1000" baseline="0">
                <a:solidFill>
                  <a:schemeClr val="tx2"/>
                </a:solidFill>
                <a:latin typeface="Arial" panose="020B0604020202020204" pitchFamily="34" charset="0"/>
                <a:cs typeface="Arial" panose="020B0604020202020204" pitchFamily="34" charset="0"/>
              </a:rPr>
              <a:t> národního hospodářství</a:t>
            </a:r>
            <a:r>
              <a:rPr lang="cs-CZ" sz="1000">
                <a:solidFill>
                  <a:schemeClr val="tx2"/>
                </a:solidFill>
                <a:latin typeface="Arial" panose="020B0604020202020204" pitchFamily="34" charset="0"/>
                <a:cs typeface="Arial" panose="020B0604020202020204" pitchFamily="34" charset="0"/>
              </a:rPr>
              <a:t> (GJ)</a:t>
            </a:r>
          </a:p>
        </c:rich>
      </c:tx>
      <c:layout>
        <c:manualLayout>
          <c:xMode val="edge"/>
          <c:yMode val="edge"/>
          <c:x val="7.4263696808184957E-4"/>
          <c:y val="0"/>
        </c:manualLayout>
      </c:layout>
      <c:overlay val="0"/>
    </c:title>
    <c:autoTitleDeleted val="0"/>
    <c:plotArea>
      <c:layout>
        <c:manualLayout>
          <c:layoutTarget val="inner"/>
          <c:xMode val="edge"/>
          <c:yMode val="edge"/>
          <c:x val="0.13740150053825764"/>
          <c:y val="0.2331370396882208"/>
          <c:w val="0.6585583535335946"/>
          <c:h val="0.57340728836580701"/>
        </c:manualLayout>
      </c:layout>
      <c:barChart>
        <c:barDir val="col"/>
        <c:grouping val="stacked"/>
        <c:varyColors val="0"/>
        <c:ser>
          <c:idx val="0"/>
          <c:order val="0"/>
          <c:tx>
            <c:strRef>
              <c:f>'8.8'!$A$27</c:f>
              <c:strCache>
                <c:ptCount val="1"/>
                <c:pt idx="0">
                  <c:v>Průmysl</c:v>
                </c:pt>
              </c:strCache>
            </c:strRef>
          </c:tx>
          <c:invertIfNegative val="0"/>
          <c:cat>
            <c:strRef>
              <c:f>'8.8'!$C$38:$E$38</c:f>
              <c:strCache>
                <c:ptCount val="3"/>
                <c:pt idx="0">
                  <c:v>Červenec</c:v>
                </c:pt>
                <c:pt idx="1">
                  <c:v>Srpen</c:v>
                </c:pt>
                <c:pt idx="2">
                  <c:v>Září</c:v>
                </c:pt>
              </c:strCache>
            </c:strRef>
          </c:cat>
          <c:val>
            <c:numRef>
              <c:f>('8.8'!$B$27,'8.8'!$D$27,'8.8'!$F$27)</c:f>
              <c:numCache>
                <c:formatCode>#\ ##0.0</c:formatCode>
                <c:ptCount val="3"/>
                <c:pt idx="0">
                  <c:v>192718.21599999999</c:v>
                </c:pt>
                <c:pt idx="1">
                  <c:v>167819.62900000002</c:v>
                </c:pt>
                <c:pt idx="2">
                  <c:v>171768.29399999999</c:v>
                </c:pt>
              </c:numCache>
            </c:numRef>
          </c:val>
          <c:extLst>
            <c:ext xmlns:c16="http://schemas.microsoft.com/office/drawing/2014/chart" uri="{C3380CC4-5D6E-409C-BE32-E72D297353CC}">
              <c16:uniqueId val="{00000000-4C35-4A99-9853-A866AAAB61CA}"/>
            </c:ext>
          </c:extLst>
        </c:ser>
        <c:ser>
          <c:idx val="1"/>
          <c:order val="1"/>
          <c:tx>
            <c:strRef>
              <c:f>'8.8'!$A$28</c:f>
              <c:strCache>
                <c:ptCount val="1"/>
                <c:pt idx="0">
                  <c:v>Energetika</c:v>
                </c:pt>
              </c:strCache>
            </c:strRef>
          </c:tx>
          <c:invertIfNegative val="0"/>
          <c:cat>
            <c:strRef>
              <c:f>'8.8'!$C$38:$E$38</c:f>
              <c:strCache>
                <c:ptCount val="3"/>
                <c:pt idx="0">
                  <c:v>Červenec</c:v>
                </c:pt>
                <c:pt idx="1">
                  <c:v>Srpen</c:v>
                </c:pt>
                <c:pt idx="2">
                  <c:v>Září</c:v>
                </c:pt>
              </c:strCache>
            </c:strRef>
          </c:cat>
          <c:val>
            <c:numRef>
              <c:f>('8.8'!$B$28,'8.8'!$D$28,'8.8'!$F$28)</c:f>
              <c:numCache>
                <c:formatCode>#\ ##0.0</c:formatCode>
                <c:ptCount val="3"/>
                <c:pt idx="0">
                  <c:v>31148.541000000001</c:v>
                </c:pt>
                <c:pt idx="1">
                  <c:v>29982.047999999999</c:v>
                </c:pt>
                <c:pt idx="2">
                  <c:v>28775.89</c:v>
                </c:pt>
              </c:numCache>
            </c:numRef>
          </c:val>
          <c:extLst>
            <c:ext xmlns:c16="http://schemas.microsoft.com/office/drawing/2014/chart" uri="{C3380CC4-5D6E-409C-BE32-E72D297353CC}">
              <c16:uniqueId val="{00000001-4C35-4A99-9853-A866AAAB61CA}"/>
            </c:ext>
          </c:extLst>
        </c:ser>
        <c:ser>
          <c:idx val="2"/>
          <c:order val="2"/>
          <c:tx>
            <c:strRef>
              <c:f>'8.8'!$A$29</c:f>
              <c:strCache>
                <c:ptCount val="1"/>
                <c:pt idx="0">
                  <c:v>Doprava</c:v>
                </c:pt>
              </c:strCache>
            </c:strRef>
          </c:tx>
          <c:invertIfNegative val="0"/>
          <c:cat>
            <c:strRef>
              <c:f>'8.8'!$C$38:$E$38</c:f>
              <c:strCache>
                <c:ptCount val="3"/>
                <c:pt idx="0">
                  <c:v>Červenec</c:v>
                </c:pt>
                <c:pt idx="1">
                  <c:v>Srpen</c:v>
                </c:pt>
                <c:pt idx="2">
                  <c:v>Září</c:v>
                </c:pt>
              </c:strCache>
            </c:strRef>
          </c:cat>
          <c:val>
            <c:numRef>
              <c:f>('8.8'!$B$29,'8.8'!$D$29,'8.8'!$F$29)</c:f>
              <c:numCache>
                <c:formatCode>#\ ##0.0</c:formatCode>
                <c:ptCount val="3"/>
                <c:pt idx="0">
                  <c:v>911.08900000000006</c:v>
                </c:pt>
                <c:pt idx="1">
                  <c:v>388.88200000000001</c:v>
                </c:pt>
                <c:pt idx="2">
                  <c:v>383.26599999999996</c:v>
                </c:pt>
              </c:numCache>
            </c:numRef>
          </c:val>
          <c:extLst>
            <c:ext xmlns:c16="http://schemas.microsoft.com/office/drawing/2014/chart" uri="{C3380CC4-5D6E-409C-BE32-E72D297353CC}">
              <c16:uniqueId val="{00000002-4C35-4A99-9853-A866AAAB61CA}"/>
            </c:ext>
          </c:extLst>
        </c:ser>
        <c:ser>
          <c:idx val="3"/>
          <c:order val="3"/>
          <c:tx>
            <c:strRef>
              <c:f>'8.8'!$A$30</c:f>
              <c:strCache>
                <c:ptCount val="1"/>
                <c:pt idx="0">
                  <c:v>Stavebnictví</c:v>
                </c:pt>
              </c:strCache>
            </c:strRef>
          </c:tx>
          <c:invertIfNegative val="0"/>
          <c:cat>
            <c:strRef>
              <c:f>'8.8'!$C$38:$E$38</c:f>
              <c:strCache>
                <c:ptCount val="3"/>
                <c:pt idx="0">
                  <c:v>Červenec</c:v>
                </c:pt>
                <c:pt idx="1">
                  <c:v>Srpen</c:v>
                </c:pt>
                <c:pt idx="2">
                  <c:v>Září</c:v>
                </c:pt>
              </c:strCache>
            </c:strRef>
          </c:cat>
          <c:val>
            <c:numRef>
              <c:f>('8.8'!$B$30,'8.8'!$D$30,'8.8'!$F$30)</c:f>
              <c:numCache>
                <c:formatCode>#\ ##0.0</c:formatCode>
                <c:ptCount val="3"/>
                <c:pt idx="0">
                  <c:v>1835.566</c:v>
                </c:pt>
                <c:pt idx="1">
                  <c:v>1841.9</c:v>
                </c:pt>
                <c:pt idx="2">
                  <c:v>2897.3789999999999</c:v>
                </c:pt>
              </c:numCache>
            </c:numRef>
          </c:val>
          <c:extLst>
            <c:ext xmlns:c16="http://schemas.microsoft.com/office/drawing/2014/chart" uri="{C3380CC4-5D6E-409C-BE32-E72D297353CC}">
              <c16:uniqueId val="{00000003-4C35-4A99-9853-A866AAAB61CA}"/>
            </c:ext>
          </c:extLst>
        </c:ser>
        <c:ser>
          <c:idx val="4"/>
          <c:order val="4"/>
          <c:tx>
            <c:strRef>
              <c:f>'8.8'!$A$31</c:f>
              <c:strCache>
                <c:ptCount val="1"/>
                <c:pt idx="0">
                  <c:v>Zemědělství a lesnictví</c:v>
                </c:pt>
              </c:strCache>
            </c:strRef>
          </c:tx>
          <c:spPr>
            <a:solidFill>
              <a:schemeClr val="accent5"/>
            </a:solidFill>
          </c:spPr>
          <c:invertIfNegative val="0"/>
          <c:cat>
            <c:strRef>
              <c:f>'8.8'!$C$38:$E$38</c:f>
              <c:strCache>
                <c:ptCount val="3"/>
                <c:pt idx="0">
                  <c:v>Červenec</c:v>
                </c:pt>
                <c:pt idx="1">
                  <c:v>Srpen</c:v>
                </c:pt>
                <c:pt idx="2">
                  <c:v>Září</c:v>
                </c:pt>
              </c:strCache>
            </c:strRef>
          </c:cat>
          <c:val>
            <c:numRef>
              <c:f>('8.8'!$B$31,'8.8'!$D$31,'8.8'!$F$31)</c:f>
              <c:numCache>
                <c:formatCode>#\ ##0.0</c:formatCode>
                <c:ptCount val="3"/>
                <c:pt idx="0">
                  <c:v>4206.0780000000004</c:v>
                </c:pt>
                <c:pt idx="1">
                  <c:v>1861.4380000000001</c:v>
                </c:pt>
                <c:pt idx="2">
                  <c:v>4369.5150000000003</c:v>
                </c:pt>
              </c:numCache>
            </c:numRef>
          </c:val>
          <c:extLst>
            <c:ext xmlns:c16="http://schemas.microsoft.com/office/drawing/2014/chart" uri="{C3380CC4-5D6E-409C-BE32-E72D297353CC}">
              <c16:uniqueId val="{00000004-4C35-4A99-9853-A866AAAB61CA}"/>
            </c:ext>
          </c:extLst>
        </c:ser>
        <c:ser>
          <c:idx val="5"/>
          <c:order val="5"/>
          <c:tx>
            <c:strRef>
              <c:f>'8.8'!$A$32</c:f>
              <c:strCache>
                <c:ptCount val="1"/>
                <c:pt idx="0">
                  <c:v>Domácnosti</c:v>
                </c:pt>
              </c:strCache>
            </c:strRef>
          </c:tx>
          <c:spPr>
            <a:solidFill>
              <a:schemeClr val="accent6"/>
            </a:solidFill>
          </c:spPr>
          <c:invertIfNegative val="0"/>
          <c:cat>
            <c:strRef>
              <c:f>'8.8'!$C$38:$E$38</c:f>
              <c:strCache>
                <c:ptCount val="3"/>
                <c:pt idx="0">
                  <c:v>Červenec</c:v>
                </c:pt>
                <c:pt idx="1">
                  <c:v>Srpen</c:v>
                </c:pt>
                <c:pt idx="2">
                  <c:v>Září</c:v>
                </c:pt>
              </c:strCache>
            </c:strRef>
          </c:cat>
          <c:val>
            <c:numRef>
              <c:f>('8.8'!$B$32,'8.8'!$D$32,'8.8'!$F$32)</c:f>
              <c:numCache>
                <c:formatCode>#\ ##0.0</c:formatCode>
                <c:ptCount val="3"/>
                <c:pt idx="0">
                  <c:v>113751.951</c:v>
                </c:pt>
                <c:pt idx="1">
                  <c:v>115509.24800000001</c:v>
                </c:pt>
                <c:pt idx="2">
                  <c:v>115746.85399999999</c:v>
                </c:pt>
              </c:numCache>
            </c:numRef>
          </c:val>
          <c:extLst>
            <c:ext xmlns:c16="http://schemas.microsoft.com/office/drawing/2014/chart" uri="{C3380CC4-5D6E-409C-BE32-E72D297353CC}">
              <c16:uniqueId val="{00000005-4C35-4A99-9853-A866AAAB61CA}"/>
            </c:ext>
          </c:extLst>
        </c:ser>
        <c:ser>
          <c:idx val="6"/>
          <c:order val="6"/>
          <c:tx>
            <c:strRef>
              <c:f>'8.8'!$A$33</c:f>
              <c:strCache>
                <c:ptCount val="1"/>
                <c:pt idx="0">
                  <c:v>Obchod, služby, školství, zdravotnictví</c:v>
                </c:pt>
              </c:strCache>
            </c:strRef>
          </c:tx>
          <c:spPr>
            <a:solidFill>
              <a:srgbClr val="F0948F"/>
            </a:solidFill>
          </c:spPr>
          <c:invertIfNegative val="0"/>
          <c:cat>
            <c:strRef>
              <c:f>'8.8'!$C$38:$E$38</c:f>
              <c:strCache>
                <c:ptCount val="3"/>
                <c:pt idx="0">
                  <c:v>Červenec</c:v>
                </c:pt>
                <c:pt idx="1">
                  <c:v>Srpen</c:v>
                </c:pt>
                <c:pt idx="2">
                  <c:v>Září</c:v>
                </c:pt>
              </c:strCache>
            </c:strRef>
          </c:cat>
          <c:val>
            <c:numRef>
              <c:f>('8.8'!$B$33,'8.8'!$D$33,'8.8'!$F$33)</c:f>
              <c:numCache>
                <c:formatCode>#\ ##0.0</c:formatCode>
                <c:ptCount val="3"/>
                <c:pt idx="0">
                  <c:v>42651.420999999995</c:v>
                </c:pt>
                <c:pt idx="1">
                  <c:v>44372.716999999997</c:v>
                </c:pt>
                <c:pt idx="2">
                  <c:v>46609.93499999999</c:v>
                </c:pt>
              </c:numCache>
            </c:numRef>
          </c:val>
          <c:extLst>
            <c:ext xmlns:c16="http://schemas.microsoft.com/office/drawing/2014/chart" uri="{C3380CC4-5D6E-409C-BE32-E72D297353CC}">
              <c16:uniqueId val="{00000006-4C35-4A99-9853-A866AAAB61CA}"/>
            </c:ext>
          </c:extLst>
        </c:ser>
        <c:ser>
          <c:idx val="7"/>
          <c:order val="7"/>
          <c:tx>
            <c:strRef>
              <c:f>'8.8'!$A$34</c:f>
              <c:strCache>
                <c:ptCount val="1"/>
                <c:pt idx="0">
                  <c:v>Ostatní</c:v>
                </c:pt>
              </c:strCache>
            </c:strRef>
          </c:tx>
          <c:spPr>
            <a:solidFill>
              <a:srgbClr val="F7C9C7"/>
            </a:solidFill>
          </c:spPr>
          <c:invertIfNegative val="0"/>
          <c:cat>
            <c:strRef>
              <c:f>'8.8'!$C$38:$E$38</c:f>
              <c:strCache>
                <c:ptCount val="3"/>
                <c:pt idx="0">
                  <c:v>Červenec</c:v>
                </c:pt>
                <c:pt idx="1">
                  <c:v>Srpen</c:v>
                </c:pt>
                <c:pt idx="2">
                  <c:v>Září</c:v>
                </c:pt>
              </c:strCache>
            </c:strRef>
          </c:cat>
          <c:val>
            <c:numRef>
              <c:f>('8.8'!$B$34,'8.8'!$D$34,'8.8'!$F$34)</c:f>
              <c:numCache>
                <c:formatCode>#\ ##0.0</c:formatCode>
                <c:ptCount val="3"/>
                <c:pt idx="0">
                  <c:v>2890.259</c:v>
                </c:pt>
                <c:pt idx="1">
                  <c:v>2675.4049999999997</c:v>
                </c:pt>
                <c:pt idx="2">
                  <c:v>3199.2950000000005</c:v>
                </c:pt>
              </c:numCache>
            </c:numRef>
          </c:val>
          <c:extLst>
            <c:ext xmlns:c16="http://schemas.microsoft.com/office/drawing/2014/chart" uri="{C3380CC4-5D6E-409C-BE32-E72D297353CC}">
              <c16:uniqueId val="{00000007-4C35-4A99-9853-A866AAAB61CA}"/>
            </c:ext>
          </c:extLst>
        </c:ser>
        <c:dLbls>
          <c:showLegendKey val="0"/>
          <c:showVal val="0"/>
          <c:showCatName val="0"/>
          <c:showSerName val="0"/>
          <c:showPercent val="0"/>
          <c:showBubbleSize val="0"/>
        </c:dLbls>
        <c:gapWidth val="50"/>
        <c:overlap val="100"/>
        <c:axId val="287894528"/>
        <c:axId val="287896320"/>
      </c:barChart>
      <c:catAx>
        <c:axId val="287894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896320"/>
        <c:crosses val="autoZero"/>
        <c:auto val="1"/>
        <c:lblAlgn val="ctr"/>
        <c:lblOffset val="100"/>
        <c:noMultiLvlLbl val="0"/>
      </c:catAx>
      <c:valAx>
        <c:axId val="287896320"/>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8945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5355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'8.8'!$A$38</c:f>
              <c:strCache>
                <c:ptCount val="1"/>
                <c:pt idx="0">
                  <c:v>Instalovaný výkon</c:v>
                </c:pt>
              </c:strCache>
            </c:strRef>
          </c:tx>
          <c:invertIfNegative val="0"/>
          <c:val>
            <c:numRef>
              <c:f>'8.8'!$B$38</c:f>
              <c:numCache>
                <c:formatCode>0.0%</c:formatCode>
                <c:ptCount val="1"/>
                <c:pt idx="0">
                  <c:v>0.16224699072318385</c:v>
                </c:pt>
              </c:numCache>
            </c:numRef>
          </c:val>
          <c:extLst>
            <c:ext xmlns:c16="http://schemas.microsoft.com/office/drawing/2014/chart" uri="{C3380CC4-5D6E-409C-BE32-E72D297353CC}">
              <c16:uniqueId val="{00000000-115A-4B6C-9703-FB8588C05095}"/>
            </c:ext>
          </c:extLst>
        </c:ser>
        <c:ser>
          <c:idx val="1"/>
          <c:order val="1"/>
          <c:tx>
            <c:strRef>
              <c:f>'8.8'!$A$39</c:f>
              <c:strCache>
                <c:ptCount val="1"/>
                <c:pt idx="0">
                  <c:v>Výroba tepla brutto</c:v>
                </c:pt>
              </c:strCache>
            </c:strRef>
          </c:tx>
          <c:invertIfNegative val="0"/>
          <c:val>
            <c:numRef>
              <c:f>'8.8'!$B$39</c:f>
              <c:numCache>
                <c:formatCode>0.0%</c:formatCode>
                <c:ptCount val="1"/>
                <c:pt idx="0">
                  <c:v>0.20953626010201232</c:v>
                </c:pt>
              </c:numCache>
            </c:numRef>
          </c:val>
          <c:extLst>
            <c:ext xmlns:c16="http://schemas.microsoft.com/office/drawing/2014/chart" uri="{C3380CC4-5D6E-409C-BE32-E72D297353CC}">
              <c16:uniqueId val="{00000001-115A-4B6C-9703-FB8588C05095}"/>
            </c:ext>
          </c:extLst>
        </c:ser>
        <c:ser>
          <c:idx val="2"/>
          <c:order val="2"/>
          <c:tx>
            <c:strRef>
              <c:f>'8.8'!$A$40</c:f>
              <c:strCache>
                <c:ptCount val="1"/>
                <c:pt idx="0">
                  <c:v>Dodávky tepla</c:v>
                </c:pt>
              </c:strCache>
            </c:strRef>
          </c:tx>
          <c:invertIfNegative val="0"/>
          <c:val>
            <c:numRef>
              <c:f>'8.8'!$B$40</c:f>
              <c:numCache>
                <c:formatCode>0.0%</c:formatCode>
                <c:ptCount val="1"/>
                <c:pt idx="0">
                  <c:v>0.15132575510263888</c:v>
                </c:pt>
              </c:numCache>
            </c:numRef>
          </c:val>
          <c:extLst>
            <c:ext xmlns:c16="http://schemas.microsoft.com/office/drawing/2014/chart" uri="{C3380CC4-5D6E-409C-BE32-E72D297353CC}">
              <c16:uniqueId val="{00000002-115A-4B6C-9703-FB8588C05095}"/>
            </c:ext>
          </c:extLst>
        </c:ser>
        <c:dLbls>
          <c:showLegendKey val="0"/>
          <c:showVal val="0"/>
          <c:showCatName val="0"/>
          <c:showSerName val="0"/>
          <c:showPercent val="0"/>
          <c:showBubbleSize val="0"/>
        </c:dLbls>
        <c:gapWidth val="150"/>
        <c:axId val="288455680"/>
        <c:axId val="288461568"/>
      </c:barChart>
      <c:catAx>
        <c:axId val="288455680"/>
        <c:scaling>
          <c:orientation val="maxMin"/>
        </c:scaling>
        <c:delete val="0"/>
        <c:axPos val="l"/>
        <c:numFmt formatCode="General" sourceLinked="1"/>
        <c:majorTickMark val="none"/>
        <c:minorTickMark val="none"/>
        <c:tickLblPos val="none"/>
        <c:crossAx val="288461568"/>
        <c:crosses val="autoZero"/>
        <c:auto val="1"/>
        <c:lblAlgn val="ctr"/>
        <c:lblOffset val="100"/>
        <c:noMultiLvlLbl val="0"/>
      </c:catAx>
      <c:valAx>
        <c:axId val="288461568"/>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8455680"/>
        <c:crosses val="max"/>
        <c:crossBetween val="between"/>
        <c:majorUnit val="0.1"/>
      </c:valAx>
    </c:plotArea>
    <c:legend>
      <c:legendPos val="b"/>
      <c:layout>
        <c:manualLayout>
          <c:xMode val="edge"/>
          <c:yMode val="edge"/>
          <c:x val="2.8660647875041679E-2"/>
          <c:y val="0.73001149180090974"/>
          <c:w val="0.63215986890527576"/>
          <c:h val="0.2699885081990903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latin typeface="Arial" panose="020B0604020202020204" pitchFamily="34" charset="0"/>
                <a:cs typeface="Arial" panose="020B0604020202020204" pitchFamily="34" charset="0"/>
              </a:defRPr>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1527539467353077E-3"/>
          <c:y val="2.0293264279007205E-2"/>
        </c:manualLayout>
      </c:layout>
      <c:overlay val="0"/>
    </c:title>
    <c:autoTitleDeleted val="0"/>
    <c:plotArea>
      <c:layout/>
      <c:barChart>
        <c:barDir val="col"/>
        <c:grouping val="stacked"/>
        <c:varyColors val="0"/>
        <c:ser>
          <c:idx val="0"/>
          <c:order val="0"/>
          <c:tx>
            <c:strRef>
              <c:f>'8.8'!$A$10</c:f>
              <c:strCache>
                <c:ptCount val="1"/>
                <c:pt idx="0">
                  <c:v>Biomasa</c:v>
                </c:pt>
              </c:strCache>
            </c:strRef>
          </c:tx>
          <c:spPr>
            <a:solidFill>
              <a:srgbClr val="23315F"/>
            </a:solidFill>
          </c:spPr>
          <c:invertIfNegative val="0"/>
          <c:cat>
            <c:strRef>
              <c:f>'8.8'!$C$38:$E$38</c:f>
              <c:strCache>
                <c:ptCount val="3"/>
                <c:pt idx="0">
                  <c:v>Červenec</c:v>
                </c:pt>
                <c:pt idx="1">
                  <c:v>Srpen</c:v>
                </c:pt>
                <c:pt idx="2">
                  <c:v>Září</c:v>
                </c:pt>
              </c:strCache>
            </c:strRef>
          </c:cat>
          <c:val>
            <c:numRef>
              <c:f>('8.8'!$B$10,'8.8'!$D$10,'8.8'!$F$10)</c:f>
              <c:numCache>
                <c:formatCode>#\ ##0.0</c:formatCode>
                <c:ptCount val="3"/>
                <c:pt idx="0">
                  <c:v>37228.631000000001</c:v>
                </c:pt>
                <c:pt idx="1">
                  <c:v>13117.375</c:v>
                </c:pt>
                <c:pt idx="2">
                  <c:v>23615.772000000001</c:v>
                </c:pt>
              </c:numCache>
            </c:numRef>
          </c:val>
          <c:extLst>
            <c:ext xmlns:c16="http://schemas.microsoft.com/office/drawing/2014/chart" uri="{C3380CC4-5D6E-409C-BE32-E72D297353CC}">
              <c16:uniqueId val="{00000000-69D9-4AAC-A061-D4A990A73091}"/>
            </c:ext>
          </c:extLst>
        </c:ser>
        <c:ser>
          <c:idx val="1"/>
          <c:order val="1"/>
          <c:tx>
            <c:strRef>
              <c:f>'8.8'!$A$11</c:f>
              <c:strCache>
                <c:ptCount val="1"/>
                <c:pt idx="0">
                  <c:v>Bioplyn</c:v>
                </c:pt>
              </c:strCache>
            </c:strRef>
          </c:tx>
          <c:spPr>
            <a:solidFill>
              <a:srgbClr val="5A6588"/>
            </a:solidFill>
          </c:spPr>
          <c:invertIfNegative val="0"/>
          <c:cat>
            <c:strRef>
              <c:f>'8.8'!$C$38:$E$38</c:f>
              <c:strCache>
                <c:ptCount val="3"/>
                <c:pt idx="0">
                  <c:v>Červenec</c:v>
                </c:pt>
                <c:pt idx="1">
                  <c:v>Srpen</c:v>
                </c:pt>
                <c:pt idx="2">
                  <c:v>Září</c:v>
                </c:pt>
              </c:strCache>
            </c:strRef>
          </c:cat>
          <c:val>
            <c:numRef>
              <c:f>('8.8'!$B$11,'8.8'!$D$11,'8.8'!$F$11)</c:f>
              <c:numCache>
                <c:formatCode>#\ ##0.0</c:formatCode>
                <c:ptCount val="3"/>
                <c:pt idx="0">
                  <c:v>43.253999999999998</c:v>
                </c:pt>
                <c:pt idx="1">
                  <c:v>23.599</c:v>
                </c:pt>
                <c:pt idx="2">
                  <c:v>46.244</c:v>
                </c:pt>
              </c:numCache>
            </c:numRef>
          </c:val>
          <c:extLst>
            <c:ext xmlns:c16="http://schemas.microsoft.com/office/drawing/2014/chart" uri="{C3380CC4-5D6E-409C-BE32-E72D297353CC}">
              <c16:uniqueId val="{00000001-69D9-4AAC-A061-D4A990A73091}"/>
            </c:ext>
          </c:extLst>
        </c:ser>
        <c:ser>
          <c:idx val="2"/>
          <c:order val="2"/>
          <c:tx>
            <c:strRef>
              <c:f>'8.8'!$A$12</c:f>
              <c:strCache>
                <c:ptCount val="1"/>
                <c:pt idx="0">
                  <c:v>Černé uhlí</c:v>
                </c:pt>
              </c:strCache>
            </c:strRef>
          </c:tx>
          <c:spPr>
            <a:solidFill>
              <a:srgbClr val="9198B0"/>
            </a:solidFill>
          </c:spPr>
          <c:invertIfNegative val="0"/>
          <c:cat>
            <c:strRef>
              <c:f>'8.8'!$C$38:$E$38</c:f>
              <c:strCache>
                <c:ptCount val="3"/>
                <c:pt idx="0">
                  <c:v>Červenec</c:v>
                </c:pt>
                <c:pt idx="1">
                  <c:v>Srpen</c:v>
                </c:pt>
                <c:pt idx="2">
                  <c:v>Září</c:v>
                </c:pt>
              </c:strCache>
            </c:strRef>
          </c:cat>
          <c:val>
            <c:numRef>
              <c:f>('8.8'!$B$12,'8.8'!$D$12,'8.8'!$F$12)</c:f>
              <c:numCache>
                <c:formatCode>#\ ##0.0</c:formatCode>
                <c:ptCount val="3"/>
                <c:pt idx="0">
                  <c:v>168755.45699999999</c:v>
                </c:pt>
                <c:pt idx="1">
                  <c:v>153034.02000000002</c:v>
                </c:pt>
                <c:pt idx="2">
                  <c:v>180221.60200000001</c:v>
                </c:pt>
              </c:numCache>
            </c:numRef>
          </c:val>
          <c:extLst>
            <c:ext xmlns:c16="http://schemas.microsoft.com/office/drawing/2014/chart" uri="{C3380CC4-5D6E-409C-BE32-E72D297353CC}">
              <c16:uniqueId val="{00000002-69D9-4AAC-A061-D4A990A73091}"/>
            </c:ext>
          </c:extLst>
        </c:ser>
        <c:ser>
          <c:idx val="3"/>
          <c:order val="3"/>
          <c:tx>
            <c:strRef>
              <c:f>'8.8'!$A$13</c:f>
              <c:strCache>
                <c:ptCount val="1"/>
                <c:pt idx="0">
                  <c:v>Elektrická energie</c:v>
                </c:pt>
              </c:strCache>
            </c:strRef>
          </c:tx>
          <c:spPr>
            <a:solidFill>
              <a:srgbClr val="C8CBD7"/>
            </a:solidFill>
          </c:spPr>
          <c:invertIfNegative val="0"/>
          <c:cat>
            <c:strRef>
              <c:f>'8.8'!$C$38:$E$38</c:f>
              <c:strCache>
                <c:ptCount val="3"/>
                <c:pt idx="0">
                  <c:v>Červenec</c:v>
                </c:pt>
                <c:pt idx="1">
                  <c:v>Srpen</c:v>
                </c:pt>
                <c:pt idx="2">
                  <c:v>Září</c:v>
                </c:pt>
              </c:strCache>
            </c:strRef>
          </c:cat>
          <c:val>
            <c:numRef>
              <c:f>('8.8'!$B$13,'8.8'!$D$13,'8.8'!$F$13)</c:f>
              <c:numCache>
                <c:formatCode>#\ ##0.0</c:formatCode>
                <c:ptCount val="3"/>
                <c:pt idx="0">
                  <c:v>15.385999999999999</c:v>
                </c:pt>
                <c:pt idx="1">
                  <c:v>15.422000000000001</c:v>
                </c:pt>
                <c:pt idx="2">
                  <c:v>14.807</c:v>
                </c:pt>
              </c:numCache>
            </c:numRef>
          </c:val>
          <c:extLst>
            <c:ext xmlns:c16="http://schemas.microsoft.com/office/drawing/2014/chart" uri="{C3380CC4-5D6E-409C-BE32-E72D297353CC}">
              <c16:uniqueId val="{00000003-69D9-4AAC-A061-D4A990A73091}"/>
            </c:ext>
          </c:extLst>
        </c:ser>
        <c:ser>
          <c:idx val="4"/>
          <c:order val="4"/>
          <c:tx>
            <c:strRef>
              <c:f>'8.8'!$A$14</c:f>
              <c:strCache>
                <c:ptCount val="1"/>
                <c:pt idx="0">
                  <c:v>Energie prostředí (tepelné čerpadlo)</c:v>
                </c:pt>
              </c:strCache>
            </c:strRef>
          </c:tx>
          <c:spPr>
            <a:solidFill>
              <a:srgbClr val="E02C1F"/>
            </a:solidFill>
          </c:spPr>
          <c:invertIfNegative val="0"/>
          <c:cat>
            <c:strRef>
              <c:f>'8.8'!$C$38:$E$38</c:f>
              <c:strCache>
                <c:ptCount val="3"/>
                <c:pt idx="0">
                  <c:v>Červenec</c:v>
                </c:pt>
                <c:pt idx="1">
                  <c:v>Srpen</c:v>
                </c:pt>
                <c:pt idx="2">
                  <c:v>Září</c:v>
                </c:pt>
              </c:strCache>
            </c:strRef>
          </c:cat>
          <c:val>
            <c:numRef>
              <c:f>('8.8'!$B$14,'8.8'!$D$14,'8.8'!$F$14)</c:f>
              <c:numCache>
                <c:formatCode>#\ ##0.0</c:formatCode>
                <c:ptCount val="3"/>
                <c:pt idx="0">
                  <c:v>0</c:v>
                </c:pt>
                <c:pt idx="1">
                  <c:v>0</c:v>
                </c:pt>
                <c:pt idx="2">
                  <c:v>0</c:v>
                </c:pt>
              </c:numCache>
            </c:numRef>
          </c:val>
          <c:extLst>
            <c:ext xmlns:c16="http://schemas.microsoft.com/office/drawing/2014/chart" uri="{C3380CC4-5D6E-409C-BE32-E72D297353CC}">
              <c16:uniqueId val="{00000004-69D9-4AAC-A061-D4A990A73091}"/>
            </c:ext>
          </c:extLst>
        </c:ser>
        <c:ser>
          <c:idx val="5"/>
          <c:order val="5"/>
          <c:tx>
            <c:strRef>
              <c:f>'8.8'!$A$15</c:f>
              <c:strCache>
                <c:ptCount val="1"/>
                <c:pt idx="0">
                  <c:v>Energie Slunce (solární kolektor)</c:v>
                </c:pt>
              </c:strCache>
            </c:strRef>
          </c:tx>
          <c:spPr>
            <a:solidFill>
              <a:srgbClr val="E86158"/>
            </a:solidFill>
          </c:spPr>
          <c:invertIfNegative val="0"/>
          <c:cat>
            <c:strRef>
              <c:f>'8.8'!$C$38:$E$38</c:f>
              <c:strCache>
                <c:ptCount val="3"/>
                <c:pt idx="0">
                  <c:v>Červenec</c:v>
                </c:pt>
                <c:pt idx="1">
                  <c:v>Srpen</c:v>
                </c:pt>
                <c:pt idx="2">
                  <c:v>Září</c:v>
                </c:pt>
              </c:strCache>
            </c:strRef>
          </c:cat>
          <c:val>
            <c:numRef>
              <c:f>('8.8'!$B$15,'8.8'!$D$15,'8.8'!$F$15)</c:f>
              <c:numCache>
                <c:formatCode>#\ ##0.0</c:formatCode>
                <c:ptCount val="3"/>
                <c:pt idx="0">
                  <c:v>0</c:v>
                </c:pt>
                <c:pt idx="1">
                  <c:v>0</c:v>
                </c:pt>
                <c:pt idx="2">
                  <c:v>0</c:v>
                </c:pt>
              </c:numCache>
            </c:numRef>
          </c:val>
          <c:extLst>
            <c:ext xmlns:c16="http://schemas.microsoft.com/office/drawing/2014/chart" uri="{C3380CC4-5D6E-409C-BE32-E72D297353CC}">
              <c16:uniqueId val="{00000005-69D9-4AAC-A061-D4A990A73091}"/>
            </c:ext>
          </c:extLst>
        </c:ser>
        <c:ser>
          <c:idx val="6"/>
          <c:order val="6"/>
          <c:tx>
            <c:strRef>
              <c:f>'8.8'!$A$16</c:f>
              <c:strCache>
                <c:ptCount val="1"/>
                <c:pt idx="0">
                  <c:v>Hnědé uhlí</c:v>
                </c:pt>
              </c:strCache>
            </c:strRef>
          </c:tx>
          <c:spPr>
            <a:solidFill>
              <a:srgbClr val="F0948F"/>
            </a:solidFill>
          </c:spPr>
          <c:invertIfNegative val="0"/>
          <c:cat>
            <c:strRef>
              <c:f>'8.8'!$C$38:$E$38</c:f>
              <c:strCache>
                <c:ptCount val="3"/>
                <c:pt idx="0">
                  <c:v>Červenec</c:v>
                </c:pt>
                <c:pt idx="1">
                  <c:v>Srpen</c:v>
                </c:pt>
                <c:pt idx="2">
                  <c:v>Září</c:v>
                </c:pt>
              </c:strCache>
            </c:strRef>
          </c:cat>
          <c:val>
            <c:numRef>
              <c:f>('8.8'!$B$16,'8.8'!$D$16,'8.8'!$F$16)</c:f>
              <c:numCache>
                <c:formatCode>#\ ##0.0</c:formatCode>
                <c:ptCount val="3"/>
                <c:pt idx="0">
                  <c:v>6848.1539999999995</c:v>
                </c:pt>
                <c:pt idx="1">
                  <c:v>2907.04</c:v>
                </c:pt>
                <c:pt idx="2">
                  <c:v>6197.6030000000001</c:v>
                </c:pt>
              </c:numCache>
            </c:numRef>
          </c:val>
          <c:extLst>
            <c:ext xmlns:c16="http://schemas.microsoft.com/office/drawing/2014/chart" uri="{C3380CC4-5D6E-409C-BE32-E72D297353CC}">
              <c16:uniqueId val="{00000006-69D9-4AAC-A061-D4A990A73091}"/>
            </c:ext>
          </c:extLst>
        </c:ser>
        <c:ser>
          <c:idx val="7"/>
          <c:order val="7"/>
          <c:tx>
            <c:strRef>
              <c:f>'8.8'!$A$17</c:f>
              <c:strCache>
                <c:ptCount val="1"/>
                <c:pt idx="0">
                  <c:v>Jaderné palivo</c:v>
                </c:pt>
              </c:strCache>
            </c:strRef>
          </c:tx>
          <c:spPr>
            <a:solidFill>
              <a:srgbClr val="F7C9C7"/>
            </a:solidFill>
          </c:spPr>
          <c:invertIfNegative val="0"/>
          <c:cat>
            <c:strRef>
              <c:f>'8.8'!$C$38:$E$38</c:f>
              <c:strCache>
                <c:ptCount val="3"/>
                <c:pt idx="0">
                  <c:v>Červenec</c:v>
                </c:pt>
                <c:pt idx="1">
                  <c:v>Srpen</c:v>
                </c:pt>
                <c:pt idx="2">
                  <c:v>Září</c:v>
                </c:pt>
              </c:strCache>
            </c:strRef>
          </c:cat>
          <c:val>
            <c:numRef>
              <c:f>('8.8'!$B$17,'8.8'!$D$17,'8.8'!$F$17)</c:f>
              <c:numCache>
                <c:formatCode>#\ ##0.0</c:formatCode>
                <c:ptCount val="3"/>
                <c:pt idx="0">
                  <c:v>0</c:v>
                </c:pt>
                <c:pt idx="1">
                  <c:v>0</c:v>
                </c:pt>
                <c:pt idx="2">
                  <c:v>0</c:v>
                </c:pt>
              </c:numCache>
            </c:numRef>
          </c:val>
          <c:extLst>
            <c:ext xmlns:c16="http://schemas.microsoft.com/office/drawing/2014/chart" uri="{C3380CC4-5D6E-409C-BE32-E72D297353CC}">
              <c16:uniqueId val="{00000007-69D9-4AAC-A061-D4A990A73091}"/>
            </c:ext>
          </c:extLst>
        </c:ser>
        <c:ser>
          <c:idx val="8"/>
          <c:order val="8"/>
          <c:tx>
            <c:strRef>
              <c:f>'8.8'!$A$18</c:f>
              <c:strCache>
                <c:ptCount val="1"/>
                <c:pt idx="0">
                  <c:v>Koks</c:v>
                </c:pt>
              </c:strCache>
            </c:strRef>
          </c:tx>
          <c:spPr>
            <a:solidFill>
              <a:srgbClr val="262626"/>
            </a:solidFill>
          </c:spPr>
          <c:invertIfNegative val="0"/>
          <c:cat>
            <c:strRef>
              <c:f>'8.8'!$C$38:$E$38</c:f>
              <c:strCache>
                <c:ptCount val="3"/>
                <c:pt idx="0">
                  <c:v>Červenec</c:v>
                </c:pt>
                <c:pt idx="1">
                  <c:v>Srpen</c:v>
                </c:pt>
                <c:pt idx="2">
                  <c:v>Září</c:v>
                </c:pt>
              </c:strCache>
            </c:strRef>
          </c:cat>
          <c:val>
            <c:numRef>
              <c:f>('8.8'!$B$18,'8.8'!$D$18,'8.8'!$F$18)</c:f>
              <c:numCache>
                <c:formatCode>#\ ##0.0</c:formatCode>
                <c:ptCount val="3"/>
                <c:pt idx="0">
                  <c:v>0</c:v>
                </c:pt>
                <c:pt idx="1">
                  <c:v>0</c:v>
                </c:pt>
                <c:pt idx="2">
                  <c:v>0</c:v>
                </c:pt>
              </c:numCache>
            </c:numRef>
          </c:val>
          <c:extLst>
            <c:ext xmlns:c16="http://schemas.microsoft.com/office/drawing/2014/chart" uri="{C3380CC4-5D6E-409C-BE32-E72D297353CC}">
              <c16:uniqueId val="{00000008-69D9-4AAC-A061-D4A990A73091}"/>
            </c:ext>
          </c:extLst>
        </c:ser>
        <c:ser>
          <c:idx val="9"/>
          <c:order val="9"/>
          <c:tx>
            <c:strRef>
              <c:f>'8.8'!$A$19</c:f>
              <c:strCache>
                <c:ptCount val="1"/>
                <c:pt idx="0">
                  <c:v>Odpadní teplo</c:v>
                </c:pt>
              </c:strCache>
            </c:strRef>
          </c:tx>
          <c:spPr>
            <a:solidFill>
              <a:srgbClr val="646363"/>
            </a:solidFill>
          </c:spPr>
          <c:invertIfNegative val="0"/>
          <c:cat>
            <c:strRef>
              <c:f>'8.8'!$C$38:$E$38</c:f>
              <c:strCache>
                <c:ptCount val="3"/>
                <c:pt idx="0">
                  <c:v>Červenec</c:v>
                </c:pt>
                <c:pt idx="1">
                  <c:v>Srpen</c:v>
                </c:pt>
                <c:pt idx="2">
                  <c:v>Září</c:v>
                </c:pt>
              </c:strCache>
            </c:strRef>
          </c:cat>
          <c:val>
            <c:numRef>
              <c:f>('8.8'!$B$19,'8.8'!$D$19,'8.8'!$F$19)</c:f>
              <c:numCache>
                <c:formatCode>#\ ##0.0</c:formatCode>
                <c:ptCount val="3"/>
                <c:pt idx="0">
                  <c:v>43352.91</c:v>
                </c:pt>
                <c:pt idx="1">
                  <c:v>50466.559999999998</c:v>
                </c:pt>
                <c:pt idx="2">
                  <c:v>23911.81</c:v>
                </c:pt>
              </c:numCache>
            </c:numRef>
          </c:val>
          <c:extLst>
            <c:ext xmlns:c16="http://schemas.microsoft.com/office/drawing/2014/chart" uri="{C3380CC4-5D6E-409C-BE32-E72D297353CC}">
              <c16:uniqueId val="{00000009-69D9-4AAC-A061-D4A990A73091}"/>
            </c:ext>
          </c:extLst>
        </c:ser>
        <c:ser>
          <c:idx val="10"/>
          <c:order val="10"/>
          <c:tx>
            <c:strRef>
              <c:f>'8.8'!$A$20</c:f>
              <c:strCache>
                <c:ptCount val="1"/>
                <c:pt idx="0">
                  <c:v>Ostatní kapalná paliva</c:v>
                </c:pt>
              </c:strCache>
            </c:strRef>
          </c:tx>
          <c:spPr>
            <a:solidFill>
              <a:srgbClr val="9D9D9C"/>
            </a:solidFill>
          </c:spPr>
          <c:invertIfNegative val="0"/>
          <c:cat>
            <c:strRef>
              <c:f>'8.8'!$C$38:$E$38</c:f>
              <c:strCache>
                <c:ptCount val="3"/>
                <c:pt idx="0">
                  <c:v>Červenec</c:v>
                </c:pt>
                <c:pt idx="1">
                  <c:v>Srpen</c:v>
                </c:pt>
                <c:pt idx="2">
                  <c:v>Září</c:v>
                </c:pt>
              </c:strCache>
            </c:strRef>
          </c:cat>
          <c:val>
            <c:numRef>
              <c:f>('8.8'!$B$20,'8.8'!$D$20,'8.8'!$F$20)</c:f>
              <c:numCache>
                <c:formatCode>#\ ##0.0</c:formatCode>
                <c:ptCount val="3"/>
                <c:pt idx="0">
                  <c:v>0</c:v>
                </c:pt>
                <c:pt idx="1">
                  <c:v>0</c:v>
                </c:pt>
                <c:pt idx="2">
                  <c:v>0</c:v>
                </c:pt>
              </c:numCache>
            </c:numRef>
          </c:val>
          <c:extLst>
            <c:ext xmlns:c16="http://schemas.microsoft.com/office/drawing/2014/chart" uri="{C3380CC4-5D6E-409C-BE32-E72D297353CC}">
              <c16:uniqueId val="{0000000A-69D9-4AAC-A061-D4A990A73091}"/>
            </c:ext>
          </c:extLst>
        </c:ser>
        <c:ser>
          <c:idx val="11"/>
          <c:order val="11"/>
          <c:tx>
            <c:strRef>
              <c:f>'8.8'!$A$21</c:f>
              <c:strCache>
                <c:ptCount val="1"/>
                <c:pt idx="0">
                  <c:v>Ostatní pevná paliva</c:v>
                </c:pt>
              </c:strCache>
            </c:strRef>
          </c:tx>
          <c:spPr>
            <a:solidFill>
              <a:srgbClr val="D0D0D0"/>
            </a:solidFill>
          </c:spPr>
          <c:invertIfNegative val="0"/>
          <c:cat>
            <c:strRef>
              <c:f>'8.8'!$C$38:$E$38</c:f>
              <c:strCache>
                <c:ptCount val="3"/>
                <c:pt idx="0">
                  <c:v>Červenec</c:v>
                </c:pt>
                <c:pt idx="1">
                  <c:v>Srpen</c:v>
                </c:pt>
                <c:pt idx="2">
                  <c:v>Září</c:v>
                </c:pt>
              </c:strCache>
            </c:strRef>
          </c:cat>
          <c:val>
            <c:numRef>
              <c:f>('8.8'!$B$21,'8.8'!$D$21,'8.8'!$F$21)</c:f>
              <c:numCache>
                <c:formatCode>#\ ##0.0</c:formatCode>
                <c:ptCount val="3"/>
                <c:pt idx="0">
                  <c:v>1997</c:v>
                </c:pt>
                <c:pt idx="1">
                  <c:v>0</c:v>
                </c:pt>
                <c:pt idx="2">
                  <c:v>2366</c:v>
                </c:pt>
              </c:numCache>
            </c:numRef>
          </c:val>
          <c:extLst>
            <c:ext xmlns:c16="http://schemas.microsoft.com/office/drawing/2014/chart" uri="{C3380CC4-5D6E-409C-BE32-E72D297353CC}">
              <c16:uniqueId val="{0000000B-69D9-4AAC-A061-D4A990A73091}"/>
            </c:ext>
          </c:extLst>
        </c:ser>
        <c:ser>
          <c:idx val="12"/>
          <c:order val="12"/>
          <c:tx>
            <c:strRef>
              <c:f>'8.8'!$A$22</c:f>
              <c:strCache>
                <c:ptCount val="1"/>
                <c:pt idx="0">
                  <c:v>Ostatní plyny</c:v>
                </c:pt>
              </c:strCache>
            </c:strRef>
          </c:tx>
          <c:spPr>
            <a:pattFill prst="ltUpDiag">
              <a:fgClr>
                <a:srgbClr val="23315F"/>
              </a:fgClr>
              <a:bgClr>
                <a:sysClr val="window" lastClr="FFFFFF"/>
              </a:bgClr>
            </a:pattFill>
          </c:spPr>
          <c:invertIfNegative val="0"/>
          <c:cat>
            <c:strRef>
              <c:f>'8.8'!$C$38:$E$38</c:f>
              <c:strCache>
                <c:ptCount val="3"/>
                <c:pt idx="0">
                  <c:v>Červenec</c:v>
                </c:pt>
                <c:pt idx="1">
                  <c:v>Srpen</c:v>
                </c:pt>
                <c:pt idx="2">
                  <c:v>Září</c:v>
                </c:pt>
              </c:strCache>
            </c:strRef>
          </c:cat>
          <c:val>
            <c:numRef>
              <c:f>('8.8'!$B$22,'8.8'!$D$22,'8.8'!$F$22)</c:f>
              <c:numCache>
                <c:formatCode>#\ ##0.0</c:formatCode>
                <c:ptCount val="3"/>
                <c:pt idx="0">
                  <c:v>104531.19</c:v>
                </c:pt>
                <c:pt idx="1">
                  <c:v>106968.01499999998</c:v>
                </c:pt>
                <c:pt idx="2">
                  <c:v>103654.44399999999</c:v>
                </c:pt>
              </c:numCache>
            </c:numRef>
          </c:val>
          <c:extLst>
            <c:ext xmlns:c16="http://schemas.microsoft.com/office/drawing/2014/chart" uri="{C3380CC4-5D6E-409C-BE32-E72D297353CC}">
              <c16:uniqueId val="{0000000C-69D9-4AAC-A061-D4A990A73091}"/>
            </c:ext>
          </c:extLst>
        </c:ser>
        <c:ser>
          <c:idx val="13"/>
          <c:order val="13"/>
          <c:tx>
            <c:strRef>
              <c:f>'8.8'!$A$23</c:f>
              <c:strCache>
                <c:ptCount val="1"/>
                <c:pt idx="0">
                  <c:v>Ostatní</c:v>
                </c:pt>
              </c:strCache>
            </c:strRef>
          </c:tx>
          <c:spPr>
            <a:pattFill prst="ltUpDiag">
              <a:fgClr>
                <a:srgbClr val="E02C1F"/>
              </a:fgClr>
              <a:bgClr>
                <a:sysClr val="window" lastClr="FFFFFF"/>
              </a:bgClr>
            </a:pattFill>
          </c:spPr>
          <c:invertIfNegative val="0"/>
          <c:cat>
            <c:strRef>
              <c:f>'8.8'!$C$38:$E$38</c:f>
              <c:strCache>
                <c:ptCount val="3"/>
                <c:pt idx="0">
                  <c:v>Červenec</c:v>
                </c:pt>
                <c:pt idx="1">
                  <c:v>Srpen</c:v>
                </c:pt>
                <c:pt idx="2">
                  <c:v>Září</c:v>
                </c:pt>
              </c:strCache>
            </c:strRef>
          </c:cat>
          <c:val>
            <c:numRef>
              <c:f>('8.8'!$B$23,'8.8'!$D$23,'8.8'!$F$23)</c:f>
              <c:numCache>
                <c:formatCode>#\ ##0.0</c:formatCode>
                <c:ptCount val="3"/>
                <c:pt idx="0">
                  <c:v>0</c:v>
                </c:pt>
                <c:pt idx="1">
                  <c:v>0</c:v>
                </c:pt>
                <c:pt idx="2">
                  <c:v>0</c:v>
                </c:pt>
              </c:numCache>
            </c:numRef>
          </c:val>
          <c:extLst>
            <c:ext xmlns:c16="http://schemas.microsoft.com/office/drawing/2014/chart" uri="{C3380CC4-5D6E-409C-BE32-E72D297353CC}">
              <c16:uniqueId val="{0000000D-69D9-4AAC-A061-D4A990A73091}"/>
            </c:ext>
          </c:extLst>
        </c:ser>
        <c:ser>
          <c:idx val="14"/>
          <c:order val="14"/>
          <c:tx>
            <c:strRef>
              <c:f>'8.8'!$A$24</c:f>
              <c:strCache>
                <c:ptCount val="1"/>
                <c:pt idx="0">
                  <c:v>Topné oleje</c:v>
                </c:pt>
              </c:strCache>
            </c:strRef>
          </c:tx>
          <c:spPr>
            <a:pattFill prst="ltUpDiag">
              <a:fgClr>
                <a:srgbClr val="5A6588"/>
              </a:fgClr>
              <a:bgClr>
                <a:sysClr val="window" lastClr="FFFFFF"/>
              </a:bgClr>
            </a:pattFill>
          </c:spPr>
          <c:invertIfNegative val="0"/>
          <c:cat>
            <c:strRef>
              <c:f>'8.8'!$C$38:$E$38</c:f>
              <c:strCache>
                <c:ptCount val="3"/>
                <c:pt idx="0">
                  <c:v>Červenec</c:v>
                </c:pt>
                <c:pt idx="1">
                  <c:v>Srpen</c:v>
                </c:pt>
                <c:pt idx="2">
                  <c:v>Září</c:v>
                </c:pt>
              </c:strCache>
            </c:strRef>
          </c:cat>
          <c:val>
            <c:numRef>
              <c:f>('8.8'!$B$24,'8.8'!$D$24,'8.8'!$F$24)</c:f>
              <c:numCache>
                <c:formatCode>#\ ##0.0</c:formatCode>
                <c:ptCount val="3"/>
                <c:pt idx="0">
                  <c:v>58.428999999999995</c:v>
                </c:pt>
                <c:pt idx="1">
                  <c:v>117.431</c:v>
                </c:pt>
                <c:pt idx="2">
                  <c:v>1.94</c:v>
                </c:pt>
              </c:numCache>
            </c:numRef>
          </c:val>
          <c:extLst>
            <c:ext xmlns:c16="http://schemas.microsoft.com/office/drawing/2014/chart" uri="{C3380CC4-5D6E-409C-BE32-E72D297353CC}">
              <c16:uniqueId val="{0000000E-69D9-4AAC-A061-D4A990A73091}"/>
            </c:ext>
          </c:extLst>
        </c:ser>
        <c:ser>
          <c:idx val="15"/>
          <c:order val="15"/>
          <c:tx>
            <c:strRef>
              <c:f>'8.8'!$A$25</c:f>
              <c:strCache>
                <c:ptCount val="1"/>
                <c:pt idx="0">
                  <c:v>Zemní plyn</c:v>
                </c:pt>
              </c:strCache>
            </c:strRef>
          </c:tx>
          <c:spPr>
            <a:pattFill prst="ltUpDiag">
              <a:fgClr>
                <a:srgbClr val="E86158"/>
              </a:fgClr>
              <a:bgClr>
                <a:sysClr val="window" lastClr="FFFFFF"/>
              </a:bgClr>
            </a:pattFill>
          </c:spPr>
          <c:invertIfNegative val="0"/>
          <c:cat>
            <c:strRef>
              <c:f>'8.8'!$C$38:$E$38</c:f>
              <c:strCache>
                <c:ptCount val="3"/>
                <c:pt idx="0">
                  <c:v>Červenec</c:v>
                </c:pt>
                <c:pt idx="1">
                  <c:v>Srpen</c:v>
                </c:pt>
                <c:pt idx="2">
                  <c:v>Září</c:v>
                </c:pt>
              </c:strCache>
            </c:strRef>
          </c:cat>
          <c:val>
            <c:numRef>
              <c:f>('8.8'!$B$25,'8.8'!$D$25,'8.8'!$F$25)</c:f>
              <c:numCache>
                <c:formatCode>#\ ##0.0</c:formatCode>
                <c:ptCount val="3"/>
                <c:pt idx="0">
                  <c:v>51509.897000000019</c:v>
                </c:pt>
                <c:pt idx="1">
                  <c:v>65131.517999999996</c:v>
                </c:pt>
                <c:pt idx="2">
                  <c:v>64784.418999999994</c:v>
                </c:pt>
              </c:numCache>
            </c:numRef>
          </c:val>
          <c:extLst>
            <c:ext xmlns:c16="http://schemas.microsoft.com/office/drawing/2014/chart" uri="{C3380CC4-5D6E-409C-BE32-E72D297353CC}">
              <c16:uniqueId val="{0000000F-69D9-4AAC-A061-D4A990A73091}"/>
            </c:ext>
          </c:extLst>
        </c:ser>
        <c:dLbls>
          <c:showLegendKey val="0"/>
          <c:showVal val="0"/>
          <c:showCatName val="0"/>
          <c:showSerName val="0"/>
          <c:showPercent val="0"/>
          <c:showBubbleSize val="0"/>
        </c:dLbls>
        <c:gapWidth val="50"/>
        <c:overlap val="100"/>
        <c:axId val="233565184"/>
        <c:axId val="288228096"/>
      </c:barChart>
      <c:catAx>
        <c:axId val="2335651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228096"/>
        <c:crosses val="autoZero"/>
        <c:auto val="1"/>
        <c:lblAlgn val="ctr"/>
        <c:lblOffset val="100"/>
        <c:noMultiLvlLbl val="0"/>
      </c:catAx>
      <c:valAx>
        <c:axId val="28822809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5651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C86F-4DF0-AB68-7782C13EFE9A}"/>
              </c:ext>
            </c:extLst>
          </c:dPt>
          <c:dPt>
            <c:idx val="1"/>
            <c:bubble3D val="0"/>
            <c:spPr>
              <a:solidFill>
                <a:schemeClr val="accent2"/>
              </a:solidFill>
            </c:spPr>
            <c:extLst>
              <c:ext xmlns:c16="http://schemas.microsoft.com/office/drawing/2014/chart" uri="{C3380CC4-5D6E-409C-BE32-E72D297353CC}">
                <c16:uniqueId val="{00000003-C86F-4DF0-AB68-7782C13EFE9A}"/>
              </c:ext>
            </c:extLst>
          </c:dPt>
          <c:dPt>
            <c:idx val="2"/>
            <c:bubble3D val="0"/>
            <c:spPr>
              <a:solidFill>
                <a:schemeClr val="accent3"/>
              </a:solidFill>
            </c:spPr>
            <c:extLst>
              <c:ext xmlns:c16="http://schemas.microsoft.com/office/drawing/2014/chart" uri="{C3380CC4-5D6E-409C-BE32-E72D297353CC}">
                <c16:uniqueId val="{00000005-C86F-4DF0-AB68-7782C13EFE9A}"/>
              </c:ext>
            </c:extLst>
          </c:dPt>
          <c:dPt>
            <c:idx val="3"/>
            <c:bubble3D val="0"/>
            <c:spPr>
              <a:solidFill>
                <a:schemeClr val="accent4"/>
              </a:solidFill>
            </c:spPr>
            <c:extLst>
              <c:ext xmlns:c16="http://schemas.microsoft.com/office/drawing/2014/chart" uri="{C3380CC4-5D6E-409C-BE32-E72D297353CC}">
                <c16:uniqueId val="{00000007-C86F-4DF0-AB68-7782C13EFE9A}"/>
              </c:ext>
            </c:extLst>
          </c:dPt>
          <c:dPt>
            <c:idx val="4"/>
            <c:bubble3D val="0"/>
            <c:spPr>
              <a:solidFill>
                <a:schemeClr val="accent5"/>
              </a:solidFill>
            </c:spPr>
            <c:extLst>
              <c:ext xmlns:c16="http://schemas.microsoft.com/office/drawing/2014/chart" uri="{C3380CC4-5D6E-409C-BE32-E72D297353CC}">
                <c16:uniqueId val="{00000009-C86F-4DF0-AB68-7782C13EFE9A}"/>
              </c:ext>
            </c:extLst>
          </c:dPt>
          <c:dPt>
            <c:idx val="5"/>
            <c:bubble3D val="0"/>
            <c:spPr>
              <a:solidFill>
                <a:schemeClr val="accent6"/>
              </a:solidFill>
            </c:spPr>
            <c:extLst>
              <c:ext xmlns:c16="http://schemas.microsoft.com/office/drawing/2014/chart" uri="{C3380CC4-5D6E-409C-BE32-E72D297353CC}">
                <c16:uniqueId val="{0000000B-C86F-4DF0-AB68-7782C13EFE9A}"/>
              </c:ext>
            </c:extLst>
          </c:dPt>
          <c:dPt>
            <c:idx val="6"/>
            <c:bubble3D val="0"/>
            <c:spPr>
              <a:solidFill>
                <a:srgbClr val="F0948F"/>
              </a:solidFill>
            </c:spPr>
            <c:extLst>
              <c:ext xmlns:c16="http://schemas.microsoft.com/office/drawing/2014/chart" uri="{C3380CC4-5D6E-409C-BE32-E72D297353CC}">
                <c16:uniqueId val="{0000000D-C86F-4DF0-AB68-7782C13EFE9A}"/>
              </c:ext>
            </c:extLst>
          </c:dPt>
          <c:dPt>
            <c:idx val="7"/>
            <c:bubble3D val="0"/>
            <c:spPr>
              <a:solidFill>
                <a:srgbClr val="F7C9C7"/>
              </a:solidFill>
            </c:spPr>
            <c:extLst>
              <c:ext xmlns:c16="http://schemas.microsoft.com/office/drawing/2014/chart" uri="{C3380CC4-5D6E-409C-BE32-E72D297353CC}">
                <c16:uniqueId val="{0000000F-C86F-4DF0-AB68-7782C13EFE9A}"/>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C86F-4DF0-AB68-7782C13EFE9A}"/>
            </c:ext>
          </c:extLst>
        </c:ser>
        <c:ser>
          <c:idx val="2"/>
          <c:order val="1"/>
          <c:dPt>
            <c:idx val="0"/>
            <c:bubble3D val="0"/>
            <c:spPr>
              <a:solidFill>
                <a:schemeClr val="accent1"/>
              </a:solidFill>
            </c:spPr>
            <c:extLst>
              <c:ext xmlns:c16="http://schemas.microsoft.com/office/drawing/2014/chart" uri="{C3380CC4-5D6E-409C-BE32-E72D297353CC}">
                <c16:uniqueId val="{00000012-C86F-4DF0-AB68-7782C13EFE9A}"/>
              </c:ext>
            </c:extLst>
          </c:dPt>
          <c:dPt>
            <c:idx val="1"/>
            <c:bubble3D val="0"/>
            <c:spPr>
              <a:solidFill>
                <a:schemeClr val="accent2"/>
              </a:solidFill>
            </c:spPr>
            <c:extLst>
              <c:ext xmlns:c16="http://schemas.microsoft.com/office/drawing/2014/chart" uri="{C3380CC4-5D6E-409C-BE32-E72D297353CC}">
                <c16:uniqueId val="{00000014-C86F-4DF0-AB68-7782C13EFE9A}"/>
              </c:ext>
            </c:extLst>
          </c:dPt>
          <c:dPt>
            <c:idx val="2"/>
            <c:bubble3D val="0"/>
            <c:spPr>
              <a:solidFill>
                <a:schemeClr val="accent3"/>
              </a:solidFill>
            </c:spPr>
            <c:extLst>
              <c:ext xmlns:c16="http://schemas.microsoft.com/office/drawing/2014/chart" uri="{C3380CC4-5D6E-409C-BE32-E72D297353CC}">
                <c16:uniqueId val="{00000016-C86F-4DF0-AB68-7782C13EFE9A}"/>
              </c:ext>
            </c:extLst>
          </c:dPt>
          <c:dPt>
            <c:idx val="3"/>
            <c:bubble3D val="0"/>
            <c:spPr>
              <a:solidFill>
                <a:schemeClr val="accent4"/>
              </a:solidFill>
            </c:spPr>
            <c:extLst>
              <c:ext xmlns:c16="http://schemas.microsoft.com/office/drawing/2014/chart" uri="{C3380CC4-5D6E-409C-BE32-E72D297353CC}">
                <c16:uniqueId val="{00000018-C86F-4DF0-AB68-7782C13EFE9A}"/>
              </c:ext>
            </c:extLst>
          </c:dPt>
          <c:dPt>
            <c:idx val="4"/>
            <c:bubble3D val="0"/>
            <c:spPr>
              <a:solidFill>
                <a:schemeClr val="accent5"/>
              </a:solidFill>
            </c:spPr>
            <c:extLst>
              <c:ext xmlns:c16="http://schemas.microsoft.com/office/drawing/2014/chart" uri="{C3380CC4-5D6E-409C-BE32-E72D297353CC}">
                <c16:uniqueId val="{0000001A-C86F-4DF0-AB68-7782C13EFE9A}"/>
              </c:ext>
            </c:extLst>
          </c:dPt>
          <c:dPt>
            <c:idx val="5"/>
            <c:bubble3D val="0"/>
            <c:spPr>
              <a:solidFill>
                <a:schemeClr val="accent6"/>
              </a:solidFill>
            </c:spPr>
            <c:extLst>
              <c:ext xmlns:c16="http://schemas.microsoft.com/office/drawing/2014/chart" uri="{C3380CC4-5D6E-409C-BE32-E72D297353CC}">
                <c16:uniqueId val="{0000001C-C86F-4DF0-AB68-7782C13EFE9A}"/>
              </c:ext>
            </c:extLst>
          </c:dPt>
          <c:dPt>
            <c:idx val="6"/>
            <c:bubble3D val="0"/>
            <c:spPr>
              <a:solidFill>
                <a:srgbClr val="F0948F"/>
              </a:solidFill>
            </c:spPr>
            <c:extLst>
              <c:ext xmlns:c16="http://schemas.microsoft.com/office/drawing/2014/chart" uri="{C3380CC4-5D6E-409C-BE32-E72D297353CC}">
                <c16:uniqueId val="{0000001E-C86F-4DF0-AB68-7782C13EFE9A}"/>
              </c:ext>
            </c:extLst>
          </c:dPt>
          <c:dPt>
            <c:idx val="7"/>
            <c:bubble3D val="0"/>
            <c:spPr>
              <a:solidFill>
                <a:srgbClr val="F7C9C7"/>
              </a:solidFill>
            </c:spPr>
            <c:extLst>
              <c:ext xmlns:c16="http://schemas.microsoft.com/office/drawing/2014/chart" uri="{C3380CC4-5D6E-409C-BE32-E72D297353CC}">
                <c16:uniqueId val="{00000020-C86F-4DF0-AB68-7782C13EFE9A}"/>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C86F-4DF0-AB68-7782C13EF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Podíl </a:t>
            </a:r>
            <a:r>
              <a:rPr lang="cs-CZ" sz="1000">
                <a:solidFill>
                  <a:schemeClr val="accent1"/>
                </a:solidFill>
              </a:rPr>
              <a:t>krajů ČR</a:t>
            </a:r>
            <a:r>
              <a:rPr lang="cs-CZ" sz="1000" baseline="0">
                <a:solidFill>
                  <a:schemeClr val="accent1"/>
                </a:solidFill>
              </a:rPr>
              <a:t> na </a:t>
            </a:r>
            <a:r>
              <a:rPr lang="cs-CZ" sz="1000">
                <a:solidFill>
                  <a:schemeClr val="accent1"/>
                </a:solidFill>
              </a:rPr>
              <a:t>dodávkách tepla</a:t>
            </a:r>
            <a:endParaRPr lang="en-US" sz="1000">
              <a:solidFill>
                <a:schemeClr val="accent1"/>
              </a:solidFill>
            </a:endParaRPr>
          </a:p>
        </c:rich>
      </c:tx>
      <c:layout>
        <c:manualLayout>
          <c:xMode val="edge"/>
          <c:yMode val="edge"/>
          <c:x val="2.1699430658502519E-2"/>
          <c:y val="1.7054375505371498E-2"/>
        </c:manualLayout>
      </c:layout>
      <c:overlay val="0"/>
      <c:spPr>
        <a:solidFill>
          <a:sysClr val="window" lastClr="FFFFFF"/>
        </a:solidFill>
      </c:spPr>
    </c:title>
    <c:autoTitleDeleted val="0"/>
    <c:plotArea>
      <c:layout>
        <c:manualLayout>
          <c:layoutTarget val="inner"/>
          <c:xMode val="edge"/>
          <c:yMode val="edge"/>
          <c:x val="0.11888706547475116"/>
          <c:y val="0.11085016350600201"/>
          <c:w val="0.84366886529688589"/>
          <c:h val="0.7730427545344885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C-DE1A-44E4-AEB6-A3524CFE6F2B}"/>
              </c:ext>
            </c:extLst>
          </c:dPt>
          <c:dPt>
            <c:idx val="1"/>
            <c:bubble3D val="0"/>
            <c:spPr>
              <a:solidFill>
                <a:schemeClr val="accent2"/>
              </a:solidFill>
            </c:spPr>
            <c:extLst>
              <c:ext xmlns:c16="http://schemas.microsoft.com/office/drawing/2014/chart" uri="{C3380CC4-5D6E-409C-BE32-E72D297353CC}">
                <c16:uniqueId val="{0000000B-DE1A-44E4-AEB6-A3524CFE6F2B}"/>
              </c:ext>
            </c:extLst>
          </c:dPt>
          <c:dPt>
            <c:idx val="2"/>
            <c:bubble3D val="0"/>
            <c:spPr>
              <a:solidFill>
                <a:schemeClr val="accent3"/>
              </a:solidFill>
            </c:spPr>
            <c:extLst>
              <c:ext xmlns:c16="http://schemas.microsoft.com/office/drawing/2014/chart" uri="{C3380CC4-5D6E-409C-BE32-E72D297353CC}">
                <c16:uniqueId val="{0000000A-DE1A-44E4-AEB6-A3524CFE6F2B}"/>
              </c:ext>
            </c:extLst>
          </c:dPt>
          <c:dPt>
            <c:idx val="3"/>
            <c:bubble3D val="0"/>
            <c:spPr>
              <a:solidFill>
                <a:schemeClr val="accent4"/>
              </a:solidFill>
            </c:spPr>
            <c:extLst>
              <c:ext xmlns:c16="http://schemas.microsoft.com/office/drawing/2014/chart" uri="{C3380CC4-5D6E-409C-BE32-E72D297353CC}">
                <c16:uniqueId val="{00000009-DE1A-44E4-AEB6-A3524CFE6F2B}"/>
              </c:ext>
            </c:extLst>
          </c:dPt>
          <c:dPt>
            <c:idx val="4"/>
            <c:bubble3D val="0"/>
            <c:spPr>
              <a:solidFill>
                <a:schemeClr val="accent5"/>
              </a:solidFill>
            </c:spPr>
            <c:extLst>
              <c:ext xmlns:c16="http://schemas.microsoft.com/office/drawing/2014/chart" uri="{C3380CC4-5D6E-409C-BE32-E72D297353CC}">
                <c16:uniqueId val="{00000008-DE1A-44E4-AEB6-A3524CFE6F2B}"/>
              </c:ext>
            </c:extLst>
          </c:dPt>
          <c:dPt>
            <c:idx val="5"/>
            <c:bubble3D val="0"/>
            <c:spPr>
              <a:solidFill>
                <a:schemeClr val="accent6"/>
              </a:solidFill>
            </c:spPr>
            <c:extLst>
              <c:ext xmlns:c16="http://schemas.microsoft.com/office/drawing/2014/chart" uri="{C3380CC4-5D6E-409C-BE32-E72D297353CC}">
                <c16:uniqueId val="{00000000-58CD-40D8-A955-463567CFDADD}"/>
              </c:ext>
            </c:extLst>
          </c:dPt>
          <c:dPt>
            <c:idx val="6"/>
            <c:bubble3D val="0"/>
            <c:spPr>
              <a:solidFill>
                <a:srgbClr val="F0948F"/>
              </a:solidFill>
            </c:spPr>
            <c:extLst>
              <c:ext xmlns:c16="http://schemas.microsoft.com/office/drawing/2014/chart" uri="{C3380CC4-5D6E-409C-BE32-E72D297353CC}">
                <c16:uniqueId val="{00000007-DE1A-44E4-AEB6-A3524CFE6F2B}"/>
              </c:ext>
            </c:extLst>
          </c:dPt>
          <c:dPt>
            <c:idx val="7"/>
            <c:bubble3D val="0"/>
            <c:spPr>
              <a:solidFill>
                <a:srgbClr val="F7C9C7"/>
              </a:solidFill>
            </c:spPr>
            <c:extLst>
              <c:ext xmlns:c16="http://schemas.microsoft.com/office/drawing/2014/chart" uri="{C3380CC4-5D6E-409C-BE32-E72D297353CC}">
                <c16:uniqueId val="{00000001-58CD-40D8-A955-463567CFDADD}"/>
              </c:ext>
            </c:extLst>
          </c:dPt>
          <c:dPt>
            <c:idx val="8"/>
            <c:bubble3D val="0"/>
            <c:spPr>
              <a:solidFill>
                <a:schemeClr val="tx1"/>
              </a:solidFill>
            </c:spPr>
            <c:extLst>
              <c:ext xmlns:c16="http://schemas.microsoft.com/office/drawing/2014/chart" uri="{C3380CC4-5D6E-409C-BE32-E72D297353CC}">
                <c16:uniqueId val="{00000002-BBDD-4778-8908-D00B076481BE}"/>
              </c:ext>
            </c:extLst>
          </c:dPt>
          <c:dPt>
            <c:idx val="9"/>
            <c:bubble3D val="0"/>
            <c:spPr>
              <a:solidFill>
                <a:srgbClr val="646363"/>
              </a:solidFill>
            </c:spPr>
            <c:extLst>
              <c:ext xmlns:c16="http://schemas.microsoft.com/office/drawing/2014/chart" uri="{C3380CC4-5D6E-409C-BE32-E72D297353CC}">
                <c16:uniqueId val="{00000006-DE1A-44E4-AEB6-A3524CFE6F2B}"/>
              </c:ext>
            </c:extLst>
          </c:dPt>
          <c:dPt>
            <c:idx val="10"/>
            <c:bubble3D val="0"/>
            <c:spPr>
              <a:solidFill>
                <a:srgbClr val="9D9D9C"/>
              </a:solidFill>
            </c:spPr>
            <c:extLst>
              <c:ext xmlns:c16="http://schemas.microsoft.com/office/drawing/2014/chart" uri="{C3380CC4-5D6E-409C-BE32-E72D297353CC}">
                <c16:uniqueId val="{00000005-DE1A-44E4-AEB6-A3524CFE6F2B}"/>
              </c:ext>
            </c:extLst>
          </c:dPt>
          <c:dPt>
            <c:idx val="11"/>
            <c:bubble3D val="0"/>
            <c:spPr>
              <a:solidFill>
                <a:srgbClr val="D0D0D0"/>
              </a:solidFill>
            </c:spPr>
            <c:extLst>
              <c:ext xmlns:c16="http://schemas.microsoft.com/office/drawing/2014/chart" uri="{C3380CC4-5D6E-409C-BE32-E72D297353CC}">
                <c16:uniqueId val="{00000004-DE1A-44E4-AEB6-A3524CFE6F2B}"/>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3-DE1A-44E4-AEB6-A3524CFE6F2B}"/>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2-DE1A-44E4-AEB6-A3524CFE6F2B}"/>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BBDD-4778-8908-D00B076481BE}"/>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DE1A-44E4-AEB6-A3524CFE6F2B}"/>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DE1A-44E4-AEB6-A3524CFE6F2B}"/>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 ##0.0</c:formatCode>
                <c:ptCount val="14"/>
                <c:pt idx="0">
                  <c:v>412.25886899999995</c:v>
                </c:pt>
                <c:pt idx="1">
                  <c:v>429.16136899999992</c:v>
                </c:pt>
                <c:pt idx="2">
                  <c:v>501.39361699999995</c:v>
                </c:pt>
                <c:pt idx="3">
                  <c:v>317.92995700000006</c:v>
                </c:pt>
                <c:pt idx="4">
                  <c:v>118.47676599999997</c:v>
                </c:pt>
                <c:pt idx="5">
                  <c:v>296.15409999999997</c:v>
                </c:pt>
                <c:pt idx="6">
                  <c:v>179.13974200000001</c:v>
                </c:pt>
                <c:pt idx="7">
                  <c:v>1210.935929</c:v>
                </c:pt>
                <c:pt idx="8">
                  <c:v>324.41107299999999</c:v>
                </c:pt>
                <c:pt idx="9">
                  <c:v>238.19694800000002</c:v>
                </c:pt>
                <c:pt idx="10">
                  <c:v>308.39639499999993</c:v>
                </c:pt>
                <c:pt idx="11">
                  <c:v>1871.9206120000001</c:v>
                </c:pt>
                <c:pt idx="12">
                  <c:v>1417.742972</c:v>
                </c:pt>
                <c:pt idx="13">
                  <c:v>376.06163799999996</c:v>
                </c:pt>
              </c:numCache>
            </c:numRef>
          </c:val>
          <c:extLst>
            <c:ext xmlns:c16="http://schemas.microsoft.com/office/drawing/2014/chart" uri="{C3380CC4-5D6E-409C-BE32-E72D297353CC}">
              <c16:uniqueId val="{00000003-58CD-40D8-A955-463567CFDADD}"/>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B64-4BEB-9793-3957C5444001}"/>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B64-4BEB-9793-3957C5444001}"/>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B64-4BEB-9793-3957C5444001}"/>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B64-4BEB-9793-3957C5444001}"/>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B64-4BEB-9793-3957C5444001}"/>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B64-4BEB-9793-3957C5444001}"/>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B64-4BEB-9793-3957C5444001}"/>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B64-4BEB-9793-3957C5444001}"/>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B64-4BEB-9793-3957C5444001}"/>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B64-4BEB-9793-3957C5444001}"/>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B64-4BEB-9793-3957C5444001}"/>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B64-4BEB-9793-3957C5444001}"/>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B64-4BEB-9793-3957C5444001}"/>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B64-4BEB-9793-3957C5444001}"/>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B64-4BEB-9793-3957C5444001}"/>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B64-4BEB-9793-3957C5444001}"/>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9457994814478463E-4"/>
          <c:y val="1.3259962702358308E-3"/>
        </c:manualLayout>
      </c:layout>
      <c:overlay val="0"/>
    </c:title>
    <c:autoTitleDeleted val="0"/>
    <c:plotArea>
      <c:layout>
        <c:manualLayout>
          <c:layoutTarget val="inner"/>
          <c:xMode val="edge"/>
          <c:yMode val="edge"/>
          <c:x val="7.4097119597625161E-2"/>
          <c:y val="0.25384901537268989"/>
          <c:w val="0.63463183778965071"/>
          <c:h val="0.54600802815502403"/>
        </c:manualLayout>
      </c:layout>
      <c:barChart>
        <c:barDir val="col"/>
        <c:grouping val="stacked"/>
        <c:varyColors val="0"/>
        <c:ser>
          <c:idx val="0"/>
          <c:order val="0"/>
          <c:tx>
            <c:strRef>
              <c:f>'8.9'!$A$27</c:f>
              <c:strCache>
                <c:ptCount val="1"/>
                <c:pt idx="0">
                  <c:v>Průmysl</c:v>
                </c:pt>
              </c:strCache>
            </c:strRef>
          </c:tx>
          <c:invertIfNegative val="0"/>
          <c:cat>
            <c:strRef>
              <c:f>'8.9'!$C$38:$E$38</c:f>
              <c:strCache>
                <c:ptCount val="3"/>
                <c:pt idx="0">
                  <c:v>Červenec</c:v>
                </c:pt>
                <c:pt idx="1">
                  <c:v>Srpen</c:v>
                </c:pt>
                <c:pt idx="2">
                  <c:v>Září</c:v>
                </c:pt>
              </c:strCache>
            </c:strRef>
          </c:cat>
          <c:val>
            <c:numRef>
              <c:f>('8.9'!$B$27,'8.9'!$D$27,'8.9'!$F$27)</c:f>
              <c:numCache>
                <c:formatCode>#\ ##0.0</c:formatCode>
                <c:ptCount val="3"/>
                <c:pt idx="0">
                  <c:v>21847.327999999998</c:v>
                </c:pt>
                <c:pt idx="1">
                  <c:v>19138.931</c:v>
                </c:pt>
                <c:pt idx="2">
                  <c:v>36134.127999999997</c:v>
                </c:pt>
              </c:numCache>
            </c:numRef>
          </c:val>
          <c:extLst>
            <c:ext xmlns:c16="http://schemas.microsoft.com/office/drawing/2014/chart" uri="{C3380CC4-5D6E-409C-BE32-E72D297353CC}">
              <c16:uniqueId val="{00000000-0F87-474C-83B6-66F9D6E7D10B}"/>
            </c:ext>
          </c:extLst>
        </c:ser>
        <c:ser>
          <c:idx val="1"/>
          <c:order val="1"/>
          <c:tx>
            <c:strRef>
              <c:f>'8.9'!$A$28</c:f>
              <c:strCache>
                <c:ptCount val="1"/>
                <c:pt idx="0">
                  <c:v>Energetika</c:v>
                </c:pt>
              </c:strCache>
            </c:strRef>
          </c:tx>
          <c:invertIfNegative val="0"/>
          <c:cat>
            <c:strRef>
              <c:f>'8.9'!$C$38:$E$38</c:f>
              <c:strCache>
                <c:ptCount val="3"/>
                <c:pt idx="0">
                  <c:v>Červenec</c:v>
                </c:pt>
                <c:pt idx="1">
                  <c:v>Srpen</c:v>
                </c:pt>
                <c:pt idx="2">
                  <c:v>Září</c:v>
                </c:pt>
              </c:strCache>
            </c:strRef>
          </c:cat>
          <c:val>
            <c:numRef>
              <c:f>('8.9'!$B$28,'8.9'!$D$28,'8.9'!$F$28)</c:f>
              <c:numCache>
                <c:formatCode>#\ ##0.0</c:formatCode>
                <c:ptCount val="3"/>
                <c:pt idx="0">
                  <c:v>995.44299999999998</c:v>
                </c:pt>
                <c:pt idx="1">
                  <c:v>263.78899999999999</c:v>
                </c:pt>
                <c:pt idx="2">
                  <c:v>219.58500000000001</c:v>
                </c:pt>
              </c:numCache>
            </c:numRef>
          </c:val>
          <c:extLst>
            <c:ext xmlns:c16="http://schemas.microsoft.com/office/drawing/2014/chart" uri="{C3380CC4-5D6E-409C-BE32-E72D297353CC}">
              <c16:uniqueId val="{00000001-0F87-474C-83B6-66F9D6E7D10B}"/>
            </c:ext>
          </c:extLst>
        </c:ser>
        <c:ser>
          <c:idx val="2"/>
          <c:order val="2"/>
          <c:tx>
            <c:strRef>
              <c:f>'8.9'!$A$29</c:f>
              <c:strCache>
                <c:ptCount val="1"/>
                <c:pt idx="0">
                  <c:v>Doprava</c:v>
                </c:pt>
              </c:strCache>
            </c:strRef>
          </c:tx>
          <c:invertIfNegative val="0"/>
          <c:cat>
            <c:strRef>
              <c:f>'8.9'!$C$38:$E$38</c:f>
              <c:strCache>
                <c:ptCount val="3"/>
                <c:pt idx="0">
                  <c:v>Červenec</c:v>
                </c:pt>
                <c:pt idx="1">
                  <c:v>Srpen</c:v>
                </c:pt>
                <c:pt idx="2">
                  <c:v>Září</c:v>
                </c:pt>
              </c:strCache>
            </c:strRef>
          </c:cat>
          <c:val>
            <c:numRef>
              <c:f>('8.9'!$B$29,'8.9'!$D$29,'8.9'!$F$29)</c:f>
              <c:numCache>
                <c:formatCode>#\ ##0.0</c:formatCode>
                <c:ptCount val="3"/>
                <c:pt idx="0">
                  <c:v>5.2</c:v>
                </c:pt>
                <c:pt idx="1">
                  <c:v>4.8</c:v>
                </c:pt>
                <c:pt idx="2">
                  <c:v>5.6</c:v>
                </c:pt>
              </c:numCache>
            </c:numRef>
          </c:val>
          <c:extLst>
            <c:ext xmlns:c16="http://schemas.microsoft.com/office/drawing/2014/chart" uri="{C3380CC4-5D6E-409C-BE32-E72D297353CC}">
              <c16:uniqueId val="{00000002-0F87-474C-83B6-66F9D6E7D10B}"/>
            </c:ext>
          </c:extLst>
        </c:ser>
        <c:ser>
          <c:idx val="3"/>
          <c:order val="3"/>
          <c:tx>
            <c:strRef>
              <c:f>'8.9'!$A$30</c:f>
              <c:strCache>
                <c:ptCount val="1"/>
                <c:pt idx="0">
                  <c:v>Stavebnictví</c:v>
                </c:pt>
              </c:strCache>
            </c:strRef>
          </c:tx>
          <c:invertIfNegative val="0"/>
          <c:cat>
            <c:strRef>
              <c:f>'8.9'!$C$38:$E$38</c:f>
              <c:strCache>
                <c:ptCount val="3"/>
                <c:pt idx="0">
                  <c:v>Červenec</c:v>
                </c:pt>
                <c:pt idx="1">
                  <c:v>Srpen</c:v>
                </c:pt>
                <c:pt idx="2">
                  <c:v>Září</c:v>
                </c:pt>
              </c:strCache>
            </c:strRef>
          </c:cat>
          <c:val>
            <c:numRef>
              <c:f>('8.9'!$B$30,'8.9'!$D$30,'8.9'!$F$30)</c:f>
              <c:numCache>
                <c:formatCode>#\ ##0.0</c:formatCode>
                <c:ptCount val="3"/>
                <c:pt idx="0">
                  <c:v>42.593000000000004</c:v>
                </c:pt>
                <c:pt idx="1">
                  <c:v>46.134</c:v>
                </c:pt>
                <c:pt idx="2">
                  <c:v>36.052999999999997</c:v>
                </c:pt>
              </c:numCache>
            </c:numRef>
          </c:val>
          <c:extLst>
            <c:ext xmlns:c16="http://schemas.microsoft.com/office/drawing/2014/chart" uri="{C3380CC4-5D6E-409C-BE32-E72D297353CC}">
              <c16:uniqueId val="{00000003-0F87-474C-83B6-66F9D6E7D10B}"/>
            </c:ext>
          </c:extLst>
        </c:ser>
        <c:ser>
          <c:idx val="4"/>
          <c:order val="4"/>
          <c:tx>
            <c:strRef>
              <c:f>'8.9'!$A$31</c:f>
              <c:strCache>
                <c:ptCount val="1"/>
                <c:pt idx="0">
                  <c:v>Zemědělství a lesnictví</c:v>
                </c:pt>
              </c:strCache>
            </c:strRef>
          </c:tx>
          <c:invertIfNegative val="0"/>
          <c:cat>
            <c:strRef>
              <c:f>'8.9'!$C$38:$E$38</c:f>
              <c:strCache>
                <c:ptCount val="3"/>
                <c:pt idx="0">
                  <c:v>Červenec</c:v>
                </c:pt>
                <c:pt idx="1">
                  <c:v>Srpen</c:v>
                </c:pt>
                <c:pt idx="2">
                  <c:v>Září</c:v>
                </c:pt>
              </c:strCache>
            </c:strRef>
          </c:cat>
          <c:val>
            <c:numRef>
              <c:f>('8.9'!$B$31,'8.9'!$D$31,'8.9'!$F$31)</c:f>
              <c:numCache>
                <c:formatCode>#\ ##0.0</c:formatCode>
                <c:ptCount val="3"/>
                <c:pt idx="0">
                  <c:v>390.673</c:v>
                </c:pt>
                <c:pt idx="1">
                  <c:v>227.124</c:v>
                </c:pt>
                <c:pt idx="2">
                  <c:v>376.56700000000001</c:v>
                </c:pt>
              </c:numCache>
            </c:numRef>
          </c:val>
          <c:extLst>
            <c:ext xmlns:c16="http://schemas.microsoft.com/office/drawing/2014/chart" uri="{C3380CC4-5D6E-409C-BE32-E72D297353CC}">
              <c16:uniqueId val="{00000004-0F87-474C-83B6-66F9D6E7D10B}"/>
            </c:ext>
          </c:extLst>
        </c:ser>
        <c:ser>
          <c:idx val="5"/>
          <c:order val="5"/>
          <c:tx>
            <c:strRef>
              <c:f>'8.9'!$A$32</c:f>
              <c:strCache>
                <c:ptCount val="1"/>
                <c:pt idx="0">
                  <c:v>Domácnosti</c:v>
                </c:pt>
              </c:strCache>
            </c:strRef>
          </c:tx>
          <c:spPr>
            <a:solidFill>
              <a:schemeClr val="accent6"/>
            </a:solidFill>
          </c:spPr>
          <c:invertIfNegative val="0"/>
          <c:cat>
            <c:strRef>
              <c:f>'8.9'!$C$38:$E$38</c:f>
              <c:strCache>
                <c:ptCount val="3"/>
                <c:pt idx="0">
                  <c:v>Červenec</c:v>
                </c:pt>
                <c:pt idx="1">
                  <c:v>Srpen</c:v>
                </c:pt>
                <c:pt idx="2">
                  <c:v>Září</c:v>
                </c:pt>
              </c:strCache>
            </c:strRef>
          </c:cat>
          <c:val>
            <c:numRef>
              <c:f>('8.9'!$B$32,'8.9'!$D$32,'8.9'!$F$32)</c:f>
              <c:numCache>
                <c:formatCode>#\ ##0.0</c:formatCode>
                <c:ptCount val="3"/>
                <c:pt idx="0">
                  <c:v>38983.320000000007</c:v>
                </c:pt>
                <c:pt idx="1">
                  <c:v>39312.432999999997</c:v>
                </c:pt>
                <c:pt idx="2">
                  <c:v>41279.710999999996</c:v>
                </c:pt>
              </c:numCache>
            </c:numRef>
          </c:val>
          <c:extLst>
            <c:ext xmlns:c16="http://schemas.microsoft.com/office/drawing/2014/chart" uri="{C3380CC4-5D6E-409C-BE32-E72D297353CC}">
              <c16:uniqueId val="{00000005-0F87-474C-83B6-66F9D6E7D10B}"/>
            </c:ext>
          </c:extLst>
        </c:ser>
        <c:ser>
          <c:idx val="6"/>
          <c:order val="6"/>
          <c:tx>
            <c:strRef>
              <c:f>'8.9'!$A$33</c:f>
              <c:strCache>
                <c:ptCount val="1"/>
                <c:pt idx="0">
                  <c:v>Obchod, služby, školství, zdravotnictví</c:v>
                </c:pt>
              </c:strCache>
            </c:strRef>
          </c:tx>
          <c:spPr>
            <a:solidFill>
              <a:srgbClr val="F0948F"/>
            </a:solidFill>
          </c:spPr>
          <c:invertIfNegative val="0"/>
          <c:cat>
            <c:strRef>
              <c:f>'8.9'!$C$38:$E$38</c:f>
              <c:strCache>
                <c:ptCount val="3"/>
                <c:pt idx="0">
                  <c:v>Červenec</c:v>
                </c:pt>
                <c:pt idx="1">
                  <c:v>Srpen</c:v>
                </c:pt>
                <c:pt idx="2">
                  <c:v>Září</c:v>
                </c:pt>
              </c:strCache>
            </c:strRef>
          </c:cat>
          <c:val>
            <c:numRef>
              <c:f>('8.9'!$B$33,'8.9'!$D$33,'8.9'!$F$33)</c:f>
              <c:numCache>
                <c:formatCode>#\ ##0.0</c:formatCode>
                <c:ptCount val="3"/>
                <c:pt idx="0">
                  <c:v>33775.235999999997</c:v>
                </c:pt>
                <c:pt idx="1">
                  <c:v>26574.705000000002</c:v>
                </c:pt>
                <c:pt idx="2">
                  <c:v>30839.540000000005</c:v>
                </c:pt>
              </c:numCache>
            </c:numRef>
          </c:val>
          <c:extLst>
            <c:ext xmlns:c16="http://schemas.microsoft.com/office/drawing/2014/chart" uri="{C3380CC4-5D6E-409C-BE32-E72D297353CC}">
              <c16:uniqueId val="{00000006-0F87-474C-83B6-66F9D6E7D10B}"/>
            </c:ext>
          </c:extLst>
        </c:ser>
        <c:ser>
          <c:idx val="7"/>
          <c:order val="7"/>
          <c:tx>
            <c:strRef>
              <c:f>'8.9'!$A$34</c:f>
              <c:strCache>
                <c:ptCount val="1"/>
                <c:pt idx="0">
                  <c:v>Ostatní</c:v>
                </c:pt>
              </c:strCache>
            </c:strRef>
          </c:tx>
          <c:spPr>
            <a:solidFill>
              <a:srgbClr val="F7C9C7"/>
            </a:solidFill>
          </c:spPr>
          <c:invertIfNegative val="0"/>
          <c:cat>
            <c:strRef>
              <c:f>'8.9'!$C$38:$E$38</c:f>
              <c:strCache>
                <c:ptCount val="3"/>
                <c:pt idx="0">
                  <c:v>Červenec</c:v>
                </c:pt>
                <c:pt idx="1">
                  <c:v>Srpen</c:v>
                </c:pt>
                <c:pt idx="2">
                  <c:v>Září</c:v>
                </c:pt>
              </c:strCache>
            </c:strRef>
          </c:cat>
          <c:val>
            <c:numRef>
              <c:f>('8.9'!$B$34,'8.9'!$D$34,'8.9'!$F$34)</c:f>
              <c:numCache>
                <c:formatCode>#\ ##0.0</c:formatCode>
                <c:ptCount val="3"/>
                <c:pt idx="0">
                  <c:v>1347.29</c:v>
                </c:pt>
                <c:pt idx="1">
                  <c:v>1390.7429999999999</c:v>
                </c:pt>
                <c:pt idx="2">
                  <c:v>1421.819</c:v>
                </c:pt>
              </c:numCache>
            </c:numRef>
          </c:val>
          <c:extLst>
            <c:ext xmlns:c16="http://schemas.microsoft.com/office/drawing/2014/chart" uri="{C3380CC4-5D6E-409C-BE32-E72D297353CC}">
              <c16:uniqueId val="{00000007-0F87-474C-83B6-66F9D6E7D10B}"/>
            </c:ext>
          </c:extLst>
        </c:ser>
        <c:dLbls>
          <c:showLegendKey val="0"/>
          <c:showVal val="0"/>
          <c:showCatName val="0"/>
          <c:showSerName val="0"/>
          <c:showPercent val="0"/>
          <c:showBubbleSize val="0"/>
        </c:dLbls>
        <c:gapWidth val="50"/>
        <c:overlap val="100"/>
        <c:axId val="199536640"/>
        <c:axId val="199538176"/>
      </c:barChart>
      <c:catAx>
        <c:axId val="1995366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538176"/>
        <c:crosses val="autoZero"/>
        <c:auto val="1"/>
        <c:lblAlgn val="ctr"/>
        <c:lblOffset val="100"/>
        <c:noMultiLvlLbl val="0"/>
      </c:catAx>
      <c:valAx>
        <c:axId val="1995381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5366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'8.9'!$A$38</c:f>
              <c:strCache>
                <c:ptCount val="1"/>
                <c:pt idx="0">
                  <c:v>Instalovaný výkon</c:v>
                </c:pt>
              </c:strCache>
            </c:strRef>
          </c:tx>
          <c:invertIfNegative val="0"/>
          <c:val>
            <c:numRef>
              <c:f>'8.9'!$B$38</c:f>
              <c:numCache>
                <c:formatCode>0.0%</c:formatCode>
                <c:ptCount val="1"/>
                <c:pt idx="0">
                  <c:v>3.5274818067106042E-2</c:v>
                </c:pt>
              </c:numCache>
            </c:numRef>
          </c:val>
          <c:extLst>
            <c:ext xmlns:c16="http://schemas.microsoft.com/office/drawing/2014/chart" uri="{C3380CC4-5D6E-409C-BE32-E72D297353CC}">
              <c16:uniqueId val="{00000000-5561-40B9-86E9-FCC4A9713A4F}"/>
            </c:ext>
          </c:extLst>
        </c:ser>
        <c:ser>
          <c:idx val="1"/>
          <c:order val="1"/>
          <c:tx>
            <c:strRef>
              <c:f>'8.9'!$A$39</c:f>
              <c:strCache>
                <c:ptCount val="1"/>
                <c:pt idx="0">
                  <c:v>Výroba tepla brutto</c:v>
                </c:pt>
              </c:strCache>
            </c:strRef>
          </c:tx>
          <c:invertIfNegative val="0"/>
          <c:val>
            <c:numRef>
              <c:f>'8.9'!$B$39</c:f>
              <c:numCache>
                <c:formatCode>0.0%</c:formatCode>
                <c:ptCount val="1"/>
                <c:pt idx="0">
                  <c:v>3.9902975420220865E-2</c:v>
                </c:pt>
              </c:numCache>
            </c:numRef>
          </c:val>
          <c:extLst>
            <c:ext xmlns:c16="http://schemas.microsoft.com/office/drawing/2014/chart" uri="{C3380CC4-5D6E-409C-BE32-E72D297353CC}">
              <c16:uniqueId val="{00000001-5561-40B9-86E9-FCC4A9713A4F}"/>
            </c:ext>
          </c:extLst>
        </c:ser>
        <c:ser>
          <c:idx val="2"/>
          <c:order val="2"/>
          <c:tx>
            <c:strRef>
              <c:f>'8.9'!$A$40</c:f>
              <c:strCache>
                <c:ptCount val="1"/>
                <c:pt idx="0">
                  <c:v>Dodávky tepla</c:v>
                </c:pt>
              </c:strCache>
            </c:strRef>
          </c:tx>
          <c:invertIfNegative val="0"/>
          <c:val>
            <c:numRef>
              <c:f>'8.9'!$B$40</c:f>
              <c:numCache>
                <c:formatCode>0.0%</c:formatCode>
                <c:ptCount val="1"/>
                <c:pt idx="0">
                  <c:v>4.0540336949059431E-2</c:v>
                </c:pt>
              </c:numCache>
            </c:numRef>
          </c:val>
          <c:extLst>
            <c:ext xmlns:c16="http://schemas.microsoft.com/office/drawing/2014/chart" uri="{C3380CC4-5D6E-409C-BE32-E72D297353CC}">
              <c16:uniqueId val="{00000002-5561-40B9-86E9-FCC4A9713A4F}"/>
            </c:ext>
          </c:extLst>
        </c:ser>
        <c:dLbls>
          <c:showLegendKey val="0"/>
          <c:showVal val="0"/>
          <c:showCatName val="0"/>
          <c:showSerName val="0"/>
          <c:showPercent val="0"/>
          <c:showBubbleSize val="0"/>
        </c:dLbls>
        <c:gapWidth val="150"/>
        <c:axId val="288329728"/>
        <c:axId val="288331264"/>
      </c:barChart>
      <c:catAx>
        <c:axId val="288329728"/>
        <c:scaling>
          <c:orientation val="maxMin"/>
        </c:scaling>
        <c:delete val="0"/>
        <c:axPos val="l"/>
        <c:numFmt formatCode="General" sourceLinked="1"/>
        <c:majorTickMark val="none"/>
        <c:minorTickMark val="none"/>
        <c:tickLblPos val="none"/>
        <c:crossAx val="288331264"/>
        <c:crosses val="autoZero"/>
        <c:auto val="1"/>
        <c:lblAlgn val="ctr"/>
        <c:lblOffset val="100"/>
        <c:noMultiLvlLbl val="0"/>
      </c:catAx>
      <c:valAx>
        <c:axId val="288331264"/>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8329728"/>
        <c:crosses val="max"/>
        <c:crossBetween val="between"/>
        <c:majorUnit val="0.1"/>
      </c:valAx>
    </c:plotArea>
    <c:legend>
      <c:legendPos val="b"/>
      <c:layout>
        <c:manualLayout>
          <c:xMode val="edge"/>
          <c:yMode val="edge"/>
          <c:x val="6.9444444444444441E-3"/>
          <c:y val="0.71354583342734568"/>
          <c:w val="0.69889982502187231"/>
          <c:h val="0.2782670358396482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baseline="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5.1063114008915024E-4"/>
          <c:y val="1.9249449835677793E-2"/>
        </c:manualLayout>
      </c:layout>
      <c:overlay val="0"/>
    </c:title>
    <c:autoTitleDeleted val="0"/>
    <c:plotArea>
      <c:layout/>
      <c:barChart>
        <c:barDir val="col"/>
        <c:grouping val="stacked"/>
        <c:varyColors val="0"/>
        <c:ser>
          <c:idx val="0"/>
          <c:order val="0"/>
          <c:tx>
            <c:strRef>
              <c:f>'8.9'!$A$10</c:f>
              <c:strCache>
                <c:ptCount val="1"/>
                <c:pt idx="0">
                  <c:v>Biomasa</c:v>
                </c:pt>
              </c:strCache>
            </c:strRef>
          </c:tx>
          <c:spPr>
            <a:solidFill>
              <a:srgbClr val="23315F"/>
            </a:solidFill>
          </c:spPr>
          <c:invertIfNegative val="0"/>
          <c:cat>
            <c:strRef>
              <c:f>'8.9'!$C$38:$E$38</c:f>
              <c:strCache>
                <c:ptCount val="3"/>
                <c:pt idx="0">
                  <c:v>Červenec</c:v>
                </c:pt>
                <c:pt idx="1">
                  <c:v>Srpen</c:v>
                </c:pt>
                <c:pt idx="2">
                  <c:v>Září</c:v>
                </c:pt>
              </c:strCache>
            </c:strRef>
          </c:cat>
          <c:val>
            <c:numRef>
              <c:f>('8.9'!$B$10,'8.9'!$D$10,'8.9'!$F$10)</c:f>
              <c:numCache>
                <c:formatCode>#\ ##0.0</c:formatCode>
                <c:ptCount val="3"/>
                <c:pt idx="0">
                  <c:v>5550.7219999999998</c:v>
                </c:pt>
                <c:pt idx="1">
                  <c:v>5990.99</c:v>
                </c:pt>
                <c:pt idx="2">
                  <c:v>11693.014000000001</c:v>
                </c:pt>
              </c:numCache>
            </c:numRef>
          </c:val>
          <c:extLst>
            <c:ext xmlns:c16="http://schemas.microsoft.com/office/drawing/2014/chart" uri="{C3380CC4-5D6E-409C-BE32-E72D297353CC}">
              <c16:uniqueId val="{00000000-16F9-49E0-B9F8-A65835EE11A6}"/>
            </c:ext>
          </c:extLst>
        </c:ser>
        <c:ser>
          <c:idx val="1"/>
          <c:order val="1"/>
          <c:tx>
            <c:strRef>
              <c:f>'8.9'!$A$11</c:f>
              <c:strCache>
                <c:ptCount val="1"/>
                <c:pt idx="0">
                  <c:v>Bioplyn</c:v>
                </c:pt>
              </c:strCache>
            </c:strRef>
          </c:tx>
          <c:spPr>
            <a:solidFill>
              <a:srgbClr val="5A6588"/>
            </a:solidFill>
          </c:spPr>
          <c:invertIfNegative val="0"/>
          <c:cat>
            <c:strRef>
              <c:f>'8.9'!$C$38:$E$38</c:f>
              <c:strCache>
                <c:ptCount val="3"/>
                <c:pt idx="0">
                  <c:v>Červenec</c:v>
                </c:pt>
                <c:pt idx="1">
                  <c:v>Srpen</c:v>
                </c:pt>
                <c:pt idx="2">
                  <c:v>Září</c:v>
                </c:pt>
              </c:strCache>
            </c:strRef>
          </c:cat>
          <c:val>
            <c:numRef>
              <c:f>('8.9'!$B$11,'8.9'!$D$11,'8.9'!$F$11)</c:f>
              <c:numCache>
                <c:formatCode>#\ ##0.0</c:formatCode>
                <c:ptCount val="3"/>
                <c:pt idx="0">
                  <c:v>1150.6400000000001</c:v>
                </c:pt>
                <c:pt idx="1">
                  <c:v>1020.1780000000001</c:v>
                </c:pt>
                <c:pt idx="2">
                  <c:v>1005.525</c:v>
                </c:pt>
              </c:numCache>
            </c:numRef>
          </c:val>
          <c:extLst>
            <c:ext xmlns:c16="http://schemas.microsoft.com/office/drawing/2014/chart" uri="{C3380CC4-5D6E-409C-BE32-E72D297353CC}">
              <c16:uniqueId val="{00000001-16F9-49E0-B9F8-A65835EE11A6}"/>
            </c:ext>
          </c:extLst>
        </c:ser>
        <c:ser>
          <c:idx val="2"/>
          <c:order val="2"/>
          <c:tx>
            <c:strRef>
              <c:f>'8.9'!$A$12</c:f>
              <c:strCache>
                <c:ptCount val="1"/>
                <c:pt idx="0">
                  <c:v>Černé uhlí</c:v>
                </c:pt>
              </c:strCache>
            </c:strRef>
          </c:tx>
          <c:spPr>
            <a:solidFill>
              <a:srgbClr val="9198B0"/>
            </a:solidFill>
          </c:spPr>
          <c:invertIfNegative val="0"/>
          <c:cat>
            <c:strRef>
              <c:f>'8.9'!$C$38:$E$38</c:f>
              <c:strCache>
                <c:ptCount val="3"/>
                <c:pt idx="0">
                  <c:v>Červenec</c:v>
                </c:pt>
                <c:pt idx="1">
                  <c:v>Srpen</c:v>
                </c:pt>
                <c:pt idx="2">
                  <c:v>Září</c:v>
                </c:pt>
              </c:strCache>
            </c:strRef>
          </c:cat>
          <c:val>
            <c:numRef>
              <c:f>('8.9'!$B$12,'8.9'!$D$12,'8.9'!$F$12)</c:f>
              <c:numCache>
                <c:formatCode>#\ ##0.0</c:formatCode>
                <c:ptCount val="3"/>
                <c:pt idx="0">
                  <c:v>0</c:v>
                </c:pt>
                <c:pt idx="1">
                  <c:v>0</c:v>
                </c:pt>
                <c:pt idx="2">
                  <c:v>0</c:v>
                </c:pt>
              </c:numCache>
            </c:numRef>
          </c:val>
          <c:extLst>
            <c:ext xmlns:c16="http://schemas.microsoft.com/office/drawing/2014/chart" uri="{C3380CC4-5D6E-409C-BE32-E72D297353CC}">
              <c16:uniqueId val="{00000002-16F9-49E0-B9F8-A65835EE11A6}"/>
            </c:ext>
          </c:extLst>
        </c:ser>
        <c:ser>
          <c:idx val="3"/>
          <c:order val="3"/>
          <c:tx>
            <c:strRef>
              <c:f>'8.9'!$A$13</c:f>
              <c:strCache>
                <c:ptCount val="1"/>
                <c:pt idx="0">
                  <c:v>Elektrická energie</c:v>
                </c:pt>
              </c:strCache>
            </c:strRef>
          </c:tx>
          <c:spPr>
            <a:solidFill>
              <a:srgbClr val="C8CBD7"/>
            </a:solidFill>
          </c:spPr>
          <c:invertIfNegative val="0"/>
          <c:cat>
            <c:strRef>
              <c:f>'8.9'!$C$38:$E$38</c:f>
              <c:strCache>
                <c:ptCount val="3"/>
                <c:pt idx="0">
                  <c:v>Červenec</c:v>
                </c:pt>
                <c:pt idx="1">
                  <c:v>Srpen</c:v>
                </c:pt>
                <c:pt idx="2">
                  <c:v>Září</c:v>
                </c:pt>
              </c:strCache>
            </c:strRef>
          </c:cat>
          <c:val>
            <c:numRef>
              <c:f>('8.9'!$B$13,'8.9'!$D$13,'8.9'!$F$13)</c:f>
              <c:numCache>
                <c:formatCode>#\ ##0.0</c:formatCode>
                <c:ptCount val="3"/>
                <c:pt idx="0">
                  <c:v>43.23</c:v>
                </c:pt>
                <c:pt idx="1">
                  <c:v>38.371000000000002</c:v>
                </c:pt>
                <c:pt idx="2">
                  <c:v>31.329000000000001</c:v>
                </c:pt>
              </c:numCache>
            </c:numRef>
          </c:val>
          <c:extLst>
            <c:ext xmlns:c16="http://schemas.microsoft.com/office/drawing/2014/chart" uri="{C3380CC4-5D6E-409C-BE32-E72D297353CC}">
              <c16:uniqueId val="{00000003-16F9-49E0-B9F8-A65835EE11A6}"/>
            </c:ext>
          </c:extLst>
        </c:ser>
        <c:ser>
          <c:idx val="4"/>
          <c:order val="4"/>
          <c:tx>
            <c:strRef>
              <c:f>'8.9'!$A$14</c:f>
              <c:strCache>
                <c:ptCount val="1"/>
                <c:pt idx="0">
                  <c:v>Energie prostředí (tepelné čerpadlo)</c:v>
                </c:pt>
              </c:strCache>
            </c:strRef>
          </c:tx>
          <c:spPr>
            <a:solidFill>
              <a:srgbClr val="E02C1F"/>
            </a:solidFill>
          </c:spPr>
          <c:invertIfNegative val="0"/>
          <c:cat>
            <c:strRef>
              <c:f>'8.9'!$C$38:$E$38</c:f>
              <c:strCache>
                <c:ptCount val="3"/>
                <c:pt idx="0">
                  <c:v>Červenec</c:v>
                </c:pt>
                <c:pt idx="1">
                  <c:v>Srpen</c:v>
                </c:pt>
                <c:pt idx="2">
                  <c:v>Září</c:v>
                </c:pt>
              </c:strCache>
            </c:strRef>
          </c:cat>
          <c:val>
            <c:numRef>
              <c:f>('8.9'!$B$14,'8.9'!$D$14,'8.9'!$F$14)</c:f>
              <c:numCache>
                <c:formatCode>#\ ##0.0</c:formatCode>
                <c:ptCount val="3"/>
                <c:pt idx="0">
                  <c:v>0</c:v>
                </c:pt>
                <c:pt idx="1">
                  <c:v>0</c:v>
                </c:pt>
                <c:pt idx="2">
                  <c:v>0</c:v>
                </c:pt>
              </c:numCache>
            </c:numRef>
          </c:val>
          <c:extLst>
            <c:ext xmlns:c16="http://schemas.microsoft.com/office/drawing/2014/chart" uri="{C3380CC4-5D6E-409C-BE32-E72D297353CC}">
              <c16:uniqueId val="{00000004-16F9-49E0-B9F8-A65835EE11A6}"/>
            </c:ext>
          </c:extLst>
        </c:ser>
        <c:ser>
          <c:idx val="5"/>
          <c:order val="5"/>
          <c:tx>
            <c:strRef>
              <c:f>'8.9'!$A$15</c:f>
              <c:strCache>
                <c:ptCount val="1"/>
                <c:pt idx="0">
                  <c:v>Energie Slunce (solární kolektor)</c:v>
                </c:pt>
              </c:strCache>
            </c:strRef>
          </c:tx>
          <c:spPr>
            <a:solidFill>
              <a:srgbClr val="E86158"/>
            </a:solidFill>
          </c:spPr>
          <c:invertIfNegative val="0"/>
          <c:cat>
            <c:strRef>
              <c:f>'8.9'!$C$38:$E$38</c:f>
              <c:strCache>
                <c:ptCount val="3"/>
                <c:pt idx="0">
                  <c:v>Červenec</c:v>
                </c:pt>
                <c:pt idx="1">
                  <c:v>Srpen</c:v>
                </c:pt>
                <c:pt idx="2">
                  <c:v>Září</c:v>
                </c:pt>
              </c:strCache>
            </c:strRef>
          </c:cat>
          <c:val>
            <c:numRef>
              <c:f>('8.9'!$B$15,'8.9'!$D$15,'8.9'!$F$15)</c:f>
              <c:numCache>
                <c:formatCode>#\ ##0.0</c:formatCode>
                <c:ptCount val="3"/>
                <c:pt idx="0">
                  <c:v>0</c:v>
                </c:pt>
                <c:pt idx="1">
                  <c:v>0</c:v>
                </c:pt>
                <c:pt idx="2">
                  <c:v>0</c:v>
                </c:pt>
              </c:numCache>
            </c:numRef>
          </c:val>
          <c:extLst>
            <c:ext xmlns:c16="http://schemas.microsoft.com/office/drawing/2014/chart" uri="{C3380CC4-5D6E-409C-BE32-E72D297353CC}">
              <c16:uniqueId val="{00000005-16F9-49E0-B9F8-A65835EE11A6}"/>
            </c:ext>
          </c:extLst>
        </c:ser>
        <c:ser>
          <c:idx val="6"/>
          <c:order val="6"/>
          <c:tx>
            <c:strRef>
              <c:f>'8.9'!$A$16</c:f>
              <c:strCache>
                <c:ptCount val="1"/>
                <c:pt idx="0">
                  <c:v>Hnědé uhlí</c:v>
                </c:pt>
              </c:strCache>
            </c:strRef>
          </c:tx>
          <c:spPr>
            <a:solidFill>
              <a:srgbClr val="F0948F"/>
            </a:solidFill>
          </c:spPr>
          <c:invertIfNegative val="0"/>
          <c:cat>
            <c:strRef>
              <c:f>'8.9'!$C$38:$E$38</c:f>
              <c:strCache>
                <c:ptCount val="3"/>
                <c:pt idx="0">
                  <c:v>Červenec</c:v>
                </c:pt>
                <c:pt idx="1">
                  <c:v>Srpen</c:v>
                </c:pt>
                <c:pt idx="2">
                  <c:v>Září</c:v>
                </c:pt>
              </c:strCache>
            </c:strRef>
          </c:cat>
          <c:val>
            <c:numRef>
              <c:f>('8.9'!$B$16,'8.9'!$D$16,'8.9'!$F$16)</c:f>
              <c:numCache>
                <c:formatCode>#\ ##0.0</c:formatCode>
                <c:ptCount val="3"/>
                <c:pt idx="0">
                  <c:v>53708.374000000003</c:v>
                </c:pt>
                <c:pt idx="1">
                  <c:v>48248.936000000002</c:v>
                </c:pt>
                <c:pt idx="2">
                  <c:v>52349.82</c:v>
                </c:pt>
              </c:numCache>
            </c:numRef>
          </c:val>
          <c:extLst>
            <c:ext xmlns:c16="http://schemas.microsoft.com/office/drawing/2014/chart" uri="{C3380CC4-5D6E-409C-BE32-E72D297353CC}">
              <c16:uniqueId val="{00000006-16F9-49E0-B9F8-A65835EE11A6}"/>
            </c:ext>
          </c:extLst>
        </c:ser>
        <c:ser>
          <c:idx val="7"/>
          <c:order val="7"/>
          <c:tx>
            <c:strRef>
              <c:f>'8.9'!$A$17</c:f>
              <c:strCache>
                <c:ptCount val="1"/>
                <c:pt idx="0">
                  <c:v>Jaderné palivo</c:v>
                </c:pt>
              </c:strCache>
            </c:strRef>
          </c:tx>
          <c:spPr>
            <a:solidFill>
              <a:srgbClr val="F7C9C7"/>
            </a:solidFill>
          </c:spPr>
          <c:invertIfNegative val="0"/>
          <c:cat>
            <c:strRef>
              <c:f>'8.9'!$C$38:$E$38</c:f>
              <c:strCache>
                <c:ptCount val="3"/>
                <c:pt idx="0">
                  <c:v>Červenec</c:v>
                </c:pt>
                <c:pt idx="1">
                  <c:v>Srpen</c:v>
                </c:pt>
                <c:pt idx="2">
                  <c:v>Září</c:v>
                </c:pt>
              </c:strCache>
            </c:strRef>
          </c:cat>
          <c:val>
            <c:numRef>
              <c:f>('8.9'!$B$17,'8.9'!$D$17,'8.9'!$F$17)</c:f>
              <c:numCache>
                <c:formatCode>#\ ##0.0</c:formatCode>
                <c:ptCount val="3"/>
                <c:pt idx="0">
                  <c:v>0</c:v>
                </c:pt>
                <c:pt idx="1">
                  <c:v>0</c:v>
                </c:pt>
                <c:pt idx="2">
                  <c:v>0</c:v>
                </c:pt>
              </c:numCache>
            </c:numRef>
          </c:val>
          <c:extLst>
            <c:ext xmlns:c16="http://schemas.microsoft.com/office/drawing/2014/chart" uri="{C3380CC4-5D6E-409C-BE32-E72D297353CC}">
              <c16:uniqueId val="{00000007-16F9-49E0-B9F8-A65835EE11A6}"/>
            </c:ext>
          </c:extLst>
        </c:ser>
        <c:ser>
          <c:idx val="8"/>
          <c:order val="8"/>
          <c:tx>
            <c:strRef>
              <c:f>'8.9'!$A$18</c:f>
              <c:strCache>
                <c:ptCount val="1"/>
                <c:pt idx="0">
                  <c:v>Koks</c:v>
                </c:pt>
              </c:strCache>
            </c:strRef>
          </c:tx>
          <c:spPr>
            <a:solidFill>
              <a:srgbClr val="262626"/>
            </a:solidFill>
          </c:spPr>
          <c:invertIfNegative val="0"/>
          <c:cat>
            <c:strRef>
              <c:f>'8.9'!$C$38:$E$38</c:f>
              <c:strCache>
                <c:ptCount val="3"/>
                <c:pt idx="0">
                  <c:v>Červenec</c:v>
                </c:pt>
                <c:pt idx="1">
                  <c:v>Srpen</c:v>
                </c:pt>
                <c:pt idx="2">
                  <c:v>Září</c:v>
                </c:pt>
              </c:strCache>
            </c:strRef>
          </c:cat>
          <c:val>
            <c:numRef>
              <c:f>('8.9'!$B$18,'8.9'!$D$18,'8.9'!$F$18)</c:f>
              <c:numCache>
                <c:formatCode>#\ ##0.0</c:formatCode>
                <c:ptCount val="3"/>
                <c:pt idx="0">
                  <c:v>0</c:v>
                </c:pt>
                <c:pt idx="1">
                  <c:v>0</c:v>
                </c:pt>
                <c:pt idx="2">
                  <c:v>0</c:v>
                </c:pt>
              </c:numCache>
            </c:numRef>
          </c:val>
          <c:extLst>
            <c:ext xmlns:c16="http://schemas.microsoft.com/office/drawing/2014/chart" uri="{C3380CC4-5D6E-409C-BE32-E72D297353CC}">
              <c16:uniqueId val="{00000008-16F9-49E0-B9F8-A65835EE11A6}"/>
            </c:ext>
          </c:extLst>
        </c:ser>
        <c:ser>
          <c:idx val="9"/>
          <c:order val="9"/>
          <c:tx>
            <c:strRef>
              <c:f>'8.9'!$A$19</c:f>
              <c:strCache>
                <c:ptCount val="1"/>
                <c:pt idx="0">
                  <c:v>Odpadní teplo</c:v>
                </c:pt>
              </c:strCache>
            </c:strRef>
          </c:tx>
          <c:spPr>
            <a:solidFill>
              <a:srgbClr val="646363"/>
            </a:solidFill>
          </c:spPr>
          <c:invertIfNegative val="0"/>
          <c:cat>
            <c:strRef>
              <c:f>'8.9'!$C$38:$E$38</c:f>
              <c:strCache>
                <c:ptCount val="3"/>
                <c:pt idx="0">
                  <c:v>Červenec</c:v>
                </c:pt>
                <c:pt idx="1">
                  <c:v>Srpen</c:v>
                </c:pt>
                <c:pt idx="2">
                  <c:v>Září</c:v>
                </c:pt>
              </c:strCache>
            </c:strRef>
          </c:cat>
          <c:val>
            <c:numRef>
              <c:f>('8.9'!$B$19,'8.9'!$D$19,'8.9'!$F$19)</c:f>
              <c:numCache>
                <c:formatCode>#\ ##0.0</c:formatCode>
                <c:ptCount val="3"/>
                <c:pt idx="0">
                  <c:v>0</c:v>
                </c:pt>
                <c:pt idx="1">
                  <c:v>0</c:v>
                </c:pt>
                <c:pt idx="2">
                  <c:v>0</c:v>
                </c:pt>
              </c:numCache>
            </c:numRef>
          </c:val>
          <c:extLst>
            <c:ext xmlns:c16="http://schemas.microsoft.com/office/drawing/2014/chart" uri="{C3380CC4-5D6E-409C-BE32-E72D297353CC}">
              <c16:uniqueId val="{00000009-16F9-49E0-B9F8-A65835EE11A6}"/>
            </c:ext>
          </c:extLst>
        </c:ser>
        <c:ser>
          <c:idx val="10"/>
          <c:order val="10"/>
          <c:tx>
            <c:strRef>
              <c:f>'8.9'!$A$20</c:f>
              <c:strCache>
                <c:ptCount val="1"/>
                <c:pt idx="0">
                  <c:v>Ostatní kapalná paliva</c:v>
                </c:pt>
              </c:strCache>
            </c:strRef>
          </c:tx>
          <c:spPr>
            <a:solidFill>
              <a:srgbClr val="9D9D9C"/>
            </a:solidFill>
          </c:spPr>
          <c:invertIfNegative val="0"/>
          <c:cat>
            <c:strRef>
              <c:f>'8.9'!$C$38:$E$38</c:f>
              <c:strCache>
                <c:ptCount val="3"/>
                <c:pt idx="0">
                  <c:v>Červenec</c:v>
                </c:pt>
                <c:pt idx="1">
                  <c:v>Srpen</c:v>
                </c:pt>
                <c:pt idx="2">
                  <c:v>Září</c:v>
                </c:pt>
              </c:strCache>
            </c:strRef>
          </c:cat>
          <c:val>
            <c:numRef>
              <c:f>('8.9'!$B$20,'8.9'!$D$20,'8.9'!$F$20)</c:f>
              <c:numCache>
                <c:formatCode>#\ ##0.0</c:formatCode>
                <c:ptCount val="3"/>
                <c:pt idx="0">
                  <c:v>0</c:v>
                </c:pt>
                <c:pt idx="1">
                  <c:v>0</c:v>
                </c:pt>
                <c:pt idx="2">
                  <c:v>0</c:v>
                </c:pt>
              </c:numCache>
            </c:numRef>
          </c:val>
          <c:extLst>
            <c:ext xmlns:c16="http://schemas.microsoft.com/office/drawing/2014/chart" uri="{C3380CC4-5D6E-409C-BE32-E72D297353CC}">
              <c16:uniqueId val="{0000000A-16F9-49E0-B9F8-A65835EE11A6}"/>
            </c:ext>
          </c:extLst>
        </c:ser>
        <c:ser>
          <c:idx val="11"/>
          <c:order val="11"/>
          <c:tx>
            <c:strRef>
              <c:f>'8.9'!$A$21</c:f>
              <c:strCache>
                <c:ptCount val="1"/>
                <c:pt idx="0">
                  <c:v>Ostatní pevná paliva</c:v>
                </c:pt>
              </c:strCache>
            </c:strRef>
          </c:tx>
          <c:spPr>
            <a:solidFill>
              <a:srgbClr val="D0D0D0"/>
            </a:solidFill>
          </c:spPr>
          <c:invertIfNegative val="0"/>
          <c:cat>
            <c:strRef>
              <c:f>'8.9'!$C$38:$E$38</c:f>
              <c:strCache>
                <c:ptCount val="3"/>
                <c:pt idx="0">
                  <c:v>Červenec</c:v>
                </c:pt>
                <c:pt idx="1">
                  <c:v>Srpen</c:v>
                </c:pt>
                <c:pt idx="2">
                  <c:v>Září</c:v>
                </c:pt>
              </c:strCache>
            </c:strRef>
          </c:cat>
          <c:val>
            <c:numRef>
              <c:f>('8.9'!$B$21,'8.9'!$D$21,'8.9'!$F$21)</c:f>
              <c:numCache>
                <c:formatCode>#\ ##0.0</c:formatCode>
                <c:ptCount val="3"/>
                <c:pt idx="0">
                  <c:v>0</c:v>
                </c:pt>
                <c:pt idx="1">
                  <c:v>10824.12</c:v>
                </c:pt>
                <c:pt idx="2">
                  <c:v>17727.144</c:v>
                </c:pt>
              </c:numCache>
            </c:numRef>
          </c:val>
          <c:extLst>
            <c:ext xmlns:c16="http://schemas.microsoft.com/office/drawing/2014/chart" uri="{C3380CC4-5D6E-409C-BE32-E72D297353CC}">
              <c16:uniqueId val="{0000000B-16F9-49E0-B9F8-A65835EE11A6}"/>
            </c:ext>
          </c:extLst>
        </c:ser>
        <c:ser>
          <c:idx val="12"/>
          <c:order val="12"/>
          <c:tx>
            <c:strRef>
              <c:f>'8.9'!$A$22</c:f>
              <c:strCache>
                <c:ptCount val="1"/>
                <c:pt idx="0">
                  <c:v>Ostatní plyny</c:v>
                </c:pt>
              </c:strCache>
            </c:strRef>
          </c:tx>
          <c:spPr>
            <a:pattFill prst="ltUpDiag">
              <a:fgClr>
                <a:srgbClr val="23315F"/>
              </a:fgClr>
              <a:bgClr>
                <a:sysClr val="window" lastClr="FFFFFF"/>
              </a:bgClr>
            </a:pattFill>
          </c:spPr>
          <c:invertIfNegative val="0"/>
          <c:cat>
            <c:strRef>
              <c:f>'8.9'!$C$38:$E$38</c:f>
              <c:strCache>
                <c:ptCount val="3"/>
                <c:pt idx="0">
                  <c:v>Červenec</c:v>
                </c:pt>
                <c:pt idx="1">
                  <c:v>Srpen</c:v>
                </c:pt>
                <c:pt idx="2">
                  <c:v>Září</c:v>
                </c:pt>
              </c:strCache>
            </c:strRef>
          </c:cat>
          <c:val>
            <c:numRef>
              <c:f>('8.9'!$B$22,'8.9'!$D$22,'8.9'!$F$22)</c:f>
              <c:numCache>
                <c:formatCode>#\ ##0.0</c:formatCode>
                <c:ptCount val="3"/>
                <c:pt idx="0">
                  <c:v>0</c:v>
                </c:pt>
                <c:pt idx="1">
                  <c:v>0</c:v>
                </c:pt>
                <c:pt idx="2">
                  <c:v>0</c:v>
                </c:pt>
              </c:numCache>
            </c:numRef>
          </c:val>
          <c:extLst>
            <c:ext xmlns:c16="http://schemas.microsoft.com/office/drawing/2014/chart" uri="{C3380CC4-5D6E-409C-BE32-E72D297353CC}">
              <c16:uniqueId val="{0000000C-16F9-49E0-B9F8-A65835EE11A6}"/>
            </c:ext>
          </c:extLst>
        </c:ser>
        <c:ser>
          <c:idx val="13"/>
          <c:order val="13"/>
          <c:tx>
            <c:strRef>
              <c:f>'8.9'!$A$23</c:f>
              <c:strCache>
                <c:ptCount val="1"/>
                <c:pt idx="0">
                  <c:v>Ostatní</c:v>
                </c:pt>
              </c:strCache>
            </c:strRef>
          </c:tx>
          <c:spPr>
            <a:pattFill prst="ltUpDiag">
              <a:fgClr>
                <a:srgbClr val="E02C1F"/>
              </a:fgClr>
              <a:bgClr>
                <a:sysClr val="window" lastClr="FFFFFF"/>
              </a:bgClr>
            </a:pattFill>
          </c:spPr>
          <c:invertIfNegative val="0"/>
          <c:cat>
            <c:strRef>
              <c:f>'8.9'!$C$38:$E$38</c:f>
              <c:strCache>
                <c:ptCount val="3"/>
                <c:pt idx="0">
                  <c:v>Červenec</c:v>
                </c:pt>
                <c:pt idx="1">
                  <c:v>Srpen</c:v>
                </c:pt>
                <c:pt idx="2">
                  <c:v>Září</c:v>
                </c:pt>
              </c:strCache>
            </c:strRef>
          </c:cat>
          <c:val>
            <c:numRef>
              <c:f>('8.9'!$B$23,'8.9'!$D$23,'8.9'!$F$23)</c:f>
              <c:numCache>
                <c:formatCode>#\ ##0.0</c:formatCode>
                <c:ptCount val="3"/>
                <c:pt idx="0">
                  <c:v>0</c:v>
                </c:pt>
                <c:pt idx="1">
                  <c:v>0</c:v>
                </c:pt>
                <c:pt idx="2">
                  <c:v>0</c:v>
                </c:pt>
              </c:numCache>
            </c:numRef>
          </c:val>
          <c:extLst>
            <c:ext xmlns:c16="http://schemas.microsoft.com/office/drawing/2014/chart" uri="{C3380CC4-5D6E-409C-BE32-E72D297353CC}">
              <c16:uniqueId val="{0000000D-16F9-49E0-B9F8-A65835EE11A6}"/>
            </c:ext>
          </c:extLst>
        </c:ser>
        <c:ser>
          <c:idx val="14"/>
          <c:order val="14"/>
          <c:tx>
            <c:strRef>
              <c:f>'8.9'!$A$24</c:f>
              <c:strCache>
                <c:ptCount val="1"/>
                <c:pt idx="0">
                  <c:v>Topné oleje</c:v>
                </c:pt>
              </c:strCache>
            </c:strRef>
          </c:tx>
          <c:spPr>
            <a:pattFill prst="ltUpDiag">
              <a:fgClr>
                <a:srgbClr val="23315F"/>
              </a:fgClr>
              <a:bgClr>
                <a:sysClr val="window" lastClr="FFFFFF"/>
              </a:bgClr>
            </a:pattFill>
          </c:spPr>
          <c:invertIfNegative val="0"/>
          <c:cat>
            <c:strRef>
              <c:f>'8.9'!$C$38:$E$38</c:f>
              <c:strCache>
                <c:ptCount val="3"/>
                <c:pt idx="0">
                  <c:v>Červenec</c:v>
                </c:pt>
                <c:pt idx="1">
                  <c:v>Srpen</c:v>
                </c:pt>
                <c:pt idx="2">
                  <c:v>Září</c:v>
                </c:pt>
              </c:strCache>
            </c:strRef>
          </c:cat>
          <c:val>
            <c:numRef>
              <c:f>('8.9'!$B$24,'8.9'!$D$24,'8.9'!$F$24)</c:f>
              <c:numCache>
                <c:formatCode>#\ ##0.0</c:formatCode>
                <c:ptCount val="3"/>
                <c:pt idx="0">
                  <c:v>2212.7649999999999</c:v>
                </c:pt>
                <c:pt idx="1">
                  <c:v>2303.018</c:v>
                </c:pt>
                <c:pt idx="2">
                  <c:v>1732.8009999999999</c:v>
                </c:pt>
              </c:numCache>
            </c:numRef>
          </c:val>
          <c:extLst>
            <c:ext xmlns:c16="http://schemas.microsoft.com/office/drawing/2014/chart" uri="{C3380CC4-5D6E-409C-BE32-E72D297353CC}">
              <c16:uniqueId val="{0000000E-16F9-49E0-B9F8-A65835EE11A6}"/>
            </c:ext>
          </c:extLst>
        </c:ser>
        <c:ser>
          <c:idx val="15"/>
          <c:order val="15"/>
          <c:tx>
            <c:strRef>
              <c:f>'8.9'!$A$25</c:f>
              <c:strCache>
                <c:ptCount val="1"/>
                <c:pt idx="0">
                  <c:v>Zemní plyn</c:v>
                </c:pt>
              </c:strCache>
            </c:strRef>
          </c:tx>
          <c:spPr>
            <a:pattFill prst="ltUpDiag">
              <a:fgClr>
                <a:srgbClr val="E86158"/>
              </a:fgClr>
              <a:bgClr>
                <a:sysClr val="window" lastClr="FFFFFF"/>
              </a:bgClr>
            </a:pattFill>
          </c:spPr>
          <c:invertIfNegative val="0"/>
          <c:cat>
            <c:strRef>
              <c:f>'8.9'!$C$38:$E$38</c:f>
              <c:strCache>
                <c:ptCount val="3"/>
                <c:pt idx="0">
                  <c:v>Červenec</c:v>
                </c:pt>
                <c:pt idx="1">
                  <c:v>Srpen</c:v>
                </c:pt>
                <c:pt idx="2">
                  <c:v>Září</c:v>
                </c:pt>
              </c:strCache>
            </c:strRef>
          </c:cat>
          <c:val>
            <c:numRef>
              <c:f>('8.9'!$B$25,'8.9'!$D$25,'8.9'!$F$25)</c:f>
              <c:numCache>
                <c:formatCode>#\ ##0.0</c:formatCode>
                <c:ptCount val="3"/>
                <c:pt idx="0">
                  <c:v>42781.858</c:v>
                </c:pt>
                <c:pt idx="1">
                  <c:v>29947.836000000003</c:v>
                </c:pt>
                <c:pt idx="2">
                  <c:v>36050.402000000002</c:v>
                </c:pt>
              </c:numCache>
            </c:numRef>
          </c:val>
          <c:extLst>
            <c:ext xmlns:c16="http://schemas.microsoft.com/office/drawing/2014/chart" uri="{C3380CC4-5D6E-409C-BE32-E72D297353CC}">
              <c16:uniqueId val="{0000000F-16F9-49E0-B9F8-A65835EE11A6}"/>
            </c:ext>
          </c:extLst>
        </c:ser>
        <c:dLbls>
          <c:showLegendKey val="0"/>
          <c:showVal val="0"/>
          <c:showCatName val="0"/>
          <c:showSerName val="0"/>
          <c:showPercent val="0"/>
          <c:showBubbleSize val="0"/>
        </c:dLbls>
        <c:gapWidth val="50"/>
        <c:overlap val="100"/>
        <c:axId val="289046528"/>
        <c:axId val="289048064"/>
      </c:barChart>
      <c:catAx>
        <c:axId val="289046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048064"/>
        <c:crosses val="autoZero"/>
        <c:auto val="1"/>
        <c:lblAlgn val="ctr"/>
        <c:lblOffset val="100"/>
        <c:noMultiLvlLbl val="0"/>
      </c:catAx>
      <c:valAx>
        <c:axId val="289048064"/>
        <c:scaling>
          <c:orientation val="minMax"/>
          <c:max val="15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046528"/>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4086-4D7F-B1F4-DA43308C29EB}"/>
              </c:ext>
            </c:extLst>
          </c:dPt>
          <c:dPt>
            <c:idx val="1"/>
            <c:bubble3D val="0"/>
            <c:spPr>
              <a:solidFill>
                <a:schemeClr val="accent2"/>
              </a:solidFill>
            </c:spPr>
            <c:extLst>
              <c:ext xmlns:c16="http://schemas.microsoft.com/office/drawing/2014/chart" uri="{C3380CC4-5D6E-409C-BE32-E72D297353CC}">
                <c16:uniqueId val="{00000003-4086-4D7F-B1F4-DA43308C29EB}"/>
              </c:ext>
            </c:extLst>
          </c:dPt>
          <c:dPt>
            <c:idx val="2"/>
            <c:bubble3D val="0"/>
            <c:spPr>
              <a:solidFill>
                <a:schemeClr val="accent3"/>
              </a:solidFill>
            </c:spPr>
            <c:extLst>
              <c:ext xmlns:c16="http://schemas.microsoft.com/office/drawing/2014/chart" uri="{C3380CC4-5D6E-409C-BE32-E72D297353CC}">
                <c16:uniqueId val="{00000005-4086-4D7F-B1F4-DA43308C29EB}"/>
              </c:ext>
            </c:extLst>
          </c:dPt>
          <c:dPt>
            <c:idx val="3"/>
            <c:bubble3D val="0"/>
            <c:spPr>
              <a:solidFill>
                <a:schemeClr val="accent4"/>
              </a:solidFill>
            </c:spPr>
            <c:extLst>
              <c:ext xmlns:c16="http://schemas.microsoft.com/office/drawing/2014/chart" uri="{C3380CC4-5D6E-409C-BE32-E72D297353CC}">
                <c16:uniqueId val="{00000007-4086-4D7F-B1F4-DA43308C29EB}"/>
              </c:ext>
            </c:extLst>
          </c:dPt>
          <c:dPt>
            <c:idx val="4"/>
            <c:bubble3D val="0"/>
            <c:spPr>
              <a:solidFill>
                <a:schemeClr val="accent5"/>
              </a:solidFill>
            </c:spPr>
            <c:extLst>
              <c:ext xmlns:c16="http://schemas.microsoft.com/office/drawing/2014/chart" uri="{C3380CC4-5D6E-409C-BE32-E72D297353CC}">
                <c16:uniqueId val="{00000009-4086-4D7F-B1F4-DA43308C29EB}"/>
              </c:ext>
            </c:extLst>
          </c:dPt>
          <c:dPt>
            <c:idx val="5"/>
            <c:bubble3D val="0"/>
            <c:spPr>
              <a:solidFill>
                <a:schemeClr val="accent6"/>
              </a:solidFill>
            </c:spPr>
            <c:extLst>
              <c:ext xmlns:c16="http://schemas.microsoft.com/office/drawing/2014/chart" uri="{C3380CC4-5D6E-409C-BE32-E72D297353CC}">
                <c16:uniqueId val="{0000000B-4086-4D7F-B1F4-DA43308C29EB}"/>
              </c:ext>
            </c:extLst>
          </c:dPt>
          <c:dPt>
            <c:idx val="6"/>
            <c:bubble3D val="0"/>
            <c:spPr>
              <a:solidFill>
                <a:srgbClr val="F0948F"/>
              </a:solidFill>
            </c:spPr>
            <c:extLst>
              <c:ext xmlns:c16="http://schemas.microsoft.com/office/drawing/2014/chart" uri="{C3380CC4-5D6E-409C-BE32-E72D297353CC}">
                <c16:uniqueId val="{0000000D-4086-4D7F-B1F4-DA43308C29EB}"/>
              </c:ext>
            </c:extLst>
          </c:dPt>
          <c:dPt>
            <c:idx val="7"/>
            <c:bubble3D val="0"/>
            <c:spPr>
              <a:solidFill>
                <a:srgbClr val="F7C9C7"/>
              </a:solidFill>
            </c:spPr>
            <c:extLst>
              <c:ext xmlns:c16="http://schemas.microsoft.com/office/drawing/2014/chart" uri="{C3380CC4-5D6E-409C-BE32-E72D297353CC}">
                <c16:uniqueId val="{0000000F-4086-4D7F-B1F4-DA43308C29EB}"/>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4086-4D7F-B1F4-DA43308C29EB}"/>
            </c:ext>
          </c:extLst>
        </c:ser>
        <c:ser>
          <c:idx val="2"/>
          <c:order val="1"/>
          <c:dPt>
            <c:idx val="0"/>
            <c:bubble3D val="0"/>
            <c:spPr>
              <a:solidFill>
                <a:schemeClr val="accent1"/>
              </a:solidFill>
            </c:spPr>
            <c:extLst>
              <c:ext xmlns:c16="http://schemas.microsoft.com/office/drawing/2014/chart" uri="{C3380CC4-5D6E-409C-BE32-E72D297353CC}">
                <c16:uniqueId val="{00000012-4086-4D7F-B1F4-DA43308C29EB}"/>
              </c:ext>
            </c:extLst>
          </c:dPt>
          <c:dPt>
            <c:idx val="1"/>
            <c:bubble3D val="0"/>
            <c:spPr>
              <a:solidFill>
                <a:schemeClr val="accent2"/>
              </a:solidFill>
            </c:spPr>
            <c:extLst>
              <c:ext xmlns:c16="http://schemas.microsoft.com/office/drawing/2014/chart" uri="{C3380CC4-5D6E-409C-BE32-E72D297353CC}">
                <c16:uniqueId val="{00000014-4086-4D7F-B1F4-DA43308C29EB}"/>
              </c:ext>
            </c:extLst>
          </c:dPt>
          <c:dPt>
            <c:idx val="2"/>
            <c:bubble3D val="0"/>
            <c:spPr>
              <a:solidFill>
                <a:schemeClr val="accent3"/>
              </a:solidFill>
            </c:spPr>
            <c:extLst>
              <c:ext xmlns:c16="http://schemas.microsoft.com/office/drawing/2014/chart" uri="{C3380CC4-5D6E-409C-BE32-E72D297353CC}">
                <c16:uniqueId val="{00000016-4086-4D7F-B1F4-DA43308C29EB}"/>
              </c:ext>
            </c:extLst>
          </c:dPt>
          <c:dPt>
            <c:idx val="3"/>
            <c:bubble3D val="0"/>
            <c:spPr>
              <a:solidFill>
                <a:schemeClr val="accent4"/>
              </a:solidFill>
            </c:spPr>
            <c:extLst>
              <c:ext xmlns:c16="http://schemas.microsoft.com/office/drawing/2014/chart" uri="{C3380CC4-5D6E-409C-BE32-E72D297353CC}">
                <c16:uniqueId val="{00000018-4086-4D7F-B1F4-DA43308C29EB}"/>
              </c:ext>
            </c:extLst>
          </c:dPt>
          <c:dPt>
            <c:idx val="4"/>
            <c:bubble3D val="0"/>
            <c:spPr>
              <a:solidFill>
                <a:schemeClr val="accent5"/>
              </a:solidFill>
            </c:spPr>
            <c:extLst>
              <c:ext xmlns:c16="http://schemas.microsoft.com/office/drawing/2014/chart" uri="{C3380CC4-5D6E-409C-BE32-E72D297353CC}">
                <c16:uniqueId val="{0000001A-4086-4D7F-B1F4-DA43308C29EB}"/>
              </c:ext>
            </c:extLst>
          </c:dPt>
          <c:dPt>
            <c:idx val="5"/>
            <c:bubble3D val="0"/>
            <c:spPr>
              <a:solidFill>
                <a:schemeClr val="accent6"/>
              </a:solidFill>
            </c:spPr>
            <c:extLst>
              <c:ext xmlns:c16="http://schemas.microsoft.com/office/drawing/2014/chart" uri="{C3380CC4-5D6E-409C-BE32-E72D297353CC}">
                <c16:uniqueId val="{0000001C-4086-4D7F-B1F4-DA43308C29EB}"/>
              </c:ext>
            </c:extLst>
          </c:dPt>
          <c:dPt>
            <c:idx val="6"/>
            <c:bubble3D val="0"/>
            <c:spPr>
              <a:solidFill>
                <a:srgbClr val="F0948F"/>
              </a:solidFill>
            </c:spPr>
            <c:extLst>
              <c:ext xmlns:c16="http://schemas.microsoft.com/office/drawing/2014/chart" uri="{C3380CC4-5D6E-409C-BE32-E72D297353CC}">
                <c16:uniqueId val="{0000001E-4086-4D7F-B1F4-DA43308C29EB}"/>
              </c:ext>
            </c:extLst>
          </c:dPt>
          <c:dPt>
            <c:idx val="7"/>
            <c:bubble3D val="0"/>
            <c:spPr>
              <a:solidFill>
                <a:srgbClr val="F7C9C7"/>
              </a:solidFill>
            </c:spPr>
            <c:extLst>
              <c:ext xmlns:c16="http://schemas.microsoft.com/office/drawing/2014/chart" uri="{C3380CC4-5D6E-409C-BE32-E72D297353CC}">
                <c16:uniqueId val="{00000020-4086-4D7F-B1F4-DA43308C29EB}"/>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4086-4D7F-B1F4-DA43308C29E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B79-47F7-90AB-429F41054E43}"/>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B79-47F7-90AB-429F41054E43}"/>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B79-47F7-90AB-429F41054E43}"/>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B79-47F7-90AB-429F41054E43}"/>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B79-47F7-90AB-429F41054E43}"/>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B79-47F7-90AB-429F41054E43}"/>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B79-47F7-90AB-429F41054E43}"/>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B79-47F7-90AB-429F41054E43}"/>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B79-47F7-90AB-429F41054E43}"/>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B79-47F7-90AB-429F41054E43}"/>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B79-47F7-90AB-429F41054E43}"/>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B79-47F7-90AB-429F41054E43}"/>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B79-47F7-90AB-429F41054E43}"/>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B79-47F7-90AB-429F41054E43}"/>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B79-47F7-90AB-429F41054E43}"/>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EB79-47F7-90AB-429F41054E43}"/>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0726692511942471E-3"/>
          <c:y val="0"/>
        </c:manualLayout>
      </c:layout>
      <c:overlay val="0"/>
    </c:title>
    <c:autoTitleDeleted val="0"/>
    <c:plotArea>
      <c:layout>
        <c:manualLayout>
          <c:layoutTarget val="inner"/>
          <c:xMode val="edge"/>
          <c:yMode val="edge"/>
          <c:x val="7.5531919219025079E-2"/>
          <c:y val="0.25777366064536045"/>
          <c:w val="0.6353664721138359"/>
          <c:h val="0.54330228329301977"/>
        </c:manualLayout>
      </c:layout>
      <c:barChart>
        <c:barDir val="col"/>
        <c:grouping val="stacked"/>
        <c:varyColors val="0"/>
        <c:ser>
          <c:idx val="0"/>
          <c:order val="0"/>
          <c:tx>
            <c:strRef>
              <c:f>'8.10'!$A$28</c:f>
              <c:strCache>
                <c:ptCount val="1"/>
                <c:pt idx="0">
                  <c:v>Průmysl</c:v>
                </c:pt>
              </c:strCache>
            </c:strRef>
          </c:tx>
          <c:invertIfNegative val="0"/>
          <c:cat>
            <c:strRef>
              <c:f>'8.10'!$C$38:$E$38</c:f>
              <c:strCache>
                <c:ptCount val="3"/>
                <c:pt idx="0">
                  <c:v>Červenec</c:v>
                </c:pt>
                <c:pt idx="1">
                  <c:v>Srpen</c:v>
                </c:pt>
                <c:pt idx="2">
                  <c:v>Září</c:v>
                </c:pt>
              </c:strCache>
            </c:strRef>
          </c:cat>
          <c:val>
            <c:numRef>
              <c:f>('8.10'!$B$28,'8.10'!$D$28,'8.10'!$F$28)</c:f>
              <c:numCache>
                <c:formatCode>#\ ##0.0</c:formatCode>
                <c:ptCount val="3"/>
                <c:pt idx="0">
                  <c:v>6000.4779999999992</c:v>
                </c:pt>
                <c:pt idx="1">
                  <c:v>7119.6130000000012</c:v>
                </c:pt>
                <c:pt idx="2">
                  <c:v>7300.125</c:v>
                </c:pt>
              </c:numCache>
            </c:numRef>
          </c:val>
          <c:extLst>
            <c:ext xmlns:c16="http://schemas.microsoft.com/office/drawing/2014/chart" uri="{C3380CC4-5D6E-409C-BE32-E72D297353CC}">
              <c16:uniqueId val="{00000000-7D39-477E-9522-6A9F2FCCFBB0}"/>
            </c:ext>
          </c:extLst>
        </c:ser>
        <c:ser>
          <c:idx val="1"/>
          <c:order val="1"/>
          <c:tx>
            <c:strRef>
              <c:f>'8.10'!$A$29</c:f>
              <c:strCache>
                <c:ptCount val="1"/>
                <c:pt idx="0">
                  <c:v>Energetika</c:v>
                </c:pt>
              </c:strCache>
            </c:strRef>
          </c:tx>
          <c:invertIfNegative val="0"/>
          <c:cat>
            <c:strRef>
              <c:f>'8.10'!$C$38:$E$38</c:f>
              <c:strCache>
                <c:ptCount val="3"/>
                <c:pt idx="0">
                  <c:v>Červenec</c:v>
                </c:pt>
                <c:pt idx="1">
                  <c:v>Srpen</c:v>
                </c:pt>
                <c:pt idx="2">
                  <c:v>Září</c:v>
                </c:pt>
              </c:strCache>
            </c:strRef>
          </c:cat>
          <c:val>
            <c:numRef>
              <c:f>('8.10'!$B$29,'8.10'!$D$29,'8.10'!$F$29)</c:f>
              <c:numCache>
                <c:formatCode>#\ ##0.0</c:formatCode>
                <c:ptCount val="3"/>
                <c:pt idx="0">
                  <c:v>585</c:v>
                </c:pt>
                <c:pt idx="1">
                  <c:v>467.4</c:v>
                </c:pt>
                <c:pt idx="2">
                  <c:v>484.3</c:v>
                </c:pt>
              </c:numCache>
            </c:numRef>
          </c:val>
          <c:extLst>
            <c:ext xmlns:c16="http://schemas.microsoft.com/office/drawing/2014/chart" uri="{C3380CC4-5D6E-409C-BE32-E72D297353CC}">
              <c16:uniqueId val="{00000001-7D39-477E-9522-6A9F2FCCFBB0}"/>
            </c:ext>
          </c:extLst>
        </c:ser>
        <c:ser>
          <c:idx val="2"/>
          <c:order val="2"/>
          <c:tx>
            <c:strRef>
              <c:f>'8.10'!$A$30</c:f>
              <c:strCache>
                <c:ptCount val="1"/>
                <c:pt idx="0">
                  <c:v>Doprava</c:v>
                </c:pt>
              </c:strCache>
            </c:strRef>
          </c:tx>
          <c:invertIfNegative val="0"/>
          <c:cat>
            <c:strRef>
              <c:f>'8.10'!$C$38:$E$38</c:f>
              <c:strCache>
                <c:ptCount val="3"/>
                <c:pt idx="0">
                  <c:v>Červenec</c:v>
                </c:pt>
                <c:pt idx="1">
                  <c:v>Srpen</c:v>
                </c:pt>
                <c:pt idx="2">
                  <c:v>Září</c:v>
                </c:pt>
              </c:strCache>
            </c:strRef>
          </c:cat>
          <c:val>
            <c:numRef>
              <c:f>('8.10'!$B$30,'8.10'!$D$30,'8.10'!$F$30)</c:f>
              <c:numCache>
                <c:formatCode>#\ ##0.0</c:formatCode>
                <c:ptCount val="3"/>
                <c:pt idx="0">
                  <c:v>411.9</c:v>
                </c:pt>
                <c:pt idx="1">
                  <c:v>433.1</c:v>
                </c:pt>
                <c:pt idx="2">
                  <c:v>468.3</c:v>
                </c:pt>
              </c:numCache>
            </c:numRef>
          </c:val>
          <c:extLst>
            <c:ext xmlns:c16="http://schemas.microsoft.com/office/drawing/2014/chart" uri="{C3380CC4-5D6E-409C-BE32-E72D297353CC}">
              <c16:uniqueId val="{00000002-7D39-477E-9522-6A9F2FCCFBB0}"/>
            </c:ext>
          </c:extLst>
        </c:ser>
        <c:ser>
          <c:idx val="3"/>
          <c:order val="3"/>
          <c:tx>
            <c:strRef>
              <c:f>'8.10'!$A$31</c:f>
              <c:strCache>
                <c:ptCount val="1"/>
                <c:pt idx="0">
                  <c:v>Stavebnictví</c:v>
                </c:pt>
              </c:strCache>
            </c:strRef>
          </c:tx>
          <c:invertIfNegative val="0"/>
          <c:cat>
            <c:strRef>
              <c:f>'8.10'!$C$38:$E$38</c:f>
              <c:strCache>
                <c:ptCount val="3"/>
                <c:pt idx="0">
                  <c:v>Červenec</c:v>
                </c:pt>
                <c:pt idx="1">
                  <c:v>Srpen</c:v>
                </c:pt>
                <c:pt idx="2">
                  <c:v>Září</c:v>
                </c:pt>
              </c:strCache>
            </c:strRef>
          </c:cat>
          <c:val>
            <c:numRef>
              <c:f>('8.10'!$B$31,'8.10'!$D$31,'8.10'!$F$31)</c:f>
              <c:numCache>
                <c:formatCode>#\ ##0.0</c:formatCode>
                <c:ptCount val="3"/>
                <c:pt idx="0">
                  <c:v>165.78700000000001</c:v>
                </c:pt>
                <c:pt idx="1">
                  <c:v>207.81399999999999</c:v>
                </c:pt>
                <c:pt idx="2">
                  <c:v>71</c:v>
                </c:pt>
              </c:numCache>
            </c:numRef>
          </c:val>
          <c:extLst>
            <c:ext xmlns:c16="http://schemas.microsoft.com/office/drawing/2014/chart" uri="{C3380CC4-5D6E-409C-BE32-E72D297353CC}">
              <c16:uniqueId val="{00000003-7D39-477E-9522-6A9F2FCCFBB0}"/>
            </c:ext>
          </c:extLst>
        </c:ser>
        <c:ser>
          <c:idx val="4"/>
          <c:order val="4"/>
          <c:tx>
            <c:strRef>
              <c:f>'8.10'!$A$32</c:f>
              <c:strCache>
                <c:ptCount val="1"/>
                <c:pt idx="0">
                  <c:v>Zemědělství a lesnictví</c:v>
                </c:pt>
              </c:strCache>
            </c:strRef>
          </c:tx>
          <c:invertIfNegative val="0"/>
          <c:cat>
            <c:strRef>
              <c:f>'8.10'!$C$38:$E$38</c:f>
              <c:strCache>
                <c:ptCount val="3"/>
                <c:pt idx="0">
                  <c:v>Červenec</c:v>
                </c:pt>
                <c:pt idx="1">
                  <c:v>Srpen</c:v>
                </c:pt>
                <c:pt idx="2">
                  <c:v>Září</c:v>
                </c:pt>
              </c:strCache>
            </c:strRef>
          </c:cat>
          <c:val>
            <c:numRef>
              <c:f>('8.10'!$B$32,'8.10'!$D$32,'8.10'!$F$32)</c:f>
              <c:numCache>
                <c:formatCode>#\ ##0.0</c:formatCode>
                <c:ptCount val="3"/>
                <c:pt idx="0">
                  <c:v>3728.6600000000003</c:v>
                </c:pt>
                <c:pt idx="1">
                  <c:v>2580.88</c:v>
                </c:pt>
                <c:pt idx="2">
                  <c:v>3295.74</c:v>
                </c:pt>
              </c:numCache>
            </c:numRef>
          </c:val>
          <c:extLst>
            <c:ext xmlns:c16="http://schemas.microsoft.com/office/drawing/2014/chart" uri="{C3380CC4-5D6E-409C-BE32-E72D297353CC}">
              <c16:uniqueId val="{00000004-7D39-477E-9522-6A9F2FCCFBB0}"/>
            </c:ext>
          </c:extLst>
        </c:ser>
        <c:ser>
          <c:idx val="5"/>
          <c:order val="5"/>
          <c:tx>
            <c:strRef>
              <c:f>'8.10'!$A$33</c:f>
              <c:strCache>
                <c:ptCount val="1"/>
                <c:pt idx="0">
                  <c:v>Domácnosti</c:v>
                </c:pt>
              </c:strCache>
            </c:strRef>
          </c:tx>
          <c:spPr>
            <a:solidFill>
              <a:schemeClr val="accent6"/>
            </a:solidFill>
          </c:spPr>
          <c:invertIfNegative val="0"/>
          <c:cat>
            <c:strRef>
              <c:f>'8.10'!$C$38:$E$38</c:f>
              <c:strCache>
                <c:ptCount val="3"/>
                <c:pt idx="0">
                  <c:v>Červenec</c:v>
                </c:pt>
                <c:pt idx="1">
                  <c:v>Srpen</c:v>
                </c:pt>
                <c:pt idx="2">
                  <c:v>Září</c:v>
                </c:pt>
              </c:strCache>
            </c:strRef>
          </c:cat>
          <c:val>
            <c:numRef>
              <c:f>('8.10'!$B$33,'8.10'!$D$33,'8.10'!$F$33)</c:f>
              <c:numCache>
                <c:formatCode>#\ ##0.0</c:formatCode>
                <c:ptCount val="3"/>
                <c:pt idx="0">
                  <c:v>27256.922000000002</c:v>
                </c:pt>
                <c:pt idx="1">
                  <c:v>28230.089</c:v>
                </c:pt>
                <c:pt idx="2">
                  <c:v>29523.195</c:v>
                </c:pt>
              </c:numCache>
            </c:numRef>
          </c:val>
          <c:extLst>
            <c:ext xmlns:c16="http://schemas.microsoft.com/office/drawing/2014/chart" uri="{C3380CC4-5D6E-409C-BE32-E72D297353CC}">
              <c16:uniqueId val="{00000005-7D39-477E-9522-6A9F2FCCFBB0}"/>
            </c:ext>
          </c:extLst>
        </c:ser>
        <c:ser>
          <c:idx val="6"/>
          <c:order val="6"/>
          <c:tx>
            <c:strRef>
              <c:f>'8.10'!$A$34</c:f>
              <c:strCache>
                <c:ptCount val="1"/>
                <c:pt idx="0">
                  <c:v>Obchod, služby, školství, zdravotnictví</c:v>
                </c:pt>
              </c:strCache>
            </c:strRef>
          </c:tx>
          <c:spPr>
            <a:solidFill>
              <a:srgbClr val="F0948F"/>
            </a:solidFill>
          </c:spPr>
          <c:invertIfNegative val="0"/>
          <c:cat>
            <c:strRef>
              <c:f>'8.10'!$C$38:$E$38</c:f>
              <c:strCache>
                <c:ptCount val="3"/>
                <c:pt idx="0">
                  <c:v>Červenec</c:v>
                </c:pt>
                <c:pt idx="1">
                  <c:v>Srpen</c:v>
                </c:pt>
                <c:pt idx="2">
                  <c:v>Září</c:v>
                </c:pt>
              </c:strCache>
            </c:strRef>
          </c:cat>
          <c:val>
            <c:numRef>
              <c:f>('8.10'!$B$34,'8.10'!$D$34,'8.10'!$F$34)</c:f>
              <c:numCache>
                <c:formatCode>#\ ##0.0</c:formatCode>
                <c:ptCount val="3"/>
                <c:pt idx="0">
                  <c:v>11442.89</c:v>
                </c:pt>
                <c:pt idx="1">
                  <c:v>12041.76</c:v>
                </c:pt>
                <c:pt idx="2">
                  <c:v>12907.743</c:v>
                </c:pt>
              </c:numCache>
            </c:numRef>
          </c:val>
          <c:extLst>
            <c:ext xmlns:c16="http://schemas.microsoft.com/office/drawing/2014/chart" uri="{C3380CC4-5D6E-409C-BE32-E72D297353CC}">
              <c16:uniqueId val="{00000006-7D39-477E-9522-6A9F2FCCFBB0}"/>
            </c:ext>
          </c:extLst>
        </c:ser>
        <c:ser>
          <c:idx val="7"/>
          <c:order val="7"/>
          <c:tx>
            <c:strRef>
              <c:f>'8.10'!$A$35</c:f>
              <c:strCache>
                <c:ptCount val="1"/>
                <c:pt idx="0">
                  <c:v>Ostatní</c:v>
                </c:pt>
              </c:strCache>
            </c:strRef>
          </c:tx>
          <c:spPr>
            <a:solidFill>
              <a:srgbClr val="F7C9C7"/>
            </a:solidFill>
          </c:spPr>
          <c:invertIfNegative val="0"/>
          <c:cat>
            <c:strRef>
              <c:f>'8.10'!$C$38:$E$38</c:f>
              <c:strCache>
                <c:ptCount val="3"/>
                <c:pt idx="0">
                  <c:v>Červenec</c:v>
                </c:pt>
                <c:pt idx="1">
                  <c:v>Srpen</c:v>
                </c:pt>
                <c:pt idx="2">
                  <c:v>Září</c:v>
                </c:pt>
              </c:strCache>
            </c:strRef>
          </c:cat>
          <c:val>
            <c:numRef>
              <c:f>('8.10'!$B$35,'8.10'!$D$35,'8.10'!$F$35)</c:f>
              <c:numCache>
                <c:formatCode>#\ ##0.0</c:formatCode>
                <c:ptCount val="3"/>
                <c:pt idx="0">
                  <c:v>4624.2160000000003</c:v>
                </c:pt>
                <c:pt idx="1">
                  <c:v>4515.0570000000007</c:v>
                </c:pt>
                <c:pt idx="2">
                  <c:v>4713.6460000000006</c:v>
                </c:pt>
              </c:numCache>
            </c:numRef>
          </c:val>
          <c:extLst>
            <c:ext xmlns:c16="http://schemas.microsoft.com/office/drawing/2014/chart" uri="{C3380CC4-5D6E-409C-BE32-E72D297353CC}">
              <c16:uniqueId val="{00000007-7D39-477E-9522-6A9F2FCCFBB0}"/>
            </c:ext>
          </c:extLst>
        </c:ser>
        <c:dLbls>
          <c:showLegendKey val="0"/>
          <c:showVal val="0"/>
          <c:showCatName val="0"/>
          <c:showSerName val="0"/>
          <c:showPercent val="0"/>
          <c:showBubbleSize val="0"/>
        </c:dLbls>
        <c:gapWidth val="50"/>
        <c:overlap val="100"/>
        <c:axId val="286475008"/>
        <c:axId val="286476544"/>
      </c:barChart>
      <c:catAx>
        <c:axId val="2864750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476544"/>
        <c:crosses val="autoZero"/>
        <c:auto val="1"/>
        <c:lblAlgn val="ctr"/>
        <c:lblOffset val="100"/>
        <c:noMultiLvlLbl val="0"/>
      </c:catAx>
      <c:valAx>
        <c:axId val="286476544"/>
        <c:scaling>
          <c:orientation val="minMax"/>
          <c:max val="1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475008"/>
        <c:crosses val="autoZero"/>
        <c:crossBetween val="between"/>
        <c:majorUnit val="2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cs-CZ" sz="1000">
                <a:solidFill>
                  <a:schemeClr val="tx2"/>
                </a:solidFill>
                <a:latin typeface="Arial" panose="020B0604020202020204" pitchFamily="34" charset="0"/>
                <a:cs typeface="Arial" panose="020B0604020202020204" pitchFamily="34" charset="0"/>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'8.10'!$A$38</c:f>
              <c:strCache>
                <c:ptCount val="1"/>
                <c:pt idx="0">
                  <c:v>Instalovaný výkon</c:v>
                </c:pt>
              </c:strCache>
            </c:strRef>
          </c:tx>
          <c:invertIfNegative val="0"/>
          <c:val>
            <c:numRef>
              <c:f>'8.10'!$B$38</c:f>
              <c:numCache>
                <c:formatCode>0.0%</c:formatCode>
                <c:ptCount val="1"/>
                <c:pt idx="0">
                  <c:v>9.2939009335640518E-2</c:v>
                </c:pt>
              </c:numCache>
            </c:numRef>
          </c:val>
          <c:extLst>
            <c:ext xmlns:c16="http://schemas.microsoft.com/office/drawing/2014/chart" uri="{C3380CC4-5D6E-409C-BE32-E72D297353CC}">
              <c16:uniqueId val="{00000000-95AD-442C-B4FC-8CD6B342584C}"/>
            </c:ext>
          </c:extLst>
        </c:ser>
        <c:ser>
          <c:idx val="1"/>
          <c:order val="1"/>
          <c:tx>
            <c:strRef>
              <c:f>'8.10'!$A$39</c:f>
              <c:strCache>
                <c:ptCount val="1"/>
                <c:pt idx="0">
                  <c:v>Výroba tepla brutto</c:v>
                </c:pt>
              </c:strCache>
            </c:strRef>
          </c:tx>
          <c:invertIfNegative val="0"/>
          <c:val>
            <c:numRef>
              <c:f>'8.10'!$B$39</c:f>
              <c:numCache>
                <c:formatCode>0.0%</c:formatCode>
                <c:ptCount val="1"/>
                <c:pt idx="0">
                  <c:v>3.1333776613124593E-2</c:v>
                </c:pt>
              </c:numCache>
            </c:numRef>
          </c:val>
          <c:extLst>
            <c:ext xmlns:c16="http://schemas.microsoft.com/office/drawing/2014/chart" uri="{C3380CC4-5D6E-409C-BE32-E72D297353CC}">
              <c16:uniqueId val="{00000001-95AD-442C-B4FC-8CD6B342584C}"/>
            </c:ext>
          </c:extLst>
        </c:ser>
        <c:ser>
          <c:idx val="2"/>
          <c:order val="2"/>
          <c:tx>
            <c:strRef>
              <c:f>'8.10'!$A$40</c:f>
              <c:strCache>
                <c:ptCount val="1"/>
                <c:pt idx="0">
                  <c:v>Dodávky tepla</c:v>
                </c:pt>
              </c:strCache>
            </c:strRef>
          </c:tx>
          <c:invertIfNegative val="0"/>
          <c:val>
            <c:numRef>
              <c:f>'8.10'!$B$40</c:f>
              <c:numCache>
                <c:formatCode>0.0%</c:formatCode>
                <c:ptCount val="1"/>
                <c:pt idx="0">
                  <c:v>2.9766507175165345E-2</c:v>
                </c:pt>
              </c:numCache>
            </c:numRef>
          </c:val>
          <c:extLst>
            <c:ext xmlns:c16="http://schemas.microsoft.com/office/drawing/2014/chart" uri="{C3380CC4-5D6E-409C-BE32-E72D297353CC}">
              <c16:uniqueId val="{00000002-95AD-442C-B4FC-8CD6B342584C}"/>
            </c:ext>
          </c:extLst>
        </c:ser>
        <c:dLbls>
          <c:showLegendKey val="0"/>
          <c:showVal val="0"/>
          <c:showCatName val="0"/>
          <c:showSerName val="0"/>
          <c:showPercent val="0"/>
          <c:showBubbleSize val="0"/>
        </c:dLbls>
        <c:gapWidth val="150"/>
        <c:axId val="286511872"/>
        <c:axId val="286513408"/>
      </c:barChart>
      <c:catAx>
        <c:axId val="286511872"/>
        <c:scaling>
          <c:orientation val="maxMin"/>
        </c:scaling>
        <c:delete val="0"/>
        <c:axPos val="l"/>
        <c:numFmt formatCode="General" sourceLinked="1"/>
        <c:majorTickMark val="none"/>
        <c:minorTickMark val="none"/>
        <c:tickLblPos val="none"/>
        <c:crossAx val="286513408"/>
        <c:crosses val="autoZero"/>
        <c:auto val="1"/>
        <c:lblAlgn val="ctr"/>
        <c:lblOffset val="100"/>
        <c:noMultiLvlLbl val="0"/>
      </c:catAx>
      <c:valAx>
        <c:axId val="286513408"/>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511872"/>
        <c:crosses val="max"/>
        <c:crossBetween val="between"/>
        <c:majorUnit val="0.1"/>
      </c:valAx>
    </c:plotArea>
    <c:legend>
      <c:legendPos val="b"/>
      <c:layout>
        <c:manualLayout>
          <c:xMode val="edge"/>
          <c:yMode val="edge"/>
          <c:x val="1.5162396231415507E-3"/>
          <c:y val="0.73213894374448296"/>
          <c:w val="0.63981933730364926"/>
          <c:h val="0.26786109725220048"/>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chemeClr val="tx2"/>
                </a:solidFill>
                <a:latin typeface="+mn-lt"/>
              </a:defRPr>
            </a:pPr>
            <a:r>
              <a:rPr lang="cs-CZ" sz="1000" baseline="0">
                <a:solidFill>
                  <a:srgbClr val="233060"/>
                </a:solidFill>
                <a:latin typeface="Arial" panose="020B0604020202020204" pitchFamily="34" charset="0"/>
              </a:rPr>
              <a:t>Dodávky tepla podle paliv (GJ)</a:t>
            </a:r>
          </a:p>
        </c:rich>
      </c:tx>
      <c:layout>
        <c:manualLayout>
          <c:xMode val="edge"/>
          <c:yMode val="edge"/>
          <c:x val="1.1007654639433836E-3"/>
          <c:y val="0"/>
        </c:manualLayout>
      </c:layout>
      <c:overlay val="0"/>
    </c:title>
    <c:autoTitleDeleted val="0"/>
    <c:plotArea>
      <c:layout/>
      <c:barChart>
        <c:barDir val="col"/>
        <c:grouping val="stacked"/>
        <c:varyColors val="0"/>
        <c:ser>
          <c:idx val="0"/>
          <c:order val="0"/>
          <c:tx>
            <c:strRef>
              <c:f>'8.10'!$A$10</c:f>
              <c:strCache>
                <c:ptCount val="1"/>
                <c:pt idx="0">
                  <c:v>Biomasa</c:v>
                </c:pt>
              </c:strCache>
            </c:strRef>
          </c:tx>
          <c:spPr>
            <a:solidFill>
              <a:srgbClr val="23315F"/>
            </a:solidFill>
          </c:spPr>
          <c:invertIfNegative val="0"/>
          <c:cat>
            <c:strRef>
              <c:f>'8.10'!$C$38:$E$38</c:f>
              <c:strCache>
                <c:ptCount val="3"/>
                <c:pt idx="0">
                  <c:v>Červenec</c:v>
                </c:pt>
                <c:pt idx="1">
                  <c:v>Srpen</c:v>
                </c:pt>
                <c:pt idx="2">
                  <c:v>Září</c:v>
                </c:pt>
              </c:strCache>
            </c:strRef>
          </c:cat>
          <c:val>
            <c:numRef>
              <c:f>('8.10'!$B$10,'8.10'!$D$10,'8.10'!$F$10)</c:f>
              <c:numCache>
                <c:formatCode>#\ ##0.0</c:formatCode>
                <c:ptCount val="3"/>
                <c:pt idx="0">
                  <c:v>181</c:v>
                </c:pt>
                <c:pt idx="1">
                  <c:v>305</c:v>
                </c:pt>
                <c:pt idx="2">
                  <c:v>200</c:v>
                </c:pt>
              </c:numCache>
            </c:numRef>
          </c:val>
          <c:extLst>
            <c:ext xmlns:c16="http://schemas.microsoft.com/office/drawing/2014/chart" uri="{C3380CC4-5D6E-409C-BE32-E72D297353CC}">
              <c16:uniqueId val="{00000000-DCC5-4F4A-A54D-47D52AA346C4}"/>
            </c:ext>
          </c:extLst>
        </c:ser>
        <c:ser>
          <c:idx val="1"/>
          <c:order val="1"/>
          <c:tx>
            <c:strRef>
              <c:f>'8.10'!$A$11</c:f>
              <c:strCache>
                <c:ptCount val="1"/>
                <c:pt idx="0">
                  <c:v>Bioplyn</c:v>
                </c:pt>
              </c:strCache>
            </c:strRef>
          </c:tx>
          <c:spPr>
            <a:solidFill>
              <a:srgbClr val="5A6588"/>
            </a:solidFill>
          </c:spPr>
          <c:invertIfNegative val="0"/>
          <c:cat>
            <c:strRef>
              <c:f>'8.10'!$C$38:$E$38</c:f>
              <c:strCache>
                <c:ptCount val="3"/>
                <c:pt idx="0">
                  <c:v>Červenec</c:v>
                </c:pt>
                <c:pt idx="1">
                  <c:v>Srpen</c:v>
                </c:pt>
                <c:pt idx="2">
                  <c:v>Září</c:v>
                </c:pt>
              </c:strCache>
            </c:strRef>
          </c:cat>
          <c:val>
            <c:numRef>
              <c:f>('8.10'!$B$11,'8.10'!$D$11,'8.10'!$F$11)</c:f>
              <c:numCache>
                <c:formatCode>#\ ##0.0</c:formatCode>
                <c:ptCount val="3"/>
                <c:pt idx="0">
                  <c:v>4012.9860000000003</c:v>
                </c:pt>
                <c:pt idx="1">
                  <c:v>3014.4279999999999</c:v>
                </c:pt>
                <c:pt idx="2">
                  <c:v>3554.6949999999997</c:v>
                </c:pt>
              </c:numCache>
            </c:numRef>
          </c:val>
          <c:extLst>
            <c:ext xmlns:c16="http://schemas.microsoft.com/office/drawing/2014/chart" uri="{C3380CC4-5D6E-409C-BE32-E72D297353CC}">
              <c16:uniqueId val="{00000001-DCC5-4F4A-A54D-47D52AA346C4}"/>
            </c:ext>
          </c:extLst>
        </c:ser>
        <c:ser>
          <c:idx val="2"/>
          <c:order val="2"/>
          <c:tx>
            <c:strRef>
              <c:f>'8.10'!$A$12</c:f>
              <c:strCache>
                <c:ptCount val="1"/>
                <c:pt idx="0">
                  <c:v>Černé uhlí</c:v>
                </c:pt>
              </c:strCache>
            </c:strRef>
          </c:tx>
          <c:spPr>
            <a:solidFill>
              <a:srgbClr val="9198B0"/>
            </a:solidFill>
          </c:spPr>
          <c:invertIfNegative val="0"/>
          <c:cat>
            <c:strRef>
              <c:f>'8.10'!$C$38:$E$38</c:f>
              <c:strCache>
                <c:ptCount val="3"/>
                <c:pt idx="0">
                  <c:v>Červenec</c:v>
                </c:pt>
                <c:pt idx="1">
                  <c:v>Srpen</c:v>
                </c:pt>
                <c:pt idx="2">
                  <c:v>Září</c:v>
                </c:pt>
              </c:strCache>
            </c:strRef>
          </c:cat>
          <c:val>
            <c:numRef>
              <c:f>('8.10'!$B$12,'8.10'!$D$12,'8.10'!$F$12)</c:f>
              <c:numCache>
                <c:formatCode>#\ ##0.0</c:formatCode>
                <c:ptCount val="3"/>
                <c:pt idx="0">
                  <c:v>0</c:v>
                </c:pt>
                <c:pt idx="1">
                  <c:v>0</c:v>
                </c:pt>
                <c:pt idx="2">
                  <c:v>0</c:v>
                </c:pt>
              </c:numCache>
            </c:numRef>
          </c:val>
          <c:extLst>
            <c:ext xmlns:c16="http://schemas.microsoft.com/office/drawing/2014/chart" uri="{C3380CC4-5D6E-409C-BE32-E72D297353CC}">
              <c16:uniqueId val="{00000002-DCC5-4F4A-A54D-47D52AA346C4}"/>
            </c:ext>
          </c:extLst>
        </c:ser>
        <c:ser>
          <c:idx val="3"/>
          <c:order val="3"/>
          <c:tx>
            <c:strRef>
              <c:f>'8.10'!$A$13</c:f>
              <c:strCache>
                <c:ptCount val="1"/>
                <c:pt idx="0">
                  <c:v>Elektrická energie</c:v>
                </c:pt>
              </c:strCache>
            </c:strRef>
          </c:tx>
          <c:spPr>
            <a:solidFill>
              <a:srgbClr val="C8CBD7"/>
            </a:solidFill>
          </c:spPr>
          <c:invertIfNegative val="0"/>
          <c:cat>
            <c:strRef>
              <c:f>'8.10'!$C$38:$E$38</c:f>
              <c:strCache>
                <c:ptCount val="3"/>
                <c:pt idx="0">
                  <c:v>Červenec</c:v>
                </c:pt>
                <c:pt idx="1">
                  <c:v>Srpen</c:v>
                </c:pt>
                <c:pt idx="2">
                  <c:v>Září</c:v>
                </c:pt>
              </c:strCache>
            </c:strRef>
          </c:cat>
          <c:val>
            <c:numRef>
              <c:f>('8.10'!$B$13,'8.10'!$D$13,'8.10'!$F$13)</c:f>
              <c:numCache>
                <c:formatCode>#\ ##0.0</c:formatCode>
                <c:ptCount val="3"/>
                <c:pt idx="0">
                  <c:v>2962</c:v>
                </c:pt>
                <c:pt idx="1">
                  <c:v>2573</c:v>
                </c:pt>
                <c:pt idx="2">
                  <c:v>1926</c:v>
                </c:pt>
              </c:numCache>
            </c:numRef>
          </c:val>
          <c:extLst>
            <c:ext xmlns:c16="http://schemas.microsoft.com/office/drawing/2014/chart" uri="{C3380CC4-5D6E-409C-BE32-E72D297353CC}">
              <c16:uniqueId val="{00000003-DCC5-4F4A-A54D-47D52AA346C4}"/>
            </c:ext>
          </c:extLst>
        </c:ser>
        <c:ser>
          <c:idx val="4"/>
          <c:order val="4"/>
          <c:tx>
            <c:strRef>
              <c:f>'8.10'!$A$14</c:f>
              <c:strCache>
                <c:ptCount val="1"/>
                <c:pt idx="0">
                  <c:v>Energie prostředí (tepelné čerpadlo)</c:v>
                </c:pt>
              </c:strCache>
            </c:strRef>
          </c:tx>
          <c:spPr>
            <a:solidFill>
              <a:srgbClr val="E02C1F"/>
            </a:solidFill>
          </c:spPr>
          <c:invertIfNegative val="0"/>
          <c:cat>
            <c:strRef>
              <c:f>'8.10'!$C$38:$E$38</c:f>
              <c:strCache>
                <c:ptCount val="3"/>
                <c:pt idx="0">
                  <c:v>Červenec</c:v>
                </c:pt>
                <c:pt idx="1">
                  <c:v>Srpen</c:v>
                </c:pt>
                <c:pt idx="2">
                  <c:v>Září</c:v>
                </c:pt>
              </c:strCache>
            </c:strRef>
          </c:cat>
          <c:val>
            <c:numRef>
              <c:f>('8.10'!$B$14,'8.10'!$D$14,'8.10'!$F$14)</c:f>
              <c:numCache>
                <c:formatCode>#\ ##0.0</c:formatCode>
                <c:ptCount val="3"/>
                <c:pt idx="0">
                  <c:v>0</c:v>
                </c:pt>
                <c:pt idx="1">
                  <c:v>0</c:v>
                </c:pt>
                <c:pt idx="2">
                  <c:v>0</c:v>
                </c:pt>
              </c:numCache>
            </c:numRef>
          </c:val>
          <c:extLst>
            <c:ext xmlns:c16="http://schemas.microsoft.com/office/drawing/2014/chart" uri="{C3380CC4-5D6E-409C-BE32-E72D297353CC}">
              <c16:uniqueId val="{00000004-DCC5-4F4A-A54D-47D52AA346C4}"/>
            </c:ext>
          </c:extLst>
        </c:ser>
        <c:ser>
          <c:idx val="5"/>
          <c:order val="5"/>
          <c:tx>
            <c:strRef>
              <c:f>'8.10'!$A$15</c:f>
              <c:strCache>
                <c:ptCount val="1"/>
                <c:pt idx="0">
                  <c:v>Energie Slunce (solární kolektor)</c:v>
                </c:pt>
              </c:strCache>
            </c:strRef>
          </c:tx>
          <c:spPr>
            <a:solidFill>
              <a:srgbClr val="E86158"/>
            </a:solidFill>
          </c:spPr>
          <c:invertIfNegative val="0"/>
          <c:cat>
            <c:strRef>
              <c:f>'8.10'!$C$38:$E$38</c:f>
              <c:strCache>
                <c:ptCount val="3"/>
                <c:pt idx="0">
                  <c:v>Červenec</c:v>
                </c:pt>
                <c:pt idx="1">
                  <c:v>Srpen</c:v>
                </c:pt>
                <c:pt idx="2">
                  <c:v>Září</c:v>
                </c:pt>
              </c:strCache>
            </c:strRef>
          </c:cat>
          <c:val>
            <c:numRef>
              <c:f>('8.10'!$B$15,'8.10'!$D$15,'8.10'!$F$15)</c:f>
              <c:numCache>
                <c:formatCode>#\ ##0.0</c:formatCode>
                <c:ptCount val="3"/>
                <c:pt idx="0">
                  <c:v>0</c:v>
                </c:pt>
                <c:pt idx="1">
                  <c:v>0</c:v>
                </c:pt>
                <c:pt idx="2">
                  <c:v>0</c:v>
                </c:pt>
              </c:numCache>
            </c:numRef>
          </c:val>
          <c:extLst>
            <c:ext xmlns:c16="http://schemas.microsoft.com/office/drawing/2014/chart" uri="{C3380CC4-5D6E-409C-BE32-E72D297353CC}">
              <c16:uniqueId val="{00000005-DCC5-4F4A-A54D-47D52AA346C4}"/>
            </c:ext>
          </c:extLst>
        </c:ser>
        <c:ser>
          <c:idx val="6"/>
          <c:order val="6"/>
          <c:tx>
            <c:strRef>
              <c:f>'8.10'!$A$16</c:f>
              <c:strCache>
                <c:ptCount val="1"/>
                <c:pt idx="0">
                  <c:v>Hnědé uhlí</c:v>
                </c:pt>
              </c:strCache>
            </c:strRef>
          </c:tx>
          <c:spPr>
            <a:solidFill>
              <a:srgbClr val="F0948F"/>
            </a:solidFill>
          </c:spPr>
          <c:invertIfNegative val="0"/>
          <c:cat>
            <c:strRef>
              <c:f>'8.10'!$C$38:$E$38</c:f>
              <c:strCache>
                <c:ptCount val="3"/>
                <c:pt idx="0">
                  <c:v>Červenec</c:v>
                </c:pt>
                <c:pt idx="1">
                  <c:v>Srpen</c:v>
                </c:pt>
                <c:pt idx="2">
                  <c:v>Září</c:v>
                </c:pt>
              </c:strCache>
            </c:strRef>
          </c:cat>
          <c:val>
            <c:numRef>
              <c:f>('8.10'!$B$16,'8.10'!$D$16,'8.10'!$F$16)</c:f>
              <c:numCache>
                <c:formatCode>#\ ##0.0</c:formatCode>
                <c:ptCount val="3"/>
                <c:pt idx="0">
                  <c:v>55731.847999999998</c:v>
                </c:pt>
                <c:pt idx="1">
                  <c:v>59062.894</c:v>
                </c:pt>
                <c:pt idx="2">
                  <c:v>65106.909</c:v>
                </c:pt>
              </c:numCache>
            </c:numRef>
          </c:val>
          <c:extLst>
            <c:ext xmlns:c16="http://schemas.microsoft.com/office/drawing/2014/chart" uri="{C3380CC4-5D6E-409C-BE32-E72D297353CC}">
              <c16:uniqueId val="{00000006-DCC5-4F4A-A54D-47D52AA346C4}"/>
            </c:ext>
          </c:extLst>
        </c:ser>
        <c:ser>
          <c:idx val="7"/>
          <c:order val="7"/>
          <c:tx>
            <c:strRef>
              <c:f>'8.10'!$A$17</c:f>
              <c:strCache>
                <c:ptCount val="1"/>
                <c:pt idx="0">
                  <c:v>Jaderné palivo</c:v>
                </c:pt>
              </c:strCache>
            </c:strRef>
          </c:tx>
          <c:spPr>
            <a:solidFill>
              <a:srgbClr val="F7C9C7"/>
            </a:solidFill>
          </c:spPr>
          <c:invertIfNegative val="0"/>
          <c:cat>
            <c:strRef>
              <c:f>'8.10'!$C$38:$E$38</c:f>
              <c:strCache>
                <c:ptCount val="3"/>
                <c:pt idx="0">
                  <c:v>Červenec</c:v>
                </c:pt>
                <c:pt idx="1">
                  <c:v>Srpen</c:v>
                </c:pt>
                <c:pt idx="2">
                  <c:v>Září</c:v>
                </c:pt>
              </c:strCache>
            </c:strRef>
          </c:cat>
          <c:val>
            <c:numRef>
              <c:f>('8.10'!$B$17,'8.10'!$D$17,'8.10'!$F$17)</c:f>
              <c:numCache>
                <c:formatCode>#\ ##0.0</c:formatCode>
                <c:ptCount val="3"/>
                <c:pt idx="0">
                  <c:v>0</c:v>
                </c:pt>
                <c:pt idx="1">
                  <c:v>0</c:v>
                </c:pt>
                <c:pt idx="2">
                  <c:v>0</c:v>
                </c:pt>
              </c:numCache>
            </c:numRef>
          </c:val>
          <c:extLst>
            <c:ext xmlns:c16="http://schemas.microsoft.com/office/drawing/2014/chart" uri="{C3380CC4-5D6E-409C-BE32-E72D297353CC}">
              <c16:uniqueId val="{00000007-DCC5-4F4A-A54D-47D52AA346C4}"/>
            </c:ext>
          </c:extLst>
        </c:ser>
        <c:ser>
          <c:idx val="8"/>
          <c:order val="8"/>
          <c:tx>
            <c:strRef>
              <c:f>'8.10'!$A$18</c:f>
              <c:strCache>
                <c:ptCount val="1"/>
                <c:pt idx="0">
                  <c:v>Koks</c:v>
                </c:pt>
              </c:strCache>
            </c:strRef>
          </c:tx>
          <c:spPr>
            <a:solidFill>
              <a:srgbClr val="262626"/>
            </a:solidFill>
          </c:spPr>
          <c:invertIfNegative val="0"/>
          <c:cat>
            <c:strRef>
              <c:f>'8.10'!$C$38:$E$38</c:f>
              <c:strCache>
                <c:ptCount val="3"/>
                <c:pt idx="0">
                  <c:v>Červenec</c:v>
                </c:pt>
                <c:pt idx="1">
                  <c:v>Srpen</c:v>
                </c:pt>
                <c:pt idx="2">
                  <c:v>Září</c:v>
                </c:pt>
              </c:strCache>
            </c:strRef>
          </c:cat>
          <c:val>
            <c:numRef>
              <c:f>('8.10'!$B$18,'8.10'!$D$18,'8.10'!$F$18)</c:f>
              <c:numCache>
                <c:formatCode>#\ ##0.0</c:formatCode>
                <c:ptCount val="3"/>
                <c:pt idx="0">
                  <c:v>0</c:v>
                </c:pt>
                <c:pt idx="1">
                  <c:v>0</c:v>
                </c:pt>
                <c:pt idx="2">
                  <c:v>0</c:v>
                </c:pt>
              </c:numCache>
            </c:numRef>
          </c:val>
          <c:extLst>
            <c:ext xmlns:c16="http://schemas.microsoft.com/office/drawing/2014/chart" uri="{C3380CC4-5D6E-409C-BE32-E72D297353CC}">
              <c16:uniqueId val="{00000008-DCC5-4F4A-A54D-47D52AA346C4}"/>
            </c:ext>
          </c:extLst>
        </c:ser>
        <c:ser>
          <c:idx val="9"/>
          <c:order val="9"/>
          <c:tx>
            <c:strRef>
              <c:f>'8.10'!$A$19</c:f>
              <c:strCache>
                <c:ptCount val="1"/>
                <c:pt idx="0">
                  <c:v>Odpadní teplo</c:v>
                </c:pt>
              </c:strCache>
            </c:strRef>
          </c:tx>
          <c:spPr>
            <a:solidFill>
              <a:srgbClr val="646363"/>
            </a:solidFill>
          </c:spPr>
          <c:invertIfNegative val="0"/>
          <c:cat>
            <c:strRef>
              <c:f>'8.10'!$C$38:$E$38</c:f>
              <c:strCache>
                <c:ptCount val="3"/>
                <c:pt idx="0">
                  <c:v>Červenec</c:v>
                </c:pt>
                <c:pt idx="1">
                  <c:v>Srpen</c:v>
                </c:pt>
                <c:pt idx="2">
                  <c:v>Září</c:v>
                </c:pt>
              </c:strCache>
            </c:strRef>
          </c:cat>
          <c:val>
            <c:numRef>
              <c:f>('8.10'!$B$19,'8.10'!$D$19,'8.10'!$F$19)</c:f>
              <c:numCache>
                <c:formatCode>#\ ##0.0</c:formatCode>
                <c:ptCount val="3"/>
                <c:pt idx="0">
                  <c:v>577</c:v>
                </c:pt>
                <c:pt idx="1">
                  <c:v>484</c:v>
                </c:pt>
                <c:pt idx="2">
                  <c:v>701</c:v>
                </c:pt>
              </c:numCache>
            </c:numRef>
          </c:val>
          <c:extLst>
            <c:ext xmlns:c16="http://schemas.microsoft.com/office/drawing/2014/chart" uri="{C3380CC4-5D6E-409C-BE32-E72D297353CC}">
              <c16:uniqueId val="{00000009-DCC5-4F4A-A54D-47D52AA346C4}"/>
            </c:ext>
          </c:extLst>
        </c:ser>
        <c:ser>
          <c:idx val="10"/>
          <c:order val="10"/>
          <c:tx>
            <c:strRef>
              <c:f>'8.10'!$A$20</c:f>
              <c:strCache>
                <c:ptCount val="1"/>
                <c:pt idx="0">
                  <c:v>Ostatní kapalná paliva</c:v>
                </c:pt>
              </c:strCache>
            </c:strRef>
          </c:tx>
          <c:spPr>
            <a:solidFill>
              <a:srgbClr val="9D9D9C"/>
            </a:solidFill>
          </c:spPr>
          <c:invertIfNegative val="0"/>
          <c:cat>
            <c:strRef>
              <c:f>'8.10'!$C$38:$E$38</c:f>
              <c:strCache>
                <c:ptCount val="3"/>
                <c:pt idx="0">
                  <c:v>Červenec</c:v>
                </c:pt>
                <c:pt idx="1">
                  <c:v>Srpen</c:v>
                </c:pt>
                <c:pt idx="2">
                  <c:v>Září</c:v>
                </c:pt>
              </c:strCache>
            </c:strRef>
          </c:cat>
          <c:val>
            <c:numRef>
              <c:f>('8.10'!$B$20,'8.10'!$D$20,'8.10'!$F$20)</c:f>
              <c:numCache>
                <c:formatCode>#\ ##0.0</c:formatCode>
                <c:ptCount val="3"/>
                <c:pt idx="0">
                  <c:v>0</c:v>
                </c:pt>
                <c:pt idx="1">
                  <c:v>0</c:v>
                </c:pt>
                <c:pt idx="2">
                  <c:v>0</c:v>
                </c:pt>
              </c:numCache>
            </c:numRef>
          </c:val>
          <c:extLst>
            <c:ext xmlns:c16="http://schemas.microsoft.com/office/drawing/2014/chart" uri="{C3380CC4-5D6E-409C-BE32-E72D297353CC}">
              <c16:uniqueId val="{0000000A-DCC5-4F4A-A54D-47D52AA346C4}"/>
            </c:ext>
          </c:extLst>
        </c:ser>
        <c:ser>
          <c:idx val="11"/>
          <c:order val="11"/>
          <c:tx>
            <c:strRef>
              <c:f>'8.10'!$A$21</c:f>
              <c:strCache>
                <c:ptCount val="1"/>
                <c:pt idx="0">
                  <c:v>Ostatní pevná paliva</c:v>
                </c:pt>
              </c:strCache>
            </c:strRef>
          </c:tx>
          <c:spPr>
            <a:solidFill>
              <a:srgbClr val="D0D0D0"/>
            </a:solidFill>
          </c:spPr>
          <c:invertIfNegative val="0"/>
          <c:cat>
            <c:strRef>
              <c:f>'8.10'!$C$38:$E$38</c:f>
              <c:strCache>
                <c:ptCount val="3"/>
                <c:pt idx="0">
                  <c:v>Červenec</c:v>
                </c:pt>
                <c:pt idx="1">
                  <c:v>Srpen</c:v>
                </c:pt>
                <c:pt idx="2">
                  <c:v>Září</c:v>
                </c:pt>
              </c:strCache>
            </c:strRef>
          </c:cat>
          <c:val>
            <c:numRef>
              <c:f>('8.10'!$B$21,'8.10'!$D$21,'8.10'!$F$21)</c:f>
              <c:numCache>
                <c:formatCode>#\ ##0.0</c:formatCode>
                <c:ptCount val="3"/>
                <c:pt idx="0">
                  <c:v>0</c:v>
                </c:pt>
                <c:pt idx="1">
                  <c:v>0</c:v>
                </c:pt>
                <c:pt idx="2">
                  <c:v>0</c:v>
                </c:pt>
              </c:numCache>
            </c:numRef>
          </c:val>
          <c:extLst>
            <c:ext xmlns:c16="http://schemas.microsoft.com/office/drawing/2014/chart" uri="{C3380CC4-5D6E-409C-BE32-E72D297353CC}">
              <c16:uniqueId val="{0000000B-DCC5-4F4A-A54D-47D52AA346C4}"/>
            </c:ext>
          </c:extLst>
        </c:ser>
        <c:ser>
          <c:idx val="12"/>
          <c:order val="12"/>
          <c:tx>
            <c:strRef>
              <c:f>'8.10'!$A$22</c:f>
              <c:strCache>
                <c:ptCount val="1"/>
                <c:pt idx="0">
                  <c:v>Ostatní plyny</c:v>
                </c:pt>
              </c:strCache>
            </c:strRef>
          </c:tx>
          <c:spPr>
            <a:pattFill prst="ltUpDiag">
              <a:fgClr>
                <a:srgbClr val="23315F"/>
              </a:fgClr>
              <a:bgClr>
                <a:sysClr val="window" lastClr="FFFFFF"/>
              </a:bgClr>
            </a:pattFill>
          </c:spPr>
          <c:invertIfNegative val="0"/>
          <c:cat>
            <c:strRef>
              <c:f>'8.10'!$C$38:$E$38</c:f>
              <c:strCache>
                <c:ptCount val="3"/>
                <c:pt idx="0">
                  <c:v>Červenec</c:v>
                </c:pt>
                <c:pt idx="1">
                  <c:v>Srpen</c:v>
                </c:pt>
                <c:pt idx="2">
                  <c:v>Září</c:v>
                </c:pt>
              </c:strCache>
            </c:strRef>
          </c:cat>
          <c:val>
            <c:numRef>
              <c:f>('8.10'!$B$22,'8.10'!$D$22,'8.10'!$F$22)</c:f>
              <c:numCache>
                <c:formatCode>#\ ##0.0</c:formatCode>
                <c:ptCount val="3"/>
                <c:pt idx="0">
                  <c:v>0</c:v>
                </c:pt>
                <c:pt idx="1">
                  <c:v>0</c:v>
                </c:pt>
                <c:pt idx="2">
                  <c:v>0</c:v>
                </c:pt>
              </c:numCache>
            </c:numRef>
          </c:val>
          <c:extLst>
            <c:ext xmlns:c16="http://schemas.microsoft.com/office/drawing/2014/chart" uri="{C3380CC4-5D6E-409C-BE32-E72D297353CC}">
              <c16:uniqueId val="{0000000C-DCC5-4F4A-A54D-47D52AA346C4}"/>
            </c:ext>
          </c:extLst>
        </c:ser>
        <c:ser>
          <c:idx val="13"/>
          <c:order val="13"/>
          <c:tx>
            <c:strRef>
              <c:f>'8.10'!$A$23</c:f>
              <c:strCache>
                <c:ptCount val="1"/>
                <c:pt idx="0">
                  <c:v>Ostatní</c:v>
                </c:pt>
              </c:strCache>
            </c:strRef>
          </c:tx>
          <c:spPr>
            <a:pattFill prst="ltUpDiag">
              <a:fgClr>
                <a:srgbClr val="E02C1F"/>
              </a:fgClr>
              <a:bgClr>
                <a:sysClr val="window" lastClr="FFFFFF"/>
              </a:bgClr>
            </a:pattFill>
          </c:spPr>
          <c:invertIfNegative val="0"/>
          <c:cat>
            <c:strRef>
              <c:f>'8.10'!$C$38:$E$38</c:f>
              <c:strCache>
                <c:ptCount val="3"/>
                <c:pt idx="0">
                  <c:v>Červenec</c:v>
                </c:pt>
                <c:pt idx="1">
                  <c:v>Srpen</c:v>
                </c:pt>
                <c:pt idx="2">
                  <c:v>Září</c:v>
                </c:pt>
              </c:strCache>
            </c:strRef>
          </c:cat>
          <c:val>
            <c:numRef>
              <c:f>('8.10'!$B$23,'8.10'!$D$23,'8.10'!$F$23)</c:f>
              <c:numCache>
                <c:formatCode>#\ ##0.0</c:formatCode>
                <c:ptCount val="3"/>
                <c:pt idx="0">
                  <c:v>0</c:v>
                </c:pt>
                <c:pt idx="1">
                  <c:v>0</c:v>
                </c:pt>
                <c:pt idx="2">
                  <c:v>0</c:v>
                </c:pt>
              </c:numCache>
            </c:numRef>
          </c:val>
          <c:extLst>
            <c:ext xmlns:c16="http://schemas.microsoft.com/office/drawing/2014/chart" uri="{C3380CC4-5D6E-409C-BE32-E72D297353CC}">
              <c16:uniqueId val="{0000000D-DCC5-4F4A-A54D-47D52AA346C4}"/>
            </c:ext>
          </c:extLst>
        </c:ser>
        <c:ser>
          <c:idx val="14"/>
          <c:order val="14"/>
          <c:tx>
            <c:strRef>
              <c:f>'8.10'!$A$24</c:f>
              <c:strCache>
                <c:ptCount val="1"/>
                <c:pt idx="0">
                  <c:v>Topné oleje</c:v>
                </c:pt>
              </c:strCache>
            </c:strRef>
          </c:tx>
          <c:spPr>
            <a:pattFill prst="ltUpDiag">
              <a:fgClr>
                <a:srgbClr val="5A6588"/>
              </a:fgClr>
              <a:bgClr>
                <a:sysClr val="window" lastClr="FFFFFF"/>
              </a:bgClr>
            </a:pattFill>
          </c:spPr>
          <c:invertIfNegative val="0"/>
          <c:cat>
            <c:strRef>
              <c:f>'8.10'!$C$38:$E$38</c:f>
              <c:strCache>
                <c:ptCount val="3"/>
                <c:pt idx="0">
                  <c:v>Červenec</c:v>
                </c:pt>
                <c:pt idx="1">
                  <c:v>Srpen</c:v>
                </c:pt>
                <c:pt idx="2">
                  <c:v>Září</c:v>
                </c:pt>
              </c:strCache>
            </c:strRef>
          </c:cat>
          <c:val>
            <c:numRef>
              <c:f>('8.10'!$B$24,'8.10'!$D$24,'8.10'!$F$24)</c:f>
              <c:numCache>
                <c:formatCode>#\ ##0.0</c:formatCode>
                <c:ptCount val="3"/>
                <c:pt idx="0">
                  <c:v>20.024999999999999</c:v>
                </c:pt>
                <c:pt idx="1">
                  <c:v>31.968</c:v>
                </c:pt>
                <c:pt idx="2">
                  <c:v>32.619999999999997</c:v>
                </c:pt>
              </c:numCache>
            </c:numRef>
          </c:val>
          <c:extLst>
            <c:ext xmlns:c16="http://schemas.microsoft.com/office/drawing/2014/chart" uri="{C3380CC4-5D6E-409C-BE32-E72D297353CC}">
              <c16:uniqueId val="{0000000E-DCC5-4F4A-A54D-47D52AA346C4}"/>
            </c:ext>
          </c:extLst>
        </c:ser>
        <c:ser>
          <c:idx val="15"/>
          <c:order val="15"/>
          <c:tx>
            <c:strRef>
              <c:f>'8.10'!$A$25</c:f>
              <c:strCache>
                <c:ptCount val="1"/>
                <c:pt idx="0">
                  <c:v>Zemní plyn</c:v>
                </c:pt>
              </c:strCache>
            </c:strRef>
          </c:tx>
          <c:spPr>
            <a:pattFill prst="ltUpDiag">
              <a:fgClr>
                <a:srgbClr val="E86158"/>
              </a:fgClr>
              <a:bgClr>
                <a:sysClr val="window" lastClr="FFFFFF"/>
              </a:bgClr>
            </a:pattFill>
          </c:spPr>
          <c:invertIfNegative val="0"/>
          <c:cat>
            <c:strRef>
              <c:f>'8.10'!$C$38:$E$38</c:f>
              <c:strCache>
                <c:ptCount val="3"/>
                <c:pt idx="0">
                  <c:v>Červenec</c:v>
                </c:pt>
                <c:pt idx="1">
                  <c:v>Srpen</c:v>
                </c:pt>
                <c:pt idx="2">
                  <c:v>Září</c:v>
                </c:pt>
              </c:strCache>
            </c:strRef>
          </c:cat>
          <c:val>
            <c:numRef>
              <c:f>('8.10'!$B$25,'8.10'!$D$25,'8.10'!$F$25)</c:f>
              <c:numCache>
                <c:formatCode>#\ ##0.0</c:formatCode>
                <c:ptCount val="3"/>
                <c:pt idx="0">
                  <c:v>12580.010000000002</c:v>
                </c:pt>
                <c:pt idx="1">
                  <c:v>13478.916000000003</c:v>
                </c:pt>
                <c:pt idx="2">
                  <c:v>11660.649000000001</c:v>
                </c:pt>
              </c:numCache>
            </c:numRef>
          </c:val>
          <c:extLst>
            <c:ext xmlns:c16="http://schemas.microsoft.com/office/drawing/2014/chart" uri="{C3380CC4-5D6E-409C-BE32-E72D297353CC}">
              <c16:uniqueId val="{0000000F-DCC5-4F4A-A54D-47D52AA346C4}"/>
            </c:ext>
          </c:extLst>
        </c:ser>
        <c:dLbls>
          <c:showLegendKey val="0"/>
          <c:showVal val="0"/>
          <c:showCatName val="0"/>
          <c:showSerName val="0"/>
          <c:showPercent val="0"/>
          <c:showBubbleSize val="0"/>
        </c:dLbls>
        <c:gapWidth val="50"/>
        <c:overlap val="100"/>
        <c:axId val="288781056"/>
        <c:axId val="288782592"/>
      </c:barChart>
      <c:catAx>
        <c:axId val="28878105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782592"/>
        <c:crosses val="autoZero"/>
        <c:auto val="1"/>
        <c:lblAlgn val="ctr"/>
        <c:lblOffset val="100"/>
        <c:noMultiLvlLbl val="0"/>
      </c:catAx>
      <c:valAx>
        <c:axId val="288782592"/>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781056"/>
        <c:crosses val="autoZero"/>
        <c:crossBetween val="between"/>
        <c:majorUnit val="2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0CE-4878-9BBB-E2DE627D7DA4}"/>
              </c:ext>
            </c:extLst>
          </c:dPt>
          <c:dPt>
            <c:idx val="1"/>
            <c:bubble3D val="0"/>
            <c:spPr>
              <a:solidFill>
                <a:schemeClr val="accent2"/>
              </a:solidFill>
            </c:spPr>
            <c:extLst>
              <c:ext xmlns:c16="http://schemas.microsoft.com/office/drawing/2014/chart" uri="{C3380CC4-5D6E-409C-BE32-E72D297353CC}">
                <c16:uniqueId val="{00000003-10CE-4878-9BBB-E2DE627D7DA4}"/>
              </c:ext>
            </c:extLst>
          </c:dPt>
          <c:dPt>
            <c:idx val="2"/>
            <c:bubble3D val="0"/>
            <c:spPr>
              <a:solidFill>
                <a:schemeClr val="accent3"/>
              </a:solidFill>
            </c:spPr>
            <c:extLst>
              <c:ext xmlns:c16="http://schemas.microsoft.com/office/drawing/2014/chart" uri="{C3380CC4-5D6E-409C-BE32-E72D297353CC}">
                <c16:uniqueId val="{00000005-10CE-4878-9BBB-E2DE627D7DA4}"/>
              </c:ext>
            </c:extLst>
          </c:dPt>
          <c:dPt>
            <c:idx val="3"/>
            <c:bubble3D val="0"/>
            <c:spPr>
              <a:solidFill>
                <a:schemeClr val="accent4"/>
              </a:solidFill>
            </c:spPr>
            <c:extLst>
              <c:ext xmlns:c16="http://schemas.microsoft.com/office/drawing/2014/chart" uri="{C3380CC4-5D6E-409C-BE32-E72D297353CC}">
                <c16:uniqueId val="{00000007-10CE-4878-9BBB-E2DE627D7DA4}"/>
              </c:ext>
            </c:extLst>
          </c:dPt>
          <c:dPt>
            <c:idx val="4"/>
            <c:bubble3D val="0"/>
            <c:spPr>
              <a:solidFill>
                <a:schemeClr val="accent5"/>
              </a:solidFill>
            </c:spPr>
            <c:extLst>
              <c:ext xmlns:c16="http://schemas.microsoft.com/office/drawing/2014/chart" uri="{C3380CC4-5D6E-409C-BE32-E72D297353CC}">
                <c16:uniqueId val="{00000009-10CE-4878-9BBB-E2DE627D7DA4}"/>
              </c:ext>
            </c:extLst>
          </c:dPt>
          <c:dPt>
            <c:idx val="5"/>
            <c:bubble3D val="0"/>
            <c:spPr>
              <a:solidFill>
                <a:schemeClr val="accent6"/>
              </a:solidFill>
            </c:spPr>
            <c:extLst>
              <c:ext xmlns:c16="http://schemas.microsoft.com/office/drawing/2014/chart" uri="{C3380CC4-5D6E-409C-BE32-E72D297353CC}">
                <c16:uniqueId val="{0000000B-10CE-4878-9BBB-E2DE627D7DA4}"/>
              </c:ext>
            </c:extLst>
          </c:dPt>
          <c:dPt>
            <c:idx val="6"/>
            <c:bubble3D val="0"/>
            <c:spPr>
              <a:solidFill>
                <a:srgbClr val="F0948F"/>
              </a:solidFill>
            </c:spPr>
            <c:extLst>
              <c:ext xmlns:c16="http://schemas.microsoft.com/office/drawing/2014/chart" uri="{C3380CC4-5D6E-409C-BE32-E72D297353CC}">
                <c16:uniqueId val="{0000000D-10CE-4878-9BBB-E2DE627D7DA4}"/>
              </c:ext>
            </c:extLst>
          </c:dPt>
          <c:dPt>
            <c:idx val="7"/>
            <c:bubble3D val="0"/>
            <c:spPr>
              <a:solidFill>
                <a:srgbClr val="F7C9C7"/>
              </a:solidFill>
            </c:spPr>
            <c:extLst>
              <c:ext xmlns:c16="http://schemas.microsoft.com/office/drawing/2014/chart" uri="{C3380CC4-5D6E-409C-BE32-E72D297353CC}">
                <c16:uniqueId val="{0000000F-10CE-4878-9BBB-E2DE627D7DA4}"/>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10CE-4878-9BBB-E2DE627D7DA4}"/>
            </c:ext>
          </c:extLst>
        </c:ser>
        <c:ser>
          <c:idx val="2"/>
          <c:order val="1"/>
          <c:dPt>
            <c:idx val="0"/>
            <c:bubble3D val="0"/>
            <c:spPr>
              <a:solidFill>
                <a:schemeClr val="accent1"/>
              </a:solidFill>
            </c:spPr>
            <c:extLst>
              <c:ext xmlns:c16="http://schemas.microsoft.com/office/drawing/2014/chart" uri="{C3380CC4-5D6E-409C-BE32-E72D297353CC}">
                <c16:uniqueId val="{00000012-10CE-4878-9BBB-E2DE627D7DA4}"/>
              </c:ext>
            </c:extLst>
          </c:dPt>
          <c:dPt>
            <c:idx val="1"/>
            <c:bubble3D val="0"/>
            <c:spPr>
              <a:solidFill>
                <a:schemeClr val="accent2"/>
              </a:solidFill>
            </c:spPr>
            <c:extLst>
              <c:ext xmlns:c16="http://schemas.microsoft.com/office/drawing/2014/chart" uri="{C3380CC4-5D6E-409C-BE32-E72D297353CC}">
                <c16:uniqueId val="{00000014-10CE-4878-9BBB-E2DE627D7DA4}"/>
              </c:ext>
            </c:extLst>
          </c:dPt>
          <c:dPt>
            <c:idx val="2"/>
            <c:bubble3D val="0"/>
            <c:spPr>
              <a:solidFill>
                <a:schemeClr val="accent3"/>
              </a:solidFill>
            </c:spPr>
            <c:extLst>
              <c:ext xmlns:c16="http://schemas.microsoft.com/office/drawing/2014/chart" uri="{C3380CC4-5D6E-409C-BE32-E72D297353CC}">
                <c16:uniqueId val="{00000016-10CE-4878-9BBB-E2DE627D7DA4}"/>
              </c:ext>
            </c:extLst>
          </c:dPt>
          <c:dPt>
            <c:idx val="3"/>
            <c:bubble3D val="0"/>
            <c:spPr>
              <a:solidFill>
                <a:schemeClr val="accent4"/>
              </a:solidFill>
            </c:spPr>
            <c:extLst>
              <c:ext xmlns:c16="http://schemas.microsoft.com/office/drawing/2014/chart" uri="{C3380CC4-5D6E-409C-BE32-E72D297353CC}">
                <c16:uniqueId val="{00000018-10CE-4878-9BBB-E2DE627D7DA4}"/>
              </c:ext>
            </c:extLst>
          </c:dPt>
          <c:dPt>
            <c:idx val="4"/>
            <c:bubble3D val="0"/>
            <c:spPr>
              <a:solidFill>
                <a:schemeClr val="accent5"/>
              </a:solidFill>
            </c:spPr>
            <c:extLst>
              <c:ext xmlns:c16="http://schemas.microsoft.com/office/drawing/2014/chart" uri="{C3380CC4-5D6E-409C-BE32-E72D297353CC}">
                <c16:uniqueId val="{0000001A-10CE-4878-9BBB-E2DE627D7DA4}"/>
              </c:ext>
            </c:extLst>
          </c:dPt>
          <c:dPt>
            <c:idx val="5"/>
            <c:bubble3D val="0"/>
            <c:spPr>
              <a:solidFill>
                <a:schemeClr val="accent6"/>
              </a:solidFill>
            </c:spPr>
            <c:extLst>
              <c:ext xmlns:c16="http://schemas.microsoft.com/office/drawing/2014/chart" uri="{C3380CC4-5D6E-409C-BE32-E72D297353CC}">
                <c16:uniqueId val="{0000001C-10CE-4878-9BBB-E2DE627D7DA4}"/>
              </c:ext>
            </c:extLst>
          </c:dPt>
          <c:dPt>
            <c:idx val="6"/>
            <c:bubble3D val="0"/>
            <c:spPr>
              <a:solidFill>
                <a:srgbClr val="F0948F"/>
              </a:solidFill>
            </c:spPr>
            <c:extLst>
              <c:ext xmlns:c16="http://schemas.microsoft.com/office/drawing/2014/chart" uri="{C3380CC4-5D6E-409C-BE32-E72D297353CC}">
                <c16:uniqueId val="{0000001E-10CE-4878-9BBB-E2DE627D7DA4}"/>
              </c:ext>
            </c:extLst>
          </c:dPt>
          <c:dPt>
            <c:idx val="7"/>
            <c:bubble3D val="0"/>
            <c:spPr>
              <a:solidFill>
                <a:srgbClr val="F7C9C7"/>
              </a:solidFill>
            </c:spPr>
            <c:extLst>
              <c:ext xmlns:c16="http://schemas.microsoft.com/office/drawing/2014/chart" uri="{C3380CC4-5D6E-409C-BE32-E72D297353CC}">
                <c16:uniqueId val="{00000020-10CE-4878-9BBB-E2DE627D7DA4}"/>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10CE-4878-9BBB-E2DE627D7DA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v</a:t>
            </a:r>
            <a:r>
              <a:rPr lang="en-US" sz="1000">
                <a:solidFill>
                  <a:schemeClr val="accent1"/>
                </a:solidFill>
              </a:rPr>
              <a:t> krajích ČR</a:t>
            </a:r>
            <a:r>
              <a:rPr lang="cs-CZ" sz="1000">
                <a:solidFill>
                  <a:schemeClr val="accent1"/>
                </a:solidFill>
              </a:rPr>
              <a:t>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1.6942894925858127E-3"/>
          <c:y val="2.4028834601521828E-2"/>
        </c:manualLayout>
      </c:layout>
      <c:overlay val="0"/>
      <c:spPr>
        <a:solidFill>
          <a:sysClr val="window" lastClr="FFFFFF"/>
        </a:solidFill>
      </c:spPr>
    </c:title>
    <c:autoTitleDeleted val="0"/>
    <c:plotArea>
      <c:layout>
        <c:manualLayout>
          <c:layoutTarget val="inner"/>
          <c:xMode val="edge"/>
          <c:yMode val="edge"/>
          <c:x val="7.8357197038349743E-2"/>
          <c:y val="0.11692046203475667"/>
          <c:w val="0.88754220620120694"/>
          <c:h val="0.79505390720833502"/>
        </c:manualLayout>
      </c:layout>
      <c:barChart>
        <c:barDir val="col"/>
        <c:grouping val="stacked"/>
        <c:varyColors val="0"/>
        <c:ser>
          <c:idx val="0"/>
          <c:order val="0"/>
          <c:tx>
            <c:strRef>
              <c:f>'5.2'!$A$7</c:f>
              <c:strCache>
                <c:ptCount val="1"/>
                <c:pt idx="0">
                  <c:v>Hlavní město Praha</c:v>
                </c:pt>
              </c:strCache>
            </c:strRef>
          </c:tx>
          <c:spPr>
            <a:solidFill>
              <a:schemeClr val="accent1"/>
            </a:solidFill>
          </c:spPr>
          <c:invertIfNegative val="0"/>
          <c:val>
            <c:numRef>
              <c:f>'5.2'!$B$7:$M$7</c:f>
              <c:numCache>
                <c:formatCode>#\ ##0.0</c:formatCode>
                <c:ptCount val="12"/>
                <c:pt idx="0">
                  <c:v>443.11325300000004</c:v>
                </c:pt>
                <c:pt idx="1">
                  <c:v>425.13118800000001</c:v>
                </c:pt>
                <c:pt idx="2">
                  <c:v>383.73451499999993</c:v>
                </c:pt>
                <c:pt idx="3">
                  <c:v>313.71001799999999</c:v>
                </c:pt>
                <c:pt idx="4">
                  <c:v>198.76573799999997</c:v>
                </c:pt>
                <c:pt idx="5">
                  <c:v>129.56956199999999</c:v>
                </c:pt>
                <c:pt idx="6">
                  <c:v>179.07817099999997</c:v>
                </c:pt>
                <c:pt idx="7">
                  <c:v>126.87266899999999</c:v>
                </c:pt>
                <c:pt idx="8">
                  <c:v>106.30802899999999</c:v>
                </c:pt>
                <c:pt idx="9">
                  <c:v>0</c:v>
                </c:pt>
                <c:pt idx="10">
                  <c:v>0</c:v>
                </c:pt>
                <c:pt idx="11">
                  <c:v>0</c:v>
                </c:pt>
              </c:numCache>
            </c:numRef>
          </c:val>
          <c:extLst>
            <c:ext xmlns:c16="http://schemas.microsoft.com/office/drawing/2014/chart" uri="{C3380CC4-5D6E-409C-BE32-E72D297353CC}">
              <c16:uniqueId val="{00000000-FD66-47C3-BB64-4A2AA1CEB551}"/>
            </c:ext>
          </c:extLst>
        </c:ser>
        <c:ser>
          <c:idx val="1"/>
          <c:order val="1"/>
          <c:tx>
            <c:strRef>
              <c:f>'5.2'!$A$8</c:f>
              <c:strCache>
                <c:ptCount val="1"/>
                <c:pt idx="0">
                  <c:v>Jihočeský kraj</c:v>
                </c:pt>
              </c:strCache>
            </c:strRef>
          </c:tx>
          <c:spPr>
            <a:solidFill>
              <a:schemeClr val="accent2"/>
            </a:solidFill>
          </c:spPr>
          <c:invertIfNegative val="0"/>
          <c:val>
            <c:numRef>
              <c:f>'5.2'!$B$8:$M$8</c:f>
              <c:numCache>
                <c:formatCode>#\ ##0.0</c:formatCode>
                <c:ptCount val="12"/>
                <c:pt idx="0">
                  <c:v>592.44240100000002</c:v>
                </c:pt>
                <c:pt idx="1">
                  <c:v>560.85250399999984</c:v>
                </c:pt>
                <c:pt idx="2">
                  <c:v>500.52601499999992</c:v>
                </c:pt>
                <c:pt idx="3">
                  <c:v>428.11109000000005</c:v>
                </c:pt>
                <c:pt idx="4">
                  <c:v>259.70732600000008</c:v>
                </c:pt>
                <c:pt idx="5">
                  <c:v>169.47342600000005</c:v>
                </c:pt>
                <c:pt idx="6">
                  <c:v>163.49172399999998</c:v>
                </c:pt>
                <c:pt idx="7">
                  <c:v>136.48149699999999</c:v>
                </c:pt>
                <c:pt idx="8">
                  <c:v>129.18814799999998</c:v>
                </c:pt>
                <c:pt idx="9">
                  <c:v>0</c:v>
                </c:pt>
                <c:pt idx="10">
                  <c:v>0</c:v>
                </c:pt>
                <c:pt idx="11">
                  <c:v>0</c:v>
                </c:pt>
              </c:numCache>
            </c:numRef>
          </c:val>
          <c:extLst>
            <c:ext xmlns:c16="http://schemas.microsoft.com/office/drawing/2014/chart" uri="{C3380CC4-5D6E-409C-BE32-E72D297353CC}">
              <c16:uniqueId val="{00000001-FD66-47C3-BB64-4A2AA1CEB551}"/>
            </c:ext>
          </c:extLst>
        </c:ser>
        <c:ser>
          <c:idx val="2"/>
          <c:order val="2"/>
          <c:tx>
            <c:strRef>
              <c:f>'5.2'!$A$9</c:f>
              <c:strCache>
                <c:ptCount val="1"/>
                <c:pt idx="0">
                  <c:v>Jihomoravský kraj</c:v>
                </c:pt>
              </c:strCache>
            </c:strRef>
          </c:tx>
          <c:spPr>
            <a:solidFill>
              <a:schemeClr val="accent3"/>
            </a:solidFill>
          </c:spPr>
          <c:invertIfNegative val="0"/>
          <c:val>
            <c:numRef>
              <c:f>'5.2'!$B$9:$M$9</c:f>
              <c:numCache>
                <c:formatCode>#\ ##0.0</c:formatCode>
                <c:ptCount val="12"/>
                <c:pt idx="0">
                  <c:v>696.29052300000001</c:v>
                </c:pt>
                <c:pt idx="1">
                  <c:v>642.11424399999999</c:v>
                </c:pt>
                <c:pt idx="2">
                  <c:v>531.45932500000004</c:v>
                </c:pt>
                <c:pt idx="3">
                  <c:v>440.55469700000009</c:v>
                </c:pt>
                <c:pt idx="4">
                  <c:v>273.11403999999999</c:v>
                </c:pt>
                <c:pt idx="5">
                  <c:v>185.68857599999996</c:v>
                </c:pt>
                <c:pt idx="6">
                  <c:v>159.78670300000002</c:v>
                </c:pt>
                <c:pt idx="7">
                  <c:v>167.80210899999997</c:v>
                </c:pt>
                <c:pt idx="8">
                  <c:v>173.80480499999999</c:v>
                </c:pt>
                <c:pt idx="9">
                  <c:v>0</c:v>
                </c:pt>
                <c:pt idx="10">
                  <c:v>0</c:v>
                </c:pt>
                <c:pt idx="11">
                  <c:v>0</c:v>
                </c:pt>
              </c:numCache>
            </c:numRef>
          </c:val>
          <c:extLst>
            <c:ext xmlns:c16="http://schemas.microsoft.com/office/drawing/2014/chart" uri="{C3380CC4-5D6E-409C-BE32-E72D297353CC}">
              <c16:uniqueId val="{00000002-FD66-47C3-BB64-4A2AA1CEB551}"/>
            </c:ext>
          </c:extLst>
        </c:ser>
        <c:ser>
          <c:idx val="3"/>
          <c:order val="3"/>
          <c:tx>
            <c:strRef>
              <c:f>'5.2'!$A$10</c:f>
              <c:strCache>
                <c:ptCount val="1"/>
                <c:pt idx="0">
                  <c:v>Karlovarský kraj</c:v>
                </c:pt>
              </c:strCache>
            </c:strRef>
          </c:tx>
          <c:spPr>
            <a:solidFill>
              <a:schemeClr val="accent4"/>
            </a:solidFill>
          </c:spPr>
          <c:invertIfNegative val="0"/>
          <c:val>
            <c:numRef>
              <c:f>'5.2'!$B$10:$M$10</c:f>
              <c:numCache>
                <c:formatCode>#\ ##0.0</c:formatCode>
                <c:ptCount val="12"/>
                <c:pt idx="0">
                  <c:v>443.25566699999996</c:v>
                </c:pt>
                <c:pt idx="1">
                  <c:v>426.04375900000002</c:v>
                </c:pt>
                <c:pt idx="2">
                  <c:v>399.98987599999992</c:v>
                </c:pt>
                <c:pt idx="3">
                  <c:v>321.65598900000003</c:v>
                </c:pt>
                <c:pt idx="4">
                  <c:v>205.35147699999999</c:v>
                </c:pt>
                <c:pt idx="5">
                  <c:v>112.84132399999997</c:v>
                </c:pt>
                <c:pt idx="6">
                  <c:v>95.727119000000016</c:v>
                </c:pt>
                <c:pt idx="7">
                  <c:v>106.19279399999999</c:v>
                </c:pt>
                <c:pt idx="8">
                  <c:v>116.01004400000002</c:v>
                </c:pt>
                <c:pt idx="9">
                  <c:v>0</c:v>
                </c:pt>
                <c:pt idx="10">
                  <c:v>0</c:v>
                </c:pt>
                <c:pt idx="11">
                  <c:v>0</c:v>
                </c:pt>
              </c:numCache>
            </c:numRef>
          </c:val>
          <c:extLst>
            <c:ext xmlns:c16="http://schemas.microsoft.com/office/drawing/2014/chart" uri="{C3380CC4-5D6E-409C-BE32-E72D297353CC}">
              <c16:uniqueId val="{00000003-FD66-47C3-BB64-4A2AA1CEB551}"/>
            </c:ext>
          </c:extLst>
        </c:ser>
        <c:ser>
          <c:idx val="4"/>
          <c:order val="4"/>
          <c:tx>
            <c:strRef>
              <c:f>'5.2'!$A$11</c:f>
              <c:strCache>
                <c:ptCount val="1"/>
                <c:pt idx="0">
                  <c:v>Kraj Vysočina</c:v>
                </c:pt>
              </c:strCache>
            </c:strRef>
          </c:tx>
          <c:spPr>
            <a:solidFill>
              <a:schemeClr val="accent5"/>
            </a:solidFill>
          </c:spPr>
          <c:invertIfNegative val="0"/>
          <c:val>
            <c:numRef>
              <c:f>'5.2'!$B$11:$M$11</c:f>
              <c:numCache>
                <c:formatCode>#\ ##0.0</c:formatCode>
                <c:ptCount val="12"/>
                <c:pt idx="0">
                  <c:v>214.13320600000003</c:v>
                </c:pt>
                <c:pt idx="1">
                  <c:v>200.32550899999998</c:v>
                </c:pt>
                <c:pt idx="2">
                  <c:v>173.59454100000002</c:v>
                </c:pt>
                <c:pt idx="3">
                  <c:v>142.42173400000004</c:v>
                </c:pt>
                <c:pt idx="4">
                  <c:v>80.426304000000002</c:v>
                </c:pt>
                <c:pt idx="5">
                  <c:v>45.256399000000002</c:v>
                </c:pt>
                <c:pt idx="6">
                  <c:v>38.731063999999982</c:v>
                </c:pt>
                <c:pt idx="7">
                  <c:v>39.882415999999999</c:v>
                </c:pt>
                <c:pt idx="8">
                  <c:v>39.863285999999988</c:v>
                </c:pt>
                <c:pt idx="9">
                  <c:v>0</c:v>
                </c:pt>
                <c:pt idx="10">
                  <c:v>0</c:v>
                </c:pt>
                <c:pt idx="11">
                  <c:v>0</c:v>
                </c:pt>
              </c:numCache>
            </c:numRef>
          </c:val>
          <c:extLst>
            <c:ext xmlns:c16="http://schemas.microsoft.com/office/drawing/2014/chart" uri="{C3380CC4-5D6E-409C-BE32-E72D297353CC}">
              <c16:uniqueId val="{00000004-FD66-47C3-BB64-4A2AA1CEB551}"/>
            </c:ext>
          </c:extLst>
        </c:ser>
        <c:ser>
          <c:idx val="5"/>
          <c:order val="5"/>
          <c:tx>
            <c:strRef>
              <c:f>'5.2'!$A$12</c:f>
              <c:strCache>
                <c:ptCount val="1"/>
                <c:pt idx="0">
                  <c:v>Královéhradecký kraj</c:v>
                </c:pt>
              </c:strCache>
            </c:strRef>
          </c:tx>
          <c:spPr>
            <a:solidFill>
              <a:schemeClr val="accent6"/>
            </a:solidFill>
          </c:spPr>
          <c:invertIfNegative val="0"/>
          <c:val>
            <c:numRef>
              <c:f>'5.2'!$B$12:$M$12</c:f>
              <c:numCache>
                <c:formatCode>#\ ##0.0</c:formatCode>
                <c:ptCount val="12"/>
                <c:pt idx="0">
                  <c:v>348.14191399999999</c:v>
                </c:pt>
                <c:pt idx="1">
                  <c:v>345.62513600000005</c:v>
                </c:pt>
                <c:pt idx="2">
                  <c:v>300.49998199999993</c:v>
                </c:pt>
                <c:pt idx="3">
                  <c:v>250.97468300000003</c:v>
                </c:pt>
                <c:pt idx="4">
                  <c:v>172.04874399999997</c:v>
                </c:pt>
                <c:pt idx="5">
                  <c:v>118.824155</c:v>
                </c:pt>
                <c:pt idx="6">
                  <c:v>92.362306999999987</c:v>
                </c:pt>
                <c:pt idx="7">
                  <c:v>94.175842000000003</c:v>
                </c:pt>
                <c:pt idx="8">
                  <c:v>109.61595099999998</c:v>
                </c:pt>
                <c:pt idx="9">
                  <c:v>0</c:v>
                </c:pt>
                <c:pt idx="10">
                  <c:v>0</c:v>
                </c:pt>
                <c:pt idx="11">
                  <c:v>0</c:v>
                </c:pt>
              </c:numCache>
            </c:numRef>
          </c:val>
          <c:extLst>
            <c:ext xmlns:c16="http://schemas.microsoft.com/office/drawing/2014/chart" uri="{C3380CC4-5D6E-409C-BE32-E72D297353CC}">
              <c16:uniqueId val="{00000005-FD66-47C3-BB64-4A2AA1CEB551}"/>
            </c:ext>
          </c:extLst>
        </c:ser>
        <c:ser>
          <c:idx val="6"/>
          <c:order val="6"/>
          <c:tx>
            <c:strRef>
              <c:f>'5.2'!$A$13</c:f>
              <c:strCache>
                <c:ptCount val="1"/>
                <c:pt idx="0">
                  <c:v>Liberecký kraj</c:v>
                </c:pt>
              </c:strCache>
            </c:strRef>
          </c:tx>
          <c:spPr>
            <a:solidFill>
              <a:srgbClr val="F0948F"/>
            </a:solidFill>
          </c:spPr>
          <c:invertIfNegative val="0"/>
          <c:val>
            <c:numRef>
              <c:f>'5.2'!$B$13:$M$13</c:f>
              <c:numCache>
                <c:formatCode>#\ ##0.0</c:formatCode>
                <c:ptCount val="12"/>
                <c:pt idx="0">
                  <c:v>256.04123536968405</c:v>
                </c:pt>
                <c:pt idx="1">
                  <c:v>244.57414061546726</c:v>
                </c:pt>
                <c:pt idx="2">
                  <c:v>225.47055240020029</c:v>
                </c:pt>
                <c:pt idx="3">
                  <c:v>177.60477765520994</c:v>
                </c:pt>
                <c:pt idx="4">
                  <c:v>102.18657018156007</c:v>
                </c:pt>
                <c:pt idx="5">
                  <c:v>59.968883540467061</c:v>
                </c:pt>
                <c:pt idx="6">
                  <c:v>57.930859000000012</c:v>
                </c:pt>
                <c:pt idx="7">
                  <c:v>59.860352999999996</c:v>
                </c:pt>
                <c:pt idx="8">
                  <c:v>61.348529999999997</c:v>
                </c:pt>
                <c:pt idx="9">
                  <c:v>0</c:v>
                </c:pt>
                <c:pt idx="10">
                  <c:v>0</c:v>
                </c:pt>
                <c:pt idx="11">
                  <c:v>0</c:v>
                </c:pt>
              </c:numCache>
            </c:numRef>
          </c:val>
          <c:extLst>
            <c:ext xmlns:c16="http://schemas.microsoft.com/office/drawing/2014/chart" uri="{C3380CC4-5D6E-409C-BE32-E72D297353CC}">
              <c16:uniqueId val="{00000006-FD66-47C3-BB64-4A2AA1CEB551}"/>
            </c:ext>
          </c:extLst>
        </c:ser>
        <c:ser>
          <c:idx val="7"/>
          <c:order val="7"/>
          <c:tx>
            <c:strRef>
              <c:f>'5.2'!$A$14</c:f>
              <c:strCache>
                <c:ptCount val="1"/>
                <c:pt idx="0">
                  <c:v>Moravskoslezský kraj</c:v>
                </c:pt>
              </c:strCache>
            </c:strRef>
          </c:tx>
          <c:spPr>
            <a:solidFill>
              <a:srgbClr val="F7C9C7"/>
            </a:solidFill>
          </c:spPr>
          <c:invertIfNegative val="0"/>
          <c:val>
            <c:numRef>
              <c:f>'5.2'!$B$14:$M$14</c:f>
              <c:numCache>
                <c:formatCode>#\ ##0.0</c:formatCode>
                <c:ptCount val="12"/>
                <c:pt idx="0">
                  <c:v>1794.2502130000014</c:v>
                </c:pt>
                <c:pt idx="1">
                  <c:v>1759.787853000001</c:v>
                </c:pt>
                <c:pt idx="2">
                  <c:v>1531.0540829999998</c:v>
                </c:pt>
                <c:pt idx="3">
                  <c:v>1220.5997400000008</c:v>
                </c:pt>
                <c:pt idx="4">
                  <c:v>724.42454500000019</c:v>
                </c:pt>
                <c:pt idx="5">
                  <c:v>442.25519200000002</c:v>
                </c:pt>
                <c:pt idx="6">
                  <c:v>414.34030799999999</c:v>
                </c:pt>
                <c:pt idx="7">
                  <c:v>391.78098000000006</c:v>
                </c:pt>
                <c:pt idx="8">
                  <c:v>404.81464099999994</c:v>
                </c:pt>
                <c:pt idx="9">
                  <c:v>0</c:v>
                </c:pt>
                <c:pt idx="10">
                  <c:v>0</c:v>
                </c:pt>
                <c:pt idx="11">
                  <c:v>0</c:v>
                </c:pt>
              </c:numCache>
            </c:numRef>
          </c:val>
          <c:extLst>
            <c:ext xmlns:c16="http://schemas.microsoft.com/office/drawing/2014/chart" uri="{C3380CC4-5D6E-409C-BE32-E72D297353CC}">
              <c16:uniqueId val="{00000007-FD66-47C3-BB64-4A2AA1CEB551}"/>
            </c:ext>
          </c:extLst>
        </c:ser>
        <c:ser>
          <c:idx val="8"/>
          <c:order val="8"/>
          <c:tx>
            <c:strRef>
              <c:f>'5.2'!$A$15</c:f>
              <c:strCache>
                <c:ptCount val="1"/>
                <c:pt idx="0">
                  <c:v>Olomoucký kraj</c:v>
                </c:pt>
              </c:strCache>
            </c:strRef>
          </c:tx>
          <c:spPr>
            <a:solidFill>
              <a:schemeClr val="tx1"/>
            </a:solidFill>
          </c:spPr>
          <c:invertIfNegative val="0"/>
          <c:val>
            <c:numRef>
              <c:f>'5.2'!$B$15:$M$15</c:f>
              <c:numCache>
                <c:formatCode>#\ ##0.0</c:formatCode>
                <c:ptCount val="12"/>
                <c:pt idx="0">
                  <c:v>422.46911100000005</c:v>
                </c:pt>
                <c:pt idx="1">
                  <c:v>399.87894499999999</c:v>
                </c:pt>
                <c:pt idx="2">
                  <c:v>337.27463700000004</c:v>
                </c:pt>
                <c:pt idx="3">
                  <c:v>271.32022499999999</c:v>
                </c:pt>
                <c:pt idx="4">
                  <c:v>162.72546699999995</c:v>
                </c:pt>
                <c:pt idx="5">
                  <c:v>118.961984</c:v>
                </c:pt>
                <c:pt idx="6">
                  <c:v>105.44758900000001</c:v>
                </c:pt>
                <c:pt idx="7">
                  <c:v>98.373448999999994</c:v>
                </c:pt>
                <c:pt idx="8">
                  <c:v>120.59003499999999</c:v>
                </c:pt>
                <c:pt idx="9">
                  <c:v>0</c:v>
                </c:pt>
                <c:pt idx="10">
                  <c:v>0</c:v>
                </c:pt>
                <c:pt idx="11">
                  <c:v>0</c:v>
                </c:pt>
              </c:numCache>
            </c:numRef>
          </c:val>
          <c:extLst>
            <c:ext xmlns:c16="http://schemas.microsoft.com/office/drawing/2014/chart" uri="{C3380CC4-5D6E-409C-BE32-E72D297353CC}">
              <c16:uniqueId val="{00000008-FD66-47C3-BB64-4A2AA1CEB551}"/>
            </c:ext>
          </c:extLst>
        </c:ser>
        <c:ser>
          <c:idx val="9"/>
          <c:order val="9"/>
          <c:tx>
            <c:strRef>
              <c:f>'5.2'!$A$16</c:f>
              <c:strCache>
                <c:ptCount val="1"/>
                <c:pt idx="0">
                  <c:v>Pardubický kraj</c:v>
                </c:pt>
              </c:strCache>
            </c:strRef>
          </c:tx>
          <c:spPr>
            <a:solidFill>
              <a:srgbClr val="646363"/>
            </a:solidFill>
          </c:spPr>
          <c:invertIfNegative val="0"/>
          <c:val>
            <c:numRef>
              <c:f>'5.2'!$B$16:$M$16</c:f>
              <c:numCache>
                <c:formatCode>#\ ##0.0</c:formatCode>
                <c:ptCount val="12"/>
                <c:pt idx="0">
                  <c:v>558.32267200000001</c:v>
                </c:pt>
                <c:pt idx="1">
                  <c:v>537.91927899999996</c:v>
                </c:pt>
                <c:pt idx="2">
                  <c:v>463.730752</c:v>
                </c:pt>
                <c:pt idx="3">
                  <c:v>353.44936700000005</c:v>
                </c:pt>
                <c:pt idx="4">
                  <c:v>173.06669600000001</c:v>
                </c:pt>
                <c:pt idx="5">
                  <c:v>87.885674000000009</c:v>
                </c:pt>
                <c:pt idx="6">
                  <c:v>76.064869000000002</c:v>
                </c:pt>
                <c:pt idx="7">
                  <c:v>78.950206000000009</c:v>
                </c:pt>
                <c:pt idx="8">
                  <c:v>83.181872999999996</c:v>
                </c:pt>
                <c:pt idx="9">
                  <c:v>0</c:v>
                </c:pt>
                <c:pt idx="10">
                  <c:v>0</c:v>
                </c:pt>
                <c:pt idx="11">
                  <c:v>0</c:v>
                </c:pt>
              </c:numCache>
            </c:numRef>
          </c:val>
          <c:extLst>
            <c:ext xmlns:c16="http://schemas.microsoft.com/office/drawing/2014/chart" uri="{C3380CC4-5D6E-409C-BE32-E72D297353CC}">
              <c16:uniqueId val="{00000009-FD66-47C3-BB64-4A2AA1CEB551}"/>
            </c:ext>
          </c:extLst>
        </c:ser>
        <c:ser>
          <c:idx val="10"/>
          <c:order val="10"/>
          <c:tx>
            <c:strRef>
              <c:f>'5.2'!$A$17</c:f>
              <c:strCache>
                <c:ptCount val="1"/>
                <c:pt idx="0">
                  <c:v>Plzeňský kraj</c:v>
                </c:pt>
              </c:strCache>
            </c:strRef>
          </c:tx>
          <c:spPr>
            <a:solidFill>
              <a:srgbClr val="9D9D9C"/>
            </a:solidFill>
          </c:spPr>
          <c:invertIfNegative val="0"/>
          <c:val>
            <c:numRef>
              <c:f>'5.2'!$B$17:$M$17</c:f>
              <c:numCache>
                <c:formatCode>#\ ##0.0</c:formatCode>
                <c:ptCount val="12"/>
                <c:pt idx="0">
                  <c:v>514.8866210000001</c:v>
                </c:pt>
                <c:pt idx="1">
                  <c:v>508.48581899999994</c:v>
                </c:pt>
                <c:pt idx="2">
                  <c:v>456.15720500000009</c:v>
                </c:pt>
                <c:pt idx="3">
                  <c:v>356.3599890000001</c:v>
                </c:pt>
                <c:pt idx="4">
                  <c:v>215.319255</c:v>
                </c:pt>
                <c:pt idx="5">
                  <c:v>119.35615399999999</c:v>
                </c:pt>
                <c:pt idx="6">
                  <c:v>106.41235300000002</c:v>
                </c:pt>
                <c:pt idx="7">
                  <c:v>96.428885999999963</c:v>
                </c:pt>
                <c:pt idx="8">
                  <c:v>105.55515599999997</c:v>
                </c:pt>
                <c:pt idx="9">
                  <c:v>0</c:v>
                </c:pt>
                <c:pt idx="10">
                  <c:v>0</c:v>
                </c:pt>
                <c:pt idx="11">
                  <c:v>0</c:v>
                </c:pt>
              </c:numCache>
            </c:numRef>
          </c:val>
          <c:extLst>
            <c:ext xmlns:c16="http://schemas.microsoft.com/office/drawing/2014/chart" uri="{C3380CC4-5D6E-409C-BE32-E72D297353CC}">
              <c16:uniqueId val="{0000000A-FD66-47C3-BB64-4A2AA1CEB551}"/>
            </c:ext>
          </c:extLst>
        </c:ser>
        <c:ser>
          <c:idx val="11"/>
          <c:order val="11"/>
          <c:tx>
            <c:strRef>
              <c:f>'5.2'!$A$18</c:f>
              <c:strCache>
                <c:ptCount val="1"/>
                <c:pt idx="0">
                  <c:v>Středočeský kraj</c:v>
                </c:pt>
              </c:strCache>
            </c:strRef>
          </c:tx>
          <c:spPr>
            <a:solidFill>
              <a:srgbClr val="D0D0D0"/>
            </a:solidFill>
          </c:spPr>
          <c:invertIfNegative val="0"/>
          <c:val>
            <c:numRef>
              <c:f>'5.2'!$B$18:$M$18</c:f>
              <c:numCache>
                <c:formatCode>#\ ##0.0</c:formatCode>
                <c:ptCount val="12"/>
                <c:pt idx="0">
                  <c:v>2328.5263320000004</c:v>
                </c:pt>
                <c:pt idx="1">
                  <c:v>2181.6754759999999</c:v>
                </c:pt>
                <c:pt idx="2">
                  <c:v>2055.5235249999996</c:v>
                </c:pt>
                <c:pt idx="3">
                  <c:v>1680.4006360000003</c:v>
                </c:pt>
                <c:pt idx="4">
                  <c:v>849.96261400000003</c:v>
                </c:pt>
                <c:pt idx="5">
                  <c:v>591.8352900000001</c:v>
                </c:pt>
                <c:pt idx="6">
                  <c:v>536.358071</c:v>
                </c:pt>
                <c:pt idx="7">
                  <c:v>638.62718499999983</c:v>
                </c:pt>
                <c:pt idx="8">
                  <c:v>696.93535600000018</c:v>
                </c:pt>
                <c:pt idx="9">
                  <c:v>0</c:v>
                </c:pt>
                <c:pt idx="10">
                  <c:v>0</c:v>
                </c:pt>
                <c:pt idx="11">
                  <c:v>0</c:v>
                </c:pt>
              </c:numCache>
            </c:numRef>
          </c:val>
          <c:extLst>
            <c:ext xmlns:c16="http://schemas.microsoft.com/office/drawing/2014/chart" uri="{C3380CC4-5D6E-409C-BE32-E72D297353CC}">
              <c16:uniqueId val="{0000000B-FD66-47C3-BB64-4A2AA1CEB551}"/>
            </c:ext>
          </c:extLst>
        </c:ser>
        <c:ser>
          <c:idx val="12"/>
          <c:order val="12"/>
          <c:tx>
            <c:strRef>
              <c:f>'5.2'!$A$19</c:f>
              <c:strCache>
                <c:ptCount val="1"/>
                <c:pt idx="0">
                  <c:v>Ústecký kraj</c:v>
                </c:pt>
              </c:strCache>
            </c:strRef>
          </c:tx>
          <c:spPr>
            <a:pattFill prst="ltUpDiag">
              <a:fgClr>
                <a:schemeClr val="accent1"/>
              </a:fgClr>
              <a:bgClr>
                <a:schemeClr val="bg1"/>
              </a:bgClr>
            </a:pattFill>
          </c:spPr>
          <c:invertIfNegative val="0"/>
          <c:val>
            <c:numRef>
              <c:f>'5.2'!$B$19:$M$19</c:f>
              <c:numCache>
                <c:formatCode>#\ ##0.0</c:formatCode>
                <c:ptCount val="12"/>
                <c:pt idx="0">
                  <c:v>1403.1849779999993</c:v>
                </c:pt>
                <c:pt idx="1">
                  <c:v>1304.0659890000004</c:v>
                </c:pt>
                <c:pt idx="2">
                  <c:v>1256.5642250000001</c:v>
                </c:pt>
                <c:pt idx="3">
                  <c:v>1038.9924700000001</c:v>
                </c:pt>
                <c:pt idx="4">
                  <c:v>643.87626299999965</c:v>
                </c:pt>
                <c:pt idx="5">
                  <c:v>459.52690300000023</c:v>
                </c:pt>
                <c:pt idx="6">
                  <c:v>444.4306850000001</c:v>
                </c:pt>
                <c:pt idx="7">
                  <c:v>476.20770799999997</c:v>
                </c:pt>
                <c:pt idx="8">
                  <c:v>497.10457899999989</c:v>
                </c:pt>
                <c:pt idx="9">
                  <c:v>0</c:v>
                </c:pt>
                <c:pt idx="10">
                  <c:v>0</c:v>
                </c:pt>
                <c:pt idx="11">
                  <c:v>0</c:v>
                </c:pt>
              </c:numCache>
            </c:numRef>
          </c:val>
          <c:extLst>
            <c:ext xmlns:c16="http://schemas.microsoft.com/office/drawing/2014/chart" uri="{C3380CC4-5D6E-409C-BE32-E72D297353CC}">
              <c16:uniqueId val="{0000000C-FD66-47C3-BB64-4A2AA1CEB551}"/>
            </c:ext>
          </c:extLst>
        </c:ser>
        <c:ser>
          <c:idx val="13"/>
          <c:order val="13"/>
          <c:tx>
            <c:strRef>
              <c:f>'5.2'!$A$20</c:f>
              <c:strCache>
                <c:ptCount val="1"/>
                <c:pt idx="0">
                  <c:v>Zlínský kraj</c:v>
                </c:pt>
              </c:strCache>
            </c:strRef>
          </c:tx>
          <c:spPr>
            <a:pattFill prst="ltUpDiag">
              <a:fgClr>
                <a:schemeClr val="accent5"/>
              </a:fgClr>
              <a:bgClr>
                <a:schemeClr val="bg1"/>
              </a:bgClr>
            </a:pattFill>
          </c:spPr>
          <c:invertIfNegative val="0"/>
          <c:val>
            <c:numRef>
              <c:f>'5.2'!$B$20:$M$20</c:f>
              <c:numCache>
                <c:formatCode>#\ ##0.0</c:formatCode>
                <c:ptCount val="12"/>
                <c:pt idx="0">
                  <c:v>458.17168786579322</c:v>
                </c:pt>
                <c:pt idx="1">
                  <c:v>446.23167778557541</c:v>
                </c:pt>
                <c:pt idx="2">
                  <c:v>384.77350723956346</c:v>
                </c:pt>
                <c:pt idx="3">
                  <c:v>306.64714847660389</c:v>
                </c:pt>
                <c:pt idx="4">
                  <c:v>203.0328540037759</c:v>
                </c:pt>
                <c:pt idx="5">
                  <c:v>142.31210028894282</c:v>
                </c:pt>
                <c:pt idx="6">
                  <c:v>99.510969000000017</c:v>
                </c:pt>
                <c:pt idx="7">
                  <c:v>137.67916299999999</c:v>
                </c:pt>
                <c:pt idx="8">
                  <c:v>138.87150599999995</c:v>
                </c:pt>
                <c:pt idx="9">
                  <c:v>0</c:v>
                </c:pt>
                <c:pt idx="10">
                  <c:v>0</c:v>
                </c:pt>
                <c:pt idx="11">
                  <c:v>0</c:v>
                </c:pt>
              </c:numCache>
            </c:numRef>
          </c:val>
          <c:extLst>
            <c:ext xmlns:c16="http://schemas.microsoft.com/office/drawing/2014/chart" uri="{C3380CC4-5D6E-409C-BE32-E72D297353CC}">
              <c16:uniqueId val="{0000000D-FD66-47C3-BB64-4A2AA1CEB551}"/>
            </c:ext>
          </c:extLst>
        </c:ser>
        <c:dLbls>
          <c:showLegendKey val="0"/>
          <c:showVal val="0"/>
          <c:showCatName val="0"/>
          <c:showSerName val="0"/>
          <c:showPercent val="0"/>
          <c:showBubbleSize val="0"/>
        </c:dLbls>
        <c:gapWidth val="50"/>
        <c:overlap val="100"/>
        <c:axId val="226155136"/>
        <c:axId val="222036352"/>
      </c:barChart>
      <c:catAx>
        <c:axId val="226155136"/>
        <c:scaling>
          <c:orientation val="minMax"/>
        </c:scaling>
        <c:delete val="0"/>
        <c:axPos val="b"/>
        <c:majorTickMark val="none"/>
        <c:minorTickMark val="none"/>
        <c:tickLblPos val="nextTo"/>
        <c:txPr>
          <a:bodyPr/>
          <a:lstStyle/>
          <a:p>
            <a:pPr>
              <a:defRPr sz="900"/>
            </a:pPr>
            <a:endParaRPr lang="cs-CZ"/>
          </a:p>
        </c:txPr>
        <c:crossAx val="222036352"/>
        <c:crosses val="autoZero"/>
        <c:auto val="1"/>
        <c:lblAlgn val="ctr"/>
        <c:lblOffset val="100"/>
        <c:noMultiLvlLbl val="0"/>
      </c:catAx>
      <c:valAx>
        <c:axId val="222036352"/>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26155136"/>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B79-4CA2-89B6-E3E51F03F132}"/>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B79-4CA2-89B6-E3E51F03F132}"/>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B79-4CA2-89B6-E3E51F03F132}"/>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B79-4CA2-89B6-E3E51F03F13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B79-4CA2-89B6-E3E51F03F132}"/>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B79-4CA2-89B6-E3E51F03F13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B79-4CA2-89B6-E3E51F03F13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B79-4CA2-89B6-E3E51F03F132}"/>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B79-4CA2-89B6-E3E51F03F13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B79-4CA2-89B6-E3E51F03F13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B79-4CA2-89B6-E3E51F03F13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B79-4CA2-89B6-E3E51F03F13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B79-4CA2-89B6-E3E51F03F13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B79-4CA2-89B6-E3E51F03F132}"/>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B79-4CA2-89B6-E3E51F03F132}"/>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3B79-4CA2-89B6-E3E51F03F13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4220466622386831E-3"/>
          <c:y val="0"/>
        </c:manualLayout>
      </c:layout>
      <c:overlay val="0"/>
    </c:title>
    <c:autoTitleDeleted val="0"/>
    <c:plotArea>
      <c:layout>
        <c:manualLayout>
          <c:layoutTarget val="inner"/>
          <c:xMode val="edge"/>
          <c:yMode val="edge"/>
          <c:x val="7.2330476776411051E-2"/>
          <c:y val="0.25074902829200774"/>
          <c:w val="0.62603580707049966"/>
          <c:h val="0.58425115673339911"/>
        </c:manualLayout>
      </c:layout>
      <c:barChart>
        <c:barDir val="col"/>
        <c:grouping val="stacked"/>
        <c:varyColors val="0"/>
        <c:ser>
          <c:idx val="0"/>
          <c:order val="0"/>
          <c:tx>
            <c:strRef>
              <c:f>'8.11'!$A$27</c:f>
              <c:strCache>
                <c:ptCount val="1"/>
                <c:pt idx="0">
                  <c:v>Průmysl</c:v>
                </c:pt>
              </c:strCache>
            </c:strRef>
          </c:tx>
          <c:invertIfNegative val="0"/>
          <c:cat>
            <c:strRef>
              <c:f>'8.11'!$C$38:$E$38</c:f>
              <c:strCache>
                <c:ptCount val="3"/>
                <c:pt idx="0">
                  <c:v>Červenec</c:v>
                </c:pt>
                <c:pt idx="1">
                  <c:v>Srpen</c:v>
                </c:pt>
                <c:pt idx="2">
                  <c:v>Září</c:v>
                </c:pt>
              </c:strCache>
            </c:strRef>
          </c:cat>
          <c:val>
            <c:numRef>
              <c:f>('8.11'!$B$27,'8.11'!$D$27,'8.11'!$F$27)</c:f>
              <c:numCache>
                <c:formatCode>#\ ##0.0</c:formatCode>
                <c:ptCount val="3"/>
                <c:pt idx="0">
                  <c:v>47444.89</c:v>
                </c:pt>
                <c:pt idx="1">
                  <c:v>34653.46</c:v>
                </c:pt>
                <c:pt idx="2">
                  <c:v>41359.31</c:v>
                </c:pt>
              </c:numCache>
            </c:numRef>
          </c:val>
          <c:extLst>
            <c:ext xmlns:c16="http://schemas.microsoft.com/office/drawing/2014/chart" uri="{C3380CC4-5D6E-409C-BE32-E72D297353CC}">
              <c16:uniqueId val="{00000000-7DC6-4D23-96EC-F6F7E8DB4875}"/>
            </c:ext>
          </c:extLst>
        </c:ser>
        <c:ser>
          <c:idx val="1"/>
          <c:order val="1"/>
          <c:tx>
            <c:strRef>
              <c:f>'8.11'!$A$28</c:f>
              <c:strCache>
                <c:ptCount val="1"/>
                <c:pt idx="0">
                  <c:v>Energetika</c:v>
                </c:pt>
              </c:strCache>
            </c:strRef>
          </c:tx>
          <c:invertIfNegative val="0"/>
          <c:cat>
            <c:strRef>
              <c:f>'8.11'!$C$38:$E$38</c:f>
              <c:strCache>
                <c:ptCount val="3"/>
                <c:pt idx="0">
                  <c:v>Červenec</c:v>
                </c:pt>
                <c:pt idx="1">
                  <c:v>Srpen</c:v>
                </c:pt>
                <c:pt idx="2">
                  <c:v>Září</c:v>
                </c:pt>
              </c:strCache>
            </c:strRef>
          </c:cat>
          <c:val>
            <c:numRef>
              <c:f>('8.11'!$B$28,'8.11'!$D$28,'8.11'!$F$28)</c:f>
              <c:numCache>
                <c:formatCode>#\ ##0.0</c:formatCode>
                <c:ptCount val="3"/>
                <c:pt idx="0">
                  <c:v>283.87</c:v>
                </c:pt>
                <c:pt idx="1">
                  <c:v>269.04000000000002</c:v>
                </c:pt>
                <c:pt idx="2">
                  <c:v>251.38</c:v>
                </c:pt>
              </c:numCache>
            </c:numRef>
          </c:val>
          <c:extLst>
            <c:ext xmlns:c16="http://schemas.microsoft.com/office/drawing/2014/chart" uri="{C3380CC4-5D6E-409C-BE32-E72D297353CC}">
              <c16:uniqueId val="{00000001-7DC6-4D23-96EC-F6F7E8DB4875}"/>
            </c:ext>
          </c:extLst>
        </c:ser>
        <c:ser>
          <c:idx val="2"/>
          <c:order val="2"/>
          <c:tx>
            <c:strRef>
              <c:f>'8.11'!$A$29</c:f>
              <c:strCache>
                <c:ptCount val="1"/>
                <c:pt idx="0">
                  <c:v>Doprava</c:v>
                </c:pt>
              </c:strCache>
            </c:strRef>
          </c:tx>
          <c:invertIfNegative val="0"/>
          <c:cat>
            <c:strRef>
              <c:f>'8.11'!$C$38:$E$38</c:f>
              <c:strCache>
                <c:ptCount val="3"/>
                <c:pt idx="0">
                  <c:v>Červenec</c:v>
                </c:pt>
                <c:pt idx="1">
                  <c:v>Srpen</c:v>
                </c:pt>
                <c:pt idx="2">
                  <c:v>Září</c:v>
                </c:pt>
              </c:strCache>
            </c:strRef>
          </c:cat>
          <c:val>
            <c:numRef>
              <c:f>('8.11'!$B$29,'8.11'!$D$29,'8.11'!$F$29)</c:f>
              <c:numCache>
                <c:formatCode>#\ ##0.0</c:formatCode>
                <c:ptCount val="3"/>
                <c:pt idx="0">
                  <c:v>53.01</c:v>
                </c:pt>
                <c:pt idx="1">
                  <c:v>75.430000000000007</c:v>
                </c:pt>
                <c:pt idx="2">
                  <c:v>76.67</c:v>
                </c:pt>
              </c:numCache>
            </c:numRef>
          </c:val>
          <c:extLst>
            <c:ext xmlns:c16="http://schemas.microsoft.com/office/drawing/2014/chart" uri="{C3380CC4-5D6E-409C-BE32-E72D297353CC}">
              <c16:uniqueId val="{00000002-7DC6-4D23-96EC-F6F7E8DB4875}"/>
            </c:ext>
          </c:extLst>
        </c:ser>
        <c:ser>
          <c:idx val="3"/>
          <c:order val="3"/>
          <c:tx>
            <c:strRef>
              <c:f>'8.11'!$A$30</c:f>
              <c:strCache>
                <c:ptCount val="1"/>
                <c:pt idx="0">
                  <c:v>Stavebnictví</c:v>
                </c:pt>
              </c:strCache>
            </c:strRef>
          </c:tx>
          <c:invertIfNegative val="0"/>
          <c:cat>
            <c:strRef>
              <c:f>'8.11'!$C$38:$E$38</c:f>
              <c:strCache>
                <c:ptCount val="3"/>
                <c:pt idx="0">
                  <c:v>Červenec</c:v>
                </c:pt>
                <c:pt idx="1">
                  <c:v>Srpen</c:v>
                </c:pt>
                <c:pt idx="2">
                  <c:v>Září</c:v>
                </c:pt>
              </c:strCache>
            </c:strRef>
          </c:cat>
          <c:val>
            <c:numRef>
              <c:f>('8.11'!$B$30,'8.11'!$D$30,'8.11'!$F$30)</c:f>
              <c:numCache>
                <c:formatCode>#\ ##0.0</c:formatCode>
                <c:ptCount val="3"/>
                <c:pt idx="0">
                  <c:v>21.75</c:v>
                </c:pt>
                <c:pt idx="1">
                  <c:v>31.56</c:v>
                </c:pt>
                <c:pt idx="2">
                  <c:v>34.96</c:v>
                </c:pt>
              </c:numCache>
            </c:numRef>
          </c:val>
          <c:extLst>
            <c:ext xmlns:c16="http://schemas.microsoft.com/office/drawing/2014/chart" uri="{C3380CC4-5D6E-409C-BE32-E72D297353CC}">
              <c16:uniqueId val="{00000003-7DC6-4D23-96EC-F6F7E8DB4875}"/>
            </c:ext>
          </c:extLst>
        </c:ser>
        <c:ser>
          <c:idx val="4"/>
          <c:order val="4"/>
          <c:tx>
            <c:strRef>
              <c:f>'8.11'!$A$31</c:f>
              <c:strCache>
                <c:ptCount val="1"/>
                <c:pt idx="0">
                  <c:v>Zemědělství a lesnictví</c:v>
                </c:pt>
              </c:strCache>
            </c:strRef>
          </c:tx>
          <c:invertIfNegative val="0"/>
          <c:cat>
            <c:strRef>
              <c:f>'8.11'!$C$38:$E$38</c:f>
              <c:strCache>
                <c:ptCount val="3"/>
                <c:pt idx="0">
                  <c:v>Červenec</c:v>
                </c:pt>
                <c:pt idx="1">
                  <c:v>Srpen</c:v>
                </c:pt>
                <c:pt idx="2">
                  <c:v>Září</c:v>
                </c:pt>
              </c:strCache>
            </c:strRef>
          </c:cat>
          <c:val>
            <c:numRef>
              <c:f>('8.11'!$B$31,'8.11'!$D$31,'8.11'!$F$31)</c:f>
              <c:numCache>
                <c:formatCode>#\ ##0.0</c:formatCode>
                <c:ptCount val="3"/>
                <c:pt idx="0">
                  <c:v>963.65</c:v>
                </c:pt>
                <c:pt idx="1">
                  <c:v>1013.646</c:v>
                </c:pt>
                <c:pt idx="2">
                  <c:v>1158.2379999999998</c:v>
                </c:pt>
              </c:numCache>
            </c:numRef>
          </c:val>
          <c:extLst>
            <c:ext xmlns:c16="http://schemas.microsoft.com/office/drawing/2014/chart" uri="{C3380CC4-5D6E-409C-BE32-E72D297353CC}">
              <c16:uniqueId val="{00000004-7DC6-4D23-96EC-F6F7E8DB4875}"/>
            </c:ext>
          </c:extLst>
        </c:ser>
        <c:ser>
          <c:idx val="5"/>
          <c:order val="5"/>
          <c:tx>
            <c:strRef>
              <c:f>'8.11'!$A$32</c:f>
              <c:strCache>
                <c:ptCount val="1"/>
                <c:pt idx="0">
                  <c:v>Domácnosti</c:v>
                </c:pt>
              </c:strCache>
            </c:strRef>
          </c:tx>
          <c:spPr>
            <a:solidFill>
              <a:schemeClr val="accent6"/>
            </a:solidFill>
          </c:spPr>
          <c:invertIfNegative val="0"/>
          <c:cat>
            <c:strRef>
              <c:f>'8.11'!$C$38:$E$38</c:f>
              <c:strCache>
                <c:ptCount val="3"/>
                <c:pt idx="0">
                  <c:v>Červenec</c:v>
                </c:pt>
                <c:pt idx="1">
                  <c:v>Srpen</c:v>
                </c:pt>
                <c:pt idx="2">
                  <c:v>Září</c:v>
                </c:pt>
              </c:strCache>
            </c:strRef>
          </c:cat>
          <c:val>
            <c:numRef>
              <c:f>('8.11'!$B$32,'8.11'!$D$32,'8.11'!$F$32)</c:f>
              <c:numCache>
                <c:formatCode>#\ ##0.0</c:formatCode>
                <c:ptCount val="3"/>
                <c:pt idx="0">
                  <c:v>37922.894999999997</c:v>
                </c:pt>
                <c:pt idx="1">
                  <c:v>39333.723000000013</c:v>
                </c:pt>
                <c:pt idx="2">
                  <c:v>40916.539999999994</c:v>
                </c:pt>
              </c:numCache>
            </c:numRef>
          </c:val>
          <c:extLst>
            <c:ext xmlns:c16="http://schemas.microsoft.com/office/drawing/2014/chart" uri="{C3380CC4-5D6E-409C-BE32-E72D297353CC}">
              <c16:uniqueId val="{00000005-7DC6-4D23-96EC-F6F7E8DB4875}"/>
            </c:ext>
          </c:extLst>
        </c:ser>
        <c:ser>
          <c:idx val="6"/>
          <c:order val="6"/>
          <c:tx>
            <c:strRef>
              <c:f>'8.11'!$A$33</c:f>
              <c:strCache>
                <c:ptCount val="1"/>
                <c:pt idx="0">
                  <c:v>Obchod, služby, školství, zdravotnictví</c:v>
                </c:pt>
              </c:strCache>
            </c:strRef>
          </c:tx>
          <c:spPr>
            <a:solidFill>
              <a:srgbClr val="F0948F"/>
            </a:solidFill>
          </c:spPr>
          <c:invertIfNegative val="0"/>
          <c:cat>
            <c:strRef>
              <c:f>'8.11'!$C$38:$E$38</c:f>
              <c:strCache>
                <c:ptCount val="3"/>
                <c:pt idx="0">
                  <c:v>Červenec</c:v>
                </c:pt>
                <c:pt idx="1">
                  <c:v>Srpen</c:v>
                </c:pt>
                <c:pt idx="2">
                  <c:v>Září</c:v>
                </c:pt>
              </c:strCache>
            </c:strRef>
          </c:cat>
          <c:val>
            <c:numRef>
              <c:f>('8.11'!$B$33,'8.11'!$D$33,'8.11'!$F$33)</c:f>
              <c:numCache>
                <c:formatCode>#\ ##0.0</c:formatCode>
                <c:ptCount val="3"/>
                <c:pt idx="0">
                  <c:v>17850.713999999996</c:v>
                </c:pt>
                <c:pt idx="1">
                  <c:v>19231.737000000001</c:v>
                </c:pt>
                <c:pt idx="2">
                  <c:v>19678.510000000009</c:v>
                </c:pt>
              </c:numCache>
            </c:numRef>
          </c:val>
          <c:extLst>
            <c:ext xmlns:c16="http://schemas.microsoft.com/office/drawing/2014/chart" uri="{C3380CC4-5D6E-409C-BE32-E72D297353CC}">
              <c16:uniqueId val="{00000006-7DC6-4D23-96EC-F6F7E8DB4875}"/>
            </c:ext>
          </c:extLst>
        </c:ser>
        <c:ser>
          <c:idx val="7"/>
          <c:order val="7"/>
          <c:tx>
            <c:strRef>
              <c:f>'8.11'!$A$34</c:f>
              <c:strCache>
                <c:ptCount val="1"/>
                <c:pt idx="0">
                  <c:v>Ostatní</c:v>
                </c:pt>
              </c:strCache>
            </c:strRef>
          </c:tx>
          <c:spPr>
            <a:solidFill>
              <a:srgbClr val="F7C9C7"/>
            </a:solidFill>
          </c:spPr>
          <c:invertIfNegative val="0"/>
          <c:cat>
            <c:strRef>
              <c:f>'8.11'!$C$38:$E$38</c:f>
              <c:strCache>
                <c:ptCount val="3"/>
                <c:pt idx="0">
                  <c:v>Červenec</c:v>
                </c:pt>
                <c:pt idx="1">
                  <c:v>Srpen</c:v>
                </c:pt>
                <c:pt idx="2">
                  <c:v>Září</c:v>
                </c:pt>
              </c:strCache>
            </c:strRef>
          </c:cat>
          <c:val>
            <c:numRef>
              <c:f>('8.11'!$B$34,'8.11'!$D$34,'8.11'!$F$34)</c:f>
              <c:numCache>
                <c:formatCode>#\ ##0.0</c:formatCode>
                <c:ptCount val="3"/>
                <c:pt idx="0">
                  <c:v>1262.98</c:v>
                </c:pt>
                <c:pt idx="1">
                  <c:v>1191.4000000000001</c:v>
                </c:pt>
                <c:pt idx="2">
                  <c:v>1470.7</c:v>
                </c:pt>
              </c:numCache>
            </c:numRef>
          </c:val>
          <c:extLst>
            <c:ext xmlns:c16="http://schemas.microsoft.com/office/drawing/2014/chart" uri="{C3380CC4-5D6E-409C-BE32-E72D297353CC}">
              <c16:uniqueId val="{00000007-7DC6-4D23-96EC-F6F7E8DB4875}"/>
            </c:ext>
          </c:extLst>
        </c:ser>
        <c:dLbls>
          <c:showLegendKey val="0"/>
          <c:showVal val="0"/>
          <c:showCatName val="0"/>
          <c:showSerName val="0"/>
          <c:showPercent val="0"/>
          <c:showBubbleSize val="0"/>
        </c:dLbls>
        <c:gapWidth val="50"/>
        <c:overlap val="100"/>
        <c:axId val="289756672"/>
        <c:axId val="289758208"/>
      </c:barChart>
      <c:catAx>
        <c:axId val="2897566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758208"/>
        <c:crosses val="autoZero"/>
        <c:auto val="1"/>
        <c:lblAlgn val="ctr"/>
        <c:lblOffset val="100"/>
        <c:noMultiLvlLbl val="0"/>
      </c:catAx>
      <c:valAx>
        <c:axId val="2897582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7566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'8.11'!$A$38</c:f>
              <c:strCache>
                <c:ptCount val="1"/>
                <c:pt idx="0">
                  <c:v>Instalovaný výkon</c:v>
                </c:pt>
              </c:strCache>
            </c:strRef>
          </c:tx>
          <c:invertIfNegative val="0"/>
          <c:val>
            <c:numRef>
              <c:f>'8.11'!$B$38</c:f>
              <c:numCache>
                <c:formatCode>0.0%</c:formatCode>
                <c:ptCount val="1"/>
                <c:pt idx="0">
                  <c:v>2.7752241268938476E-2</c:v>
                </c:pt>
              </c:numCache>
            </c:numRef>
          </c:val>
          <c:extLst>
            <c:ext xmlns:c16="http://schemas.microsoft.com/office/drawing/2014/chart" uri="{C3380CC4-5D6E-409C-BE32-E72D297353CC}">
              <c16:uniqueId val="{00000000-0AAD-45A2-930A-B491FF02B4EE}"/>
            </c:ext>
          </c:extLst>
        </c:ser>
        <c:ser>
          <c:idx val="1"/>
          <c:order val="1"/>
          <c:tx>
            <c:strRef>
              <c:f>'8.11'!$A$39</c:f>
              <c:strCache>
                <c:ptCount val="1"/>
                <c:pt idx="0">
                  <c:v>Výroba tepla brutto</c:v>
                </c:pt>
              </c:strCache>
            </c:strRef>
          </c:tx>
          <c:invertIfNegative val="0"/>
          <c:val>
            <c:numRef>
              <c:f>'8.11'!$B$39</c:f>
              <c:numCache>
                <c:formatCode>0.0%</c:formatCode>
                <c:ptCount val="1"/>
                <c:pt idx="0">
                  <c:v>2.9143150344919572E-2</c:v>
                </c:pt>
              </c:numCache>
            </c:numRef>
          </c:val>
          <c:extLst>
            <c:ext xmlns:c16="http://schemas.microsoft.com/office/drawing/2014/chart" uri="{C3380CC4-5D6E-409C-BE32-E72D297353CC}">
              <c16:uniqueId val="{00000001-0AAD-45A2-930A-B491FF02B4EE}"/>
            </c:ext>
          </c:extLst>
        </c:ser>
        <c:ser>
          <c:idx val="2"/>
          <c:order val="2"/>
          <c:tx>
            <c:strRef>
              <c:f>'8.11'!$A$40</c:f>
              <c:strCache>
                <c:ptCount val="1"/>
                <c:pt idx="0">
                  <c:v>Dodávky tepla</c:v>
                </c:pt>
              </c:strCache>
            </c:strRef>
          </c:tx>
          <c:invertIfNegative val="0"/>
          <c:val>
            <c:numRef>
              <c:f>'8.11'!$B$40</c:f>
              <c:numCache>
                <c:formatCode>0.0%</c:formatCode>
                <c:ptCount val="1"/>
                <c:pt idx="0">
                  <c:v>3.8539047547169344E-2</c:v>
                </c:pt>
              </c:numCache>
            </c:numRef>
          </c:val>
          <c:extLst>
            <c:ext xmlns:c16="http://schemas.microsoft.com/office/drawing/2014/chart" uri="{C3380CC4-5D6E-409C-BE32-E72D297353CC}">
              <c16:uniqueId val="{00000002-0AAD-45A2-930A-B491FF02B4EE}"/>
            </c:ext>
          </c:extLst>
        </c:ser>
        <c:dLbls>
          <c:showLegendKey val="0"/>
          <c:showVal val="0"/>
          <c:showCatName val="0"/>
          <c:showSerName val="0"/>
          <c:showPercent val="0"/>
          <c:showBubbleSize val="0"/>
        </c:dLbls>
        <c:gapWidth val="150"/>
        <c:axId val="289781248"/>
        <c:axId val="289782784"/>
      </c:barChart>
      <c:catAx>
        <c:axId val="289781248"/>
        <c:scaling>
          <c:orientation val="maxMin"/>
        </c:scaling>
        <c:delete val="0"/>
        <c:axPos val="l"/>
        <c:numFmt formatCode="General" sourceLinked="1"/>
        <c:majorTickMark val="none"/>
        <c:minorTickMark val="none"/>
        <c:tickLblPos val="none"/>
        <c:crossAx val="289782784"/>
        <c:crosses val="autoZero"/>
        <c:auto val="1"/>
        <c:lblAlgn val="ctr"/>
        <c:lblOffset val="100"/>
        <c:noMultiLvlLbl val="0"/>
      </c:catAx>
      <c:valAx>
        <c:axId val="2897827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781248"/>
        <c:crosses val="max"/>
        <c:crossBetween val="between"/>
      </c:valAx>
    </c:plotArea>
    <c:legend>
      <c:legendPos val="b"/>
      <c:layout>
        <c:manualLayout>
          <c:xMode val="edge"/>
          <c:yMode val="edge"/>
          <c:x val="0"/>
          <c:y val="0.6972914081748588"/>
          <c:w val="0.6452966372460005"/>
          <c:h val="0.2754579898175014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7.4349038268442654E-4"/>
          <c:y val="1.3342614559817608E-2"/>
        </c:manualLayout>
      </c:layout>
      <c:overlay val="0"/>
    </c:title>
    <c:autoTitleDeleted val="0"/>
    <c:plotArea>
      <c:layout/>
      <c:barChart>
        <c:barDir val="col"/>
        <c:grouping val="stacked"/>
        <c:varyColors val="0"/>
        <c:ser>
          <c:idx val="0"/>
          <c:order val="0"/>
          <c:tx>
            <c:strRef>
              <c:f>'8.11'!$A$10</c:f>
              <c:strCache>
                <c:ptCount val="1"/>
                <c:pt idx="0">
                  <c:v>Biomasa</c:v>
                </c:pt>
              </c:strCache>
            </c:strRef>
          </c:tx>
          <c:spPr>
            <a:solidFill>
              <a:srgbClr val="23315F"/>
            </a:solidFill>
          </c:spPr>
          <c:invertIfNegative val="0"/>
          <c:cat>
            <c:strRef>
              <c:f>'8.11'!$C$38:$E$38</c:f>
              <c:strCache>
                <c:ptCount val="3"/>
                <c:pt idx="0">
                  <c:v>Červenec</c:v>
                </c:pt>
                <c:pt idx="1">
                  <c:v>Srpen</c:v>
                </c:pt>
                <c:pt idx="2">
                  <c:v>Září</c:v>
                </c:pt>
              </c:strCache>
            </c:strRef>
          </c:cat>
          <c:val>
            <c:numRef>
              <c:f>('8.11'!$B$10,'8.11'!$D$10,'8.11'!$F$10)</c:f>
              <c:numCache>
                <c:formatCode>#\ ##0.0</c:formatCode>
                <c:ptCount val="3"/>
                <c:pt idx="0">
                  <c:v>48646.677999999993</c:v>
                </c:pt>
                <c:pt idx="1">
                  <c:v>3672.8620000000001</c:v>
                </c:pt>
                <c:pt idx="2">
                  <c:v>2000.799</c:v>
                </c:pt>
              </c:numCache>
            </c:numRef>
          </c:val>
          <c:extLst>
            <c:ext xmlns:c16="http://schemas.microsoft.com/office/drawing/2014/chart" uri="{C3380CC4-5D6E-409C-BE32-E72D297353CC}">
              <c16:uniqueId val="{00000000-9530-4775-A6CD-6C2849BD7E8A}"/>
            </c:ext>
          </c:extLst>
        </c:ser>
        <c:ser>
          <c:idx val="1"/>
          <c:order val="1"/>
          <c:tx>
            <c:strRef>
              <c:f>'8.11'!$A$11</c:f>
              <c:strCache>
                <c:ptCount val="1"/>
                <c:pt idx="0">
                  <c:v>Bioplyn</c:v>
                </c:pt>
              </c:strCache>
            </c:strRef>
          </c:tx>
          <c:spPr>
            <a:solidFill>
              <a:srgbClr val="5A6588"/>
            </a:solidFill>
          </c:spPr>
          <c:invertIfNegative val="0"/>
          <c:cat>
            <c:strRef>
              <c:f>'8.11'!$C$38:$E$38</c:f>
              <c:strCache>
                <c:ptCount val="3"/>
                <c:pt idx="0">
                  <c:v>Červenec</c:v>
                </c:pt>
                <c:pt idx="1">
                  <c:v>Srpen</c:v>
                </c:pt>
                <c:pt idx="2">
                  <c:v>Září</c:v>
                </c:pt>
              </c:strCache>
            </c:strRef>
          </c:cat>
          <c:val>
            <c:numRef>
              <c:f>('8.11'!$B$11,'8.11'!$D$11,'8.11'!$F$11)</c:f>
              <c:numCache>
                <c:formatCode>#\ ##0.0</c:formatCode>
                <c:ptCount val="3"/>
                <c:pt idx="0">
                  <c:v>1958</c:v>
                </c:pt>
                <c:pt idx="1">
                  <c:v>2098.6</c:v>
                </c:pt>
                <c:pt idx="2">
                  <c:v>2255.6</c:v>
                </c:pt>
              </c:numCache>
            </c:numRef>
          </c:val>
          <c:extLst>
            <c:ext xmlns:c16="http://schemas.microsoft.com/office/drawing/2014/chart" uri="{C3380CC4-5D6E-409C-BE32-E72D297353CC}">
              <c16:uniqueId val="{00000001-9530-4775-A6CD-6C2849BD7E8A}"/>
            </c:ext>
          </c:extLst>
        </c:ser>
        <c:ser>
          <c:idx val="2"/>
          <c:order val="2"/>
          <c:tx>
            <c:strRef>
              <c:f>'8.11'!$A$12</c:f>
              <c:strCache>
                <c:ptCount val="1"/>
                <c:pt idx="0">
                  <c:v>Černé uhlí</c:v>
                </c:pt>
              </c:strCache>
            </c:strRef>
          </c:tx>
          <c:spPr>
            <a:solidFill>
              <a:srgbClr val="9198B0"/>
            </a:solidFill>
          </c:spPr>
          <c:invertIfNegative val="0"/>
          <c:cat>
            <c:strRef>
              <c:f>'8.11'!$C$38:$E$38</c:f>
              <c:strCache>
                <c:ptCount val="3"/>
                <c:pt idx="0">
                  <c:v>Červenec</c:v>
                </c:pt>
                <c:pt idx="1">
                  <c:v>Srpen</c:v>
                </c:pt>
                <c:pt idx="2">
                  <c:v>Září</c:v>
                </c:pt>
              </c:strCache>
            </c:strRef>
          </c:cat>
          <c:val>
            <c:numRef>
              <c:f>('8.11'!$B$12,'8.11'!$D$12,'8.11'!$F$12)</c:f>
              <c:numCache>
                <c:formatCode>#\ ##0.0</c:formatCode>
                <c:ptCount val="3"/>
                <c:pt idx="0">
                  <c:v>0</c:v>
                </c:pt>
                <c:pt idx="1">
                  <c:v>0</c:v>
                </c:pt>
                <c:pt idx="2">
                  <c:v>0</c:v>
                </c:pt>
              </c:numCache>
            </c:numRef>
          </c:val>
          <c:extLst>
            <c:ext xmlns:c16="http://schemas.microsoft.com/office/drawing/2014/chart" uri="{C3380CC4-5D6E-409C-BE32-E72D297353CC}">
              <c16:uniqueId val="{00000002-9530-4775-A6CD-6C2849BD7E8A}"/>
            </c:ext>
          </c:extLst>
        </c:ser>
        <c:ser>
          <c:idx val="3"/>
          <c:order val="3"/>
          <c:tx>
            <c:strRef>
              <c:f>'8.11'!$A$13</c:f>
              <c:strCache>
                <c:ptCount val="1"/>
                <c:pt idx="0">
                  <c:v>Elektrická energie</c:v>
                </c:pt>
              </c:strCache>
            </c:strRef>
          </c:tx>
          <c:spPr>
            <a:solidFill>
              <a:srgbClr val="C8CBD7"/>
            </a:solidFill>
          </c:spPr>
          <c:invertIfNegative val="0"/>
          <c:cat>
            <c:strRef>
              <c:f>'8.11'!$C$38:$E$38</c:f>
              <c:strCache>
                <c:ptCount val="3"/>
                <c:pt idx="0">
                  <c:v>Červenec</c:v>
                </c:pt>
                <c:pt idx="1">
                  <c:v>Srpen</c:v>
                </c:pt>
                <c:pt idx="2">
                  <c:v>Září</c:v>
                </c:pt>
              </c:strCache>
            </c:strRef>
          </c:cat>
          <c:val>
            <c:numRef>
              <c:f>('8.11'!$B$13,'8.11'!$D$13,'8.11'!$F$13)</c:f>
              <c:numCache>
                <c:formatCode>#\ ##0.0</c:formatCode>
                <c:ptCount val="3"/>
                <c:pt idx="0">
                  <c:v>343.19</c:v>
                </c:pt>
                <c:pt idx="1">
                  <c:v>373.9</c:v>
                </c:pt>
                <c:pt idx="2">
                  <c:v>273.14999999999998</c:v>
                </c:pt>
              </c:numCache>
            </c:numRef>
          </c:val>
          <c:extLst>
            <c:ext xmlns:c16="http://schemas.microsoft.com/office/drawing/2014/chart" uri="{C3380CC4-5D6E-409C-BE32-E72D297353CC}">
              <c16:uniqueId val="{00000003-9530-4775-A6CD-6C2849BD7E8A}"/>
            </c:ext>
          </c:extLst>
        </c:ser>
        <c:ser>
          <c:idx val="4"/>
          <c:order val="4"/>
          <c:tx>
            <c:strRef>
              <c:f>'8.11'!$A$14</c:f>
              <c:strCache>
                <c:ptCount val="1"/>
                <c:pt idx="0">
                  <c:v>Energie prostředí (tepelné čerpadlo)</c:v>
                </c:pt>
              </c:strCache>
            </c:strRef>
          </c:tx>
          <c:spPr>
            <a:solidFill>
              <a:srgbClr val="E02C1F"/>
            </a:solidFill>
          </c:spPr>
          <c:invertIfNegative val="0"/>
          <c:cat>
            <c:strRef>
              <c:f>'8.11'!$C$38:$E$38</c:f>
              <c:strCache>
                <c:ptCount val="3"/>
                <c:pt idx="0">
                  <c:v>Červenec</c:v>
                </c:pt>
                <c:pt idx="1">
                  <c:v>Srpen</c:v>
                </c:pt>
                <c:pt idx="2">
                  <c:v>Září</c:v>
                </c:pt>
              </c:strCache>
            </c:strRef>
          </c:cat>
          <c:val>
            <c:numRef>
              <c:f>('8.11'!$B$14,'8.11'!$D$14,'8.11'!$F$14)</c:f>
              <c:numCache>
                <c:formatCode>#\ ##0.0</c:formatCode>
                <c:ptCount val="3"/>
                <c:pt idx="0">
                  <c:v>0</c:v>
                </c:pt>
                <c:pt idx="1">
                  <c:v>0</c:v>
                </c:pt>
                <c:pt idx="2">
                  <c:v>0</c:v>
                </c:pt>
              </c:numCache>
            </c:numRef>
          </c:val>
          <c:extLst>
            <c:ext xmlns:c16="http://schemas.microsoft.com/office/drawing/2014/chart" uri="{C3380CC4-5D6E-409C-BE32-E72D297353CC}">
              <c16:uniqueId val="{00000004-9530-4775-A6CD-6C2849BD7E8A}"/>
            </c:ext>
          </c:extLst>
        </c:ser>
        <c:ser>
          <c:idx val="5"/>
          <c:order val="5"/>
          <c:tx>
            <c:strRef>
              <c:f>'8.11'!$A$15</c:f>
              <c:strCache>
                <c:ptCount val="1"/>
                <c:pt idx="0">
                  <c:v>Energie Slunce (solární kolektor)</c:v>
                </c:pt>
              </c:strCache>
            </c:strRef>
          </c:tx>
          <c:spPr>
            <a:solidFill>
              <a:srgbClr val="E86158"/>
            </a:solidFill>
          </c:spPr>
          <c:invertIfNegative val="0"/>
          <c:cat>
            <c:strRef>
              <c:f>'8.11'!$C$38:$E$38</c:f>
              <c:strCache>
                <c:ptCount val="3"/>
                <c:pt idx="0">
                  <c:v>Červenec</c:v>
                </c:pt>
                <c:pt idx="1">
                  <c:v>Srpen</c:v>
                </c:pt>
                <c:pt idx="2">
                  <c:v>Září</c:v>
                </c:pt>
              </c:strCache>
            </c:strRef>
          </c:cat>
          <c:val>
            <c:numRef>
              <c:f>('8.11'!$B$15,'8.11'!$D$15,'8.11'!$F$15)</c:f>
              <c:numCache>
                <c:formatCode>#\ ##0.0</c:formatCode>
                <c:ptCount val="3"/>
                <c:pt idx="0">
                  <c:v>0</c:v>
                </c:pt>
                <c:pt idx="1">
                  <c:v>0</c:v>
                </c:pt>
                <c:pt idx="2">
                  <c:v>0</c:v>
                </c:pt>
              </c:numCache>
            </c:numRef>
          </c:val>
          <c:extLst>
            <c:ext xmlns:c16="http://schemas.microsoft.com/office/drawing/2014/chart" uri="{C3380CC4-5D6E-409C-BE32-E72D297353CC}">
              <c16:uniqueId val="{00000005-9530-4775-A6CD-6C2849BD7E8A}"/>
            </c:ext>
          </c:extLst>
        </c:ser>
        <c:ser>
          <c:idx val="6"/>
          <c:order val="6"/>
          <c:tx>
            <c:strRef>
              <c:f>'8.11'!$A$16</c:f>
              <c:strCache>
                <c:ptCount val="1"/>
                <c:pt idx="0">
                  <c:v>Hnědé uhlí</c:v>
                </c:pt>
              </c:strCache>
            </c:strRef>
          </c:tx>
          <c:spPr>
            <a:solidFill>
              <a:srgbClr val="F0948F"/>
            </a:solidFill>
          </c:spPr>
          <c:invertIfNegative val="0"/>
          <c:cat>
            <c:strRef>
              <c:f>'8.11'!$C$38:$E$38</c:f>
              <c:strCache>
                <c:ptCount val="3"/>
                <c:pt idx="0">
                  <c:v>Červenec</c:v>
                </c:pt>
                <c:pt idx="1">
                  <c:v>Srpen</c:v>
                </c:pt>
                <c:pt idx="2">
                  <c:v>Září</c:v>
                </c:pt>
              </c:strCache>
            </c:strRef>
          </c:cat>
          <c:val>
            <c:numRef>
              <c:f>('8.11'!$B$16,'8.11'!$D$16,'8.11'!$F$16)</c:f>
              <c:numCache>
                <c:formatCode>#\ ##0.0</c:formatCode>
                <c:ptCount val="3"/>
                <c:pt idx="0">
                  <c:v>38969.368999999999</c:v>
                </c:pt>
                <c:pt idx="1">
                  <c:v>72528.964999999997</c:v>
                </c:pt>
                <c:pt idx="2">
                  <c:v>82933.021999999997</c:v>
                </c:pt>
              </c:numCache>
            </c:numRef>
          </c:val>
          <c:extLst>
            <c:ext xmlns:c16="http://schemas.microsoft.com/office/drawing/2014/chart" uri="{C3380CC4-5D6E-409C-BE32-E72D297353CC}">
              <c16:uniqueId val="{00000006-9530-4775-A6CD-6C2849BD7E8A}"/>
            </c:ext>
          </c:extLst>
        </c:ser>
        <c:ser>
          <c:idx val="7"/>
          <c:order val="7"/>
          <c:tx>
            <c:strRef>
              <c:f>'8.11'!$A$17</c:f>
              <c:strCache>
                <c:ptCount val="1"/>
                <c:pt idx="0">
                  <c:v>Jaderné palivo</c:v>
                </c:pt>
              </c:strCache>
            </c:strRef>
          </c:tx>
          <c:spPr>
            <a:solidFill>
              <a:srgbClr val="F7C9C7"/>
            </a:solidFill>
          </c:spPr>
          <c:invertIfNegative val="0"/>
          <c:cat>
            <c:strRef>
              <c:f>'8.11'!$C$38:$E$38</c:f>
              <c:strCache>
                <c:ptCount val="3"/>
                <c:pt idx="0">
                  <c:v>Červenec</c:v>
                </c:pt>
                <c:pt idx="1">
                  <c:v>Srpen</c:v>
                </c:pt>
                <c:pt idx="2">
                  <c:v>Září</c:v>
                </c:pt>
              </c:strCache>
            </c:strRef>
          </c:cat>
          <c:val>
            <c:numRef>
              <c:f>('8.11'!$B$17,'8.11'!$D$17,'8.11'!$F$17)</c:f>
              <c:numCache>
                <c:formatCode>#\ ##0.0</c:formatCode>
                <c:ptCount val="3"/>
                <c:pt idx="0">
                  <c:v>0</c:v>
                </c:pt>
                <c:pt idx="1">
                  <c:v>0</c:v>
                </c:pt>
                <c:pt idx="2">
                  <c:v>0</c:v>
                </c:pt>
              </c:numCache>
            </c:numRef>
          </c:val>
          <c:extLst>
            <c:ext xmlns:c16="http://schemas.microsoft.com/office/drawing/2014/chart" uri="{C3380CC4-5D6E-409C-BE32-E72D297353CC}">
              <c16:uniqueId val="{00000007-9530-4775-A6CD-6C2849BD7E8A}"/>
            </c:ext>
          </c:extLst>
        </c:ser>
        <c:ser>
          <c:idx val="8"/>
          <c:order val="8"/>
          <c:tx>
            <c:strRef>
              <c:f>'8.11'!$A$18</c:f>
              <c:strCache>
                <c:ptCount val="1"/>
                <c:pt idx="0">
                  <c:v>Koks</c:v>
                </c:pt>
              </c:strCache>
            </c:strRef>
          </c:tx>
          <c:spPr>
            <a:solidFill>
              <a:srgbClr val="262626"/>
            </a:solidFill>
          </c:spPr>
          <c:invertIfNegative val="0"/>
          <c:cat>
            <c:strRef>
              <c:f>'8.11'!$C$38:$E$38</c:f>
              <c:strCache>
                <c:ptCount val="3"/>
                <c:pt idx="0">
                  <c:v>Červenec</c:v>
                </c:pt>
                <c:pt idx="1">
                  <c:v>Srpen</c:v>
                </c:pt>
                <c:pt idx="2">
                  <c:v>Září</c:v>
                </c:pt>
              </c:strCache>
            </c:strRef>
          </c:cat>
          <c:val>
            <c:numRef>
              <c:f>('8.11'!$B$18,'8.11'!$D$18,'8.11'!$F$18)</c:f>
              <c:numCache>
                <c:formatCode>#\ ##0.0</c:formatCode>
                <c:ptCount val="3"/>
                <c:pt idx="0">
                  <c:v>0</c:v>
                </c:pt>
                <c:pt idx="1">
                  <c:v>0</c:v>
                </c:pt>
                <c:pt idx="2">
                  <c:v>0</c:v>
                </c:pt>
              </c:numCache>
            </c:numRef>
          </c:val>
          <c:extLst>
            <c:ext xmlns:c16="http://schemas.microsoft.com/office/drawing/2014/chart" uri="{C3380CC4-5D6E-409C-BE32-E72D297353CC}">
              <c16:uniqueId val="{00000008-9530-4775-A6CD-6C2849BD7E8A}"/>
            </c:ext>
          </c:extLst>
        </c:ser>
        <c:ser>
          <c:idx val="9"/>
          <c:order val="9"/>
          <c:tx>
            <c:strRef>
              <c:f>'8.11'!$A$19</c:f>
              <c:strCache>
                <c:ptCount val="1"/>
                <c:pt idx="0">
                  <c:v>Odpadní teplo</c:v>
                </c:pt>
              </c:strCache>
            </c:strRef>
          </c:tx>
          <c:spPr>
            <a:solidFill>
              <a:srgbClr val="646363"/>
            </a:solidFill>
          </c:spPr>
          <c:invertIfNegative val="0"/>
          <c:cat>
            <c:strRef>
              <c:f>'8.11'!$C$38:$E$38</c:f>
              <c:strCache>
                <c:ptCount val="3"/>
                <c:pt idx="0">
                  <c:v>Červenec</c:v>
                </c:pt>
                <c:pt idx="1">
                  <c:v>Srpen</c:v>
                </c:pt>
                <c:pt idx="2">
                  <c:v>Září</c:v>
                </c:pt>
              </c:strCache>
            </c:strRef>
          </c:cat>
          <c:val>
            <c:numRef>
              <c:f>('8.11'!$B$19,'8.11'!$D$19,'8.11'!$F$19)</c:f>
              <c:numCache>
                <c:formatCode>#\ ##0.0</c:formatCode>
                <c:ptCount val="3"/>
                <c:pt idx="0">
                  <c:v>0</c:v>
                </c:pt>
                <c:pt idx="1">
                  <c:v>0</c:v>
                </c:pt>
                <c:pt idx="2">
                  <c:v>0</c:v>
                </c:pt>
              </c:numCache>
            </c:numRef>
          </c:val>
          <c:extLst>
            <c:ext xmlns:c16="http://schemas.microsoft.com/office/drawing/2014/chart" uri="{C3380CC4-5D6E-409C-BE32-E72D297353CC}">
              <c16:uniqueId val="{00000009-9530-4775-A6CD-6C2849BD7E8A}"/>
            </c:ext>
          </c:extLst>
        </c:ser>
        <c:ser>
          <c:idx val="10"/>
          <c:order val="10"/>
          <c:tx>
            <c:strRef>
              <c:f>'8.11'!$A$20</c:f>
              <c:strCache>
                <c:ptCount val="1"/>
                <c:pt idx="0">
                  <c:v>Ostatní kapalná paliva</c:v>
                </c:pt>
              </c:strCache>
            </c:strRef>
          </c:tx>
          <c:spPr>
            <a:solidFill>
              <a:srgbClr val="9D9D9C"/>
            </a:solidFill>
          </c:spPr>
          <c:invertIfNegative val="0"/>
          <c:cat>
            <c:strRef>
              <c:f>'8.11'!$C$38:$E$38</c:f>
              <c:strCache>
                <c:ptCount val="3"/>
                <c:pt idx="0">
                  <c:v>Červenec</c:v>
                </c:pt>
                <c:pt idx="1">
                  <c:v>Srpen</c:v>
                </c:pt>
                <c:pt idx="2">
                  <c:v>Září</c:v>
                </c:pt>
              </c:strCache>
            </c:strRef>
          </c:cat>
          <c:val>
            <c:numRef>
              <c:f>('8.11'!$B$20,'8.11'!$D$20,'8.11'!$F$20)</c:f>
              <c:numCache>
                <c:formatCode>#\ ##0.0</c:formatCode>
                <c:ptCount val="3"/>
                <c:pt idx="0">
                  <c:v>0</c:v>
                </c:pt>
                <c:pt idx="1">
                  <c:v>0</c:v>
                </c:pt>
                <c:pt idx="2">
                  <c:v>0</c:v>
                </c:pt>
              </c:numCache>
            </c:numRef>
          </c:val>
          <c:extLst>
            <c:ext xmlns:c16="http://schemas.microsoft.com/office/drawing/2014/chart" uri="{C3380CC4-5D6E-409C-BE32-E72D297353CC}">
              <c16:uniqueId val="{0000000A-9530-4775-A6CD-6C2849BD7E8A}"/>
            </c:ext>
          </c:extLst>
        </c:ser>
        <c:ser>
          <c:idx val="11"/>
          <c:order val="11"/>
          <c:tx>
            <c:strRef>
              <c:f>'8.11'!$A$21</c:f>
              <c:strCache>
                <c:ptCount val="1"/>
                <c:pt idx="0">
                  <c:v>Ostatní pevná paliva</c:v>
                </c:pt>
              </c:strCache>
            </c:strRef>
          </c:tx>
          <c:spPr>
            <a:solidFill>
              <a:srgbClr val="D0D0D0"/>
            </a:solidFill>
          </c:spPr>
          <c:invertIfNegative val="0"/>
          <c:cat>
            <c:strRef>
              <c:f>'8.11'!$C$38:$E$38</c:f>
              <c:strCache>
                <c:ptCount val="3"/>
                <c:pt idx="0">
                  <c:v>Červenec</c:v>
                </c:pt>
                <c:pt idx="1">
                  <c:v>Srpen</c:v>
                </c:pt>
                <c:pt idx="2">
                  <c:v>Září</c:v>
                </c:pt>
              </c:strCache>
            </c:strRef>
          </c:cat>
          <c:val>
            <c:numRef>
              <c:f>('8.11'!$B$21,'8.11'!$D$21,'8.11'!$F$21)</c:f>
              <c:numCache>
                <c:formatCode>#\ ##0.0</c:formatCode>
                <c:ptCount val="3"/>
                <c:pt idx="0">
                  <c:v>1342</c:v>
                </c:pt>
                <c:pt idx="1">
                  <c:v>1762</c:v>
                </c:pt>
                <c:pt idx="2">
                  <c:v>1614.8979999999999</c:v>
                </c:pt>
              </c:numCache>
            </c:numRef>
          </c:val>
          <c:extLst>
            <c:ext xmlns:c16="http://schemas.microsoft.com/office/drawing/2014/chart" uri="{C3380CC4-5D6E-409C-BE32-E72D297353CC}">
              <c16:uniqueId val="{0000000B-9530-4775-A6CD-6C2849BD7E8A}"/>
            </c:ext>
          </c:extLst>
        </c:ser>
        <c:ser>
          <c:idx val="12"/>
          <c:order val="12"/>
          <c:tx>
            <c:strRef>
              <c:f>'8.11'!$A$22</c:f>
              <c:strCache>
                <c:ptCount val="1"/>
                <c:pt idx="0">
                  <c:v>Ostatní plyny</c:v>
                </c:pt>
              </c:strCache>
            </c:strRef>
          </c:tx>
          <c:spPr>
            <a:pattFill prst="ltUpDiag">
              <a:fgClr>
                <a:srgbClr val="23315F"/>
              </a:fgClr>
              <a:bgClr>
                <a:sysClr val="window" lastClr="FFFFFF"/>
              </a:bgClr>
            </a:pattFill>
          </c:spPr>
          <c:invertIfNegative val="0"/>
          <c:cat>
            <c:strRef>
              <c:f>'8.11'!$C$38:$E$38</c:f>
              <c:strCache>
                <c:ptCount val="3"/>
                <c:pt idx="0">
                  <c:v>Červenec</c:v>
                </c:pt>
                <c:pt idx="1">
                  <c:v>Srpen</c:v>
                </c:pt>
                <c:pt idx="2">
                  <c:v>Září</c:v>
                </c:pt>
              </c:strCache>
            </c:strRef>
          </c:cat>
          <c:val>
            <c:numRef>
              <c:f>('8.11'!$B$22,'8.11'!$D$22,'8.11'!$F$22)</c:f>
              <c:numCache>
                <c:formatCode>#\ ##0.0</c:formatCode>
                <c:ptCount val="3"/>
                <c:pt idx="0">
                  <c:v>4</c:v>
                </c:pt>
                <c:pt idx="1">
                  <c:v>7</c:v>
                </c:pt>
                <c:pt idx="2">
                  <c:v>11</c:v>
                </c:pt>
              </c:numCache>
            </c:numRef>
          </c:val>
          <c:extLst>
            <c:ext xmlns:c16="http://schemas.microsoft.com/office/drawing/2014/chart" uri="{C3380CC4-5D6E-409C-BE32-E72D297353CC}">
              <c16:uniqueId val="{0000000C-9530-4775-A6CD-6C2849BD7E8A}"/>
            </c:ext>
          </c:extLst>
        </c:ser>
        <c:ser>
          <c:idx val="13"/>
          <c:order val="13"/>
          <c:tx>
            <c:strRef>
              <c:f>'8.11'!$A$23</c:f>
              <c:strCache>
                <c:ptCount val="1"/>
                <c:pt idx="0">
                  <c:v>Ostatní</c:v>
                </c:pt>
              </c:strCache>
            </c:strRef>
          </c:tx>
          <c:spPr>
            <a:pattFill prst="ltUpDiag">
              <a:fgClr>
                <a:srgbClr val="E02C1F"/>
              </a:fgClr>
              <a:bgClr>
                <a:sysClr val="window" lastClr="FFFFFF"/>
              </a:bgClr>
            </a:pattFill>
          </c:spPr>
          <c:invertIfNegative val="0"/>
          <c:cat>
            <c:strRef>
              <c:f>'8.11'!$C$38:$E$38</c:f>
              <c:strCache>
                <c:ptCount val="3"/>
                <c:pt idx="0">
                  <c:v>Červenec</c:v>
                </c:pt>
                <c:pt idx="1">
                  <c:v>Srpen</c:v>
                </c:pt>
                <c:pt idx="2">
                  <c:v>Září</c:v>
                </c:pt>
              </c:strCache>
            </c:strRef>
          </c:cat>
          <c:val>
            <c:numRef>
              <c:f>('8.11'!$B$23,'8.11'!$D$23,'8.11'!$F$23)</c:f>
              <c:numCache>
                <c:formatCode>#\ ##0.0</c:formatCode>
                <c:ptCount val="3"/>
                <c:pt idx="0">
                  <c:v>0</c:v>
                </c:pt>
                <c:pt idx="1">
                  <c:v>0</c:v>
                </c:pt>
                <c:pt idx="2">
                  <c:v>0</c:v>
                </c:pt>
              </c:numCache>
            </c:numRef>
          </c:val>
          <c:extLst>
            <c:ext xmlns:c16="http://schemas.microsoft.com/office/drawing/2014/chart" uri="{C3380CC4-5D6E-409C-BE32-E72D297353CC}">
              <c16:uniqueId val="{0000000D-9530-4775-A6CD-6C2849BD7E8A}"/>
            </c:ext>
          </c:extLst>
        </c:ser>
        <c:ser>
          <c:idx val="14"/>
          <c:order val="14"/>
          <c:tx>
            <c:strRef>
              <c:f>'8.11'!$A$24</c:f>
              <c:strCache>
                <c:ptCount val="1"/>
                <c:pt idx="0">
                  <c:v>Topné oleje</c:v>
                </c:pt>
              </c:strCache>
            </c:strRef>
          </c:tx>
          <c:spPr>
            <a:pattFill prst="ltUpDiag">
              <a:fgClr>
                <a:srgbClr val="5A6588"/>
              </a:fgClr>
              <a:bgClr>
                <a:sysClr val="window" lastClr="FFFFFF"/>
              </a:bgClr>
            </a:pattFill>
          </c:spPr>
          <c:invertIfNegative val="0"/>
          <c:cat>
            <c:strRef>
              <c:f>'8.11'!$C$38:$E$38</c:f>
              <c:strCache>
                <c:ptCount val="3"/>
                <c:pt idx="0">
                  <c:v>Červenec</c:v>
                </c:pt>
                <c:pt idx="1">
                  <c:v>Srpen</c:v>
                </c:pt>
                <c:pt idx="2">
                  <c:v>Září</c:v>
                </c:pt>
              </c:strCache>
            </c:strRef>
          </c:cat>
          <c:val>
            <c:numRef>
              <c:f>('8.11'!$B$24,'8.11'!$D$24,'8.11'!$F$24)</c:f>
              <c:numCache>
                <c:formatCode>#\ ##0.0</c:formatCode>
                <c:ptCount val="3"/>
                <c:pt idx="0">
                  <c:v>0</c:v>
                </c:pt>
                <c:pt idx="1">
                  <c:v>0</c:v>
                </c:pt>
                <c:pt idx="2">
                  <c:v>1.1020000000000001</c:v>
                </c:pt>
              </c:numCache>
            </c:numRef>
          </c:val>
          <c:extLst>
            <c:ext xmlns:c16="http://schemas.microsoft.com/office/drawing/2014/chart" uri="{C3380CC4-5D6E-409C-BE32-E72D297353CC}">
              <c16:uniqueId val="{0000000E-9530-4775-A6CD-6C2849BD7E8A}"/>
            </c:ext>
          </c:extLst>
        </c:ser>
        <c:ser>
          <c:idx val="15"/>
          <c:order val="15"/>
          <c:tx>
            <c:strRef>
              <c:f>'8.11'!$A$25</c:f>
              <c:strCache>
                <c:ptCount val="1"/>
                <c:pt idx="0">
                  <c:v>Zemní plyn</c:v>
                </c:pt>
              </c:strCache>
            </c:strRef>
          </c:tx>
          <c:spPr>
            <a:pattFill prst="ltUpDiag">
              <a:fgClr>
                <a:srgbClr val="E86158"/>
              </a:fgClr>
              <a:bgClr>
                <a:sysClr val="window" lastClr="FFFFFF"/>
              </a:bgClr>
            </a:pattFill>
          </c:spPr>
          <c:invertIfNegative val="0"/>
          <c:cat>
            <c:strRef>
              <c:f>'8.11'!$C$38:$E$38</c:f>
              <c:strCache>
                <c:ptCount val="3"/>
                <c:pt idx="0">
                  <c:v>Červenec</c:v>
                </c:pt>
                <c:pt idx="1">
                  <c:v>Srpen</c:v>
                </c:pt>
                <c:pt idx="2">
                  <c:v>Září</c:v>
                </c:pt>
              </c:strCache>
            </c:strRef>
          </c:cat>
          <c:val>
            <c:numRef>
              <c:f>('8.11'!$B$25,'8.11'!$D$25,'8.11'!$F$25)</c:f>
              <c:numCache>
                <c:formatCode>#\ ##0.0</c:formatCode>
                <c:ptCount val="3"/>
                <c:pt idx="0">
                  <c:v>15149.115999999996</c:v>
                </c:pt>
                <c:pt idx="1">
                  <c:v>15985.558999999999</c:v>
                </c:pt>
                <c:pt idx="2">
                  <c:v>16465.584999999999</c:v>
                </c:pt>
              </c:numCache>
            </c:numRef>
          </c:val>
          <c:extLst>
            <c:ext xmlns:c16="http://schemas.microsoft.com/office/drawing/2014/chart" uri="{C3380CC4-5D6E-409C-BE32-E72D297353CC}">
              <c16:uniqueId val="{0000000F-9530-4775-A6CD-6C2849BD7E8A}"/>
            </c:ext>
          </c:extLst>
        </c:ser>
        <c:dLbls>
          <c:showLegendKey val="0"/>
          <c:showVal val="0"/>
          <c:showCatName val="0"/>
          <c:showSerName val="0"/>
          <c:showPercent val="0"/>
          <c:showBubbleSize val="0"/>
        </c:dLbls>
        <c:gapWidth val="50"/>
        <c:overlap val="100"/>
        <c:axId val="289617408"/>
        <c:axId val="289618944"/>
      </c:barChart>
      <c:catAx>
        <c:axId val="2896174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618944"/>
        <c:crosses val="autoZero"/>
        <c:auto val="1"/>
        <c:lblAlgn val="ctr"/>
        <c:lblOffset val="100"/>
        <c:noMultiLvlLbl val="0"/>
      </c:catAx>
      <c:valAx>
        <c:axId val="28961894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6174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C31-42C6-8F95-7606B71E6BE5}"/>
              </c:ext>
            </c:extLst>
          </c:dPt>
          <c:dPt>
            <c:idx val="1"/>
            <c:bubble3D val="0"/>
            <c:spPr>
              <a:solidFill>
                <a:schemeClr val="accent2"/>
              </a:solidFill>
            </c:spPr>
            <c:extLst>
              <c:ext xmlns:c16="http://schemas.microsoft.com/office/drawing/2014/chart" uri="{C3380CC4-5D6E-409C-BE32-E72D297353CC}">
                <c16:uniqueId val="{00000003-FC31-42C6-8F95-7606B71E6BE5}"/>
              </c:ext>
            </c:extLst>
          </c:dPt>
          <c:dPt>
            <c:idx val="2"/>
            <c:bubble3D val="0"/>
            <c:spPr>
              <a:solidFill>
                <a:schemeClr val="accent3"/>
              </a:solidFill>
            </c:spPr>
            <c:extLst>
              <c:ext xmlns:c16="http://schemas.microsoft.com/office/drawing/2014/chart" uri="{C3380CC4-5D6E-409C-BE32-E72D297353CC}">
                <c16:uniqueId val="{00000005-FC31-42C6-8F95-7606B71E6BE5}"/>
              </c:ext>
            </c:extLst>
          </c:dPt>
          <c:dPt>
            <c:idx val="3"/>
            <c:bubble3D val="0"/>
            <c:spPr>
              <a:solidFill>
                <a:schemeClr val="accent4"/>
              </a:solidFill>
            </c:spPr>
            <c:extLst>
              <c:ext xmlns:c16="http://schemas.microsoft.com/office/drawing/2014/chart" uri="{C3380CC4-5D6E-409C-BE32-E72D297353CC}">
                <c16:uniqueId val="{00000007-FC31-42C6-8F95-7606B71E6BE5}"/>
              </c:ext>
            </c:extLst>
          </c:dPt>
          <c:dPt>
            <c:idx val="4"/>
            <c:bubble3D val="0"/>
            <c:spPr>
              <a:solidFill>
                <a:schemeClr val="accent5"/>
              </a:solidFill>
            </c:spPr>
            <c:extLst>
              <c:ext xmlns:c16="http://schemas.microsoft.com/office/drawing/2014/chart" uri="{C3380CC4-5D6E-409C-BE32-E72D297353CC}">
                <c16:uniqueId val="{00000009-FC31-42C6-8F95-7606B71E6BE5}"/>
              </c:ext>
            </c:extLst>
          </c:dPt>
          <c:dPt>
            <c:idx val="5"/>
            <c:bubble3D val="0"/>
            <c:spPr>
              <a:solidFill>
                <a:schemeClr val="accent6"/>
              </a:solidFill>
            </c:spPr>
            <c:extLst>
              <c:ext xmlns:c16="http://schemas.microsoft.com/office/drawing/2014/chart" uri="{C3380CC4-5D6E-409C-BE32-E72D297353CC}">
                <c16:uniqueId val="{0000000B-FC31-42C6-8F95-7606B71E6BE5}"/>
              </c:ext>
            </c:extLst>
          </c:dPt>
          <c:dPt>
            <c:idx val="6"/>
            <c:bubble3D val="0"/>
            <c:spPr>
              <a:solidFill>
                <a:srgbClr val="F0948F"/>
              </a:solidFill>
            </c:spPr>
            <c:extLst>
              <c:ext xmlns:c16="http://schemas.microsoft.com/office/drawing/2014/chart" uri="{C3380CC4-5D6E-409C-BE32-E72D297353CC}">
                <c16:uniqueId val="{0000000D-FC31-42C6-8F95-7606B71E6BE5}"/>
              </c:ext>
            </c:extLst>
          </c:dPt>
          <c:dPt>
            <c:idx val="7"/>
            <c:bubble3D val="0"/>
            <c:spPr>
              <a:solidFill>
                <a:srgbClr val="F7C9C7"/>
              </a:solidFill>
            </c:spPr>
            <c:extLst>
              <c:ext xmlns:c16="http://schemas.microsoft.com/office/drawing/2014/chart" uri="{C3380CC4-5D6E-409C-BE32-E72D297353CC}">
                <c16:uniqueId val="{0000000F-FC31-42C6-8F95-7606B71E6BE5}"/>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FC31-42C6-8F95-7606B71E6BE5}"/>
            </c:ext>
          </c:extLst>
        </c:ser>
        <c:ser>
          <c:idx val="2"/>
          <c:order val="1"/>
          <c:dPt>
            <c:idx val="0"/>
            <c:bubble3D val="0"/>
            <c:spPr>
              <a:solidFill>
                <a:schemeClr val="accent1"/>
              </a:solidFill>
            </c:spPr>
            <c:extLst>
              <c:ext xmlns:c16="http://schemas.microsoft.com/office/drawing/2014/chart" uri="{C3380CC4-5D6E-409C-BE32-E72D297353CC}">
                <c16:uniqueId val="{00000012-FC31-42C6-8F95-7606B71E6BE5}"/>
              </c:ext>
            </c:extLst>
          </c:dPt>
          <c:dPt>
            <c:idx val="1"/>
            <c:bubble3D val="0"/>
            <c:spPr>
              <a:solidFill>
                <a:schemeClr val="accent2"/>
              </a:solidFill>
            </c:spPr>
            <c:extLst>
              <c:ext xmlns:c16="http://schemas.microsoft.com/office/drawing/2014/chart" uri="{C3380CC4-5D6E-409C-BE32-E72D297353CC}">
                <c16:uniqueId val="{00000014-FC31-42C6-8F95-7606B71E6BE5}"/>
              </c:ext>
            </c:extLst>
          </c:dPt>
          <c:dPt>
            <c:idx val="2"/>
            <c:bubble3D val="0"/>
            <c:spPr>
              <a:solidFill>
                <a:schemeClr val="accent3"/>
              </a:solidFill>
            </c:spPr>
            <c:extLst>
              <c:ext xmlns:c16="http://schemas.microsoft.com/office/drawing/2014/chart" uri="{C3380CC4-5D6E-409C-BE32-E72D297353CC}">
                <c16:uniqueId val="{00000016-FC31-42C6-8F95-7606B71E6BE5}"/>
              </c:ext>
            </c:extLst>
          </c:dPt>
          <c:dPt>
            <c:idx val="3"/>
            <c:bubble3D val="0"/>
            <c:spPr>
              <a:solidFill>
                <a:schemeClr val="accent4"/>
              </a:solidFill>
            </c:spPr>
            <c:extLst>
              <c:ext xmlns:c16="http://schemas.microsoft.com/office/drawing/2014/chart" uri="{C3380CC4-5D6E-409C-BE32-E72D297353CC}">
                <c16:uniqueId val="{00000018-FC31-42C6-8F95-7606B71E6BE5}"/>
              </c:ext>
            </c:extLst>
          </c:dPt>
          <c:dPt>
            <c:idx val="4"/>
            <c:bubble3D val="0"/>
            <c:spPr>
              <a:solidFill>
                <a:schemeClr val="accent5"/>
              </a:solidFill>
            </c:spPr>
            <c:extLst>
              <c:ext xmlns:c16="http://schemas.microsoft.com/office/drawing/2014/chart" uri="{C3380CC4-5D6E-409C-BE32-E72D297353CC}">
                <c16:uniqueId val="{0000001A-FC31-42C6-8F95-7606B71E6BE5}"/>
              </c:ext>
            </c:extLst>
          </c:dPt>
          <c:dPt>
            <c:idx val="5"/>
            <c:bubble3D val="0"/>
            <c:spPr>
              <a:solidFill>
                <a:schemeClr val="accent6"/>
              </a:solidFill>
            </c:spPr>
            <c:extLst>
              <c:ext xmlns:c16="http://schemas.microsoft.com/office/drawing/2014/chart" uri="{C3380CC4-5D6E-409C-BE32-E72D297353CC}">
                <c16:uniqueId val="{0000001C-FC31-42C6-8F95-7606B71E6BE5}"/>
              </c:ext>
            </c:extLst>
          </c:dPt>
          <c:dPt>
            <c:idx val="6"/>
            <c:bubble3D val="0"/>
            <c:spPr>
              <a:solidFill>
                <a:srgbClr val="F0948F"/>
              </a:solidFill>
            </c:spPr>
            <c:extLst>
              <c:ext xmlns:c16="http://schemas.microsoft.com/office/drawing/2014/chart" uri="{C3380CC4-5D6E-409C-BE32-E72D297353CC}">
                <c16:uniqueId val="{0000001E-FC31-42C6-8F95-7606B71E6BE5}"/>
              </c:ext>
            </c:extLst>
          </c:dPt>
          <c:dPt>
            <c:idx val="7"/>
            <c:bubble3D val="0"/>
            <c:spPr>
              <a:solidFill>
                <a:srgbClr val="F7C9C7"/>
              </a:solidFill>
            </c:spPr>
            <c:extLst>
              <c:ext xmlns:c16="http://schemas.microsoft.com/office/drawing/2014/chart" uri="{C3380CC4-5D6E-409C-BE32-E72D297353CC}">
                <c16:uniqueId val="{00000020-FC31-42C6-8F95-7606B71E6BE5}"/>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FC31-42C6-8F95-7606B71E6BE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AE4-49DD-8DD0-BF2FD334776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AE4-49DD-8DD0-BF2FD334776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AE4-49DD-8DD0-BF2FD334776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AE4-49DD-8DD0-BF2FD334776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AE4-49DD-8DD0-BF2FD334776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AE4-49DD-8DD0-BF2FD334776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AE4-49DD-8DD0-BF2FD334776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AE4-49DD-8DD0-BF2FD334776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AE4-49DD-8DD0-BF2FD334776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AE4-49DD-8DD0-BF2FD334776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AE4-49DD-8DD0-BF2FD334776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AE4-49DD-8DD0-BF2FD334776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AE4-49DD-8DD0-BF2FD334776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AE4-49DD-8DD0-BF2FD334776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AE4-49DD-8DD0-BF2FD334776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AE4-49DD-8DD0-BF2FD334776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0950515117817302E-3"/>
          <c:y val="0"/>
        </c:manualLayout>
      </c:layout>
      <c:overlay val="0"/>
    </c:title>
    <c:autoTitleDeleted val="0"/>
    <c:plotArea>
      <c:layout>
        <c:manualLayout>
          <c:layoutTarget val="inner"/>
          <c:xMode val="edge"/>
          <c:yMode val="edge"/>
          <c:x val="8.8999975598373637E-2"/>
          <c:y val="0.29248122646279789"/>
          <c:w val="0.58899387519178148"/>
          <c:h val="0.53942642318683287"/>
        </c:manualLayout>
      </c:layout>
      <c:barChart>
        <c:barDir val="col"/>
        <c:grouping val="stacked"/>
        <c:varyColors val="0"/>
        <c:ser>
          <c:idx val="0"/>
          <c:order val="0"/>
          <c:tx>
            <c:strRef>
              <c:f>'8.12'!$A$28</c:f>
              <c:strCache>
                <c:ptCount val="1"/>
                <c:pt idx="0">
                  <c:v>Průmysl</c:v>
                </c:pt>
              </c:strCache>
            </c:strRef>
          </c:tx>
          <c:invertIfNegative val="0"/>
          <c:cat>
            <c:strRef>
              <c:f>'8.12'!$C$38:$E$38</c:f>
              <c:strCache>
                <c:ptCount val="3"/>
                <c:pt idx="0">
                  <c:v>Červenec</c:v>
                </c:pt>
                <c:pt idx="1">
                  <c:v>Srpen</c:v>
                </c:pt>
                <c:pt idx="2">
                  <c:v>Září</c:v>
                </c:pt>
              </c:strCache>
            </c:strRef>
          </c:cat>
          <c:val>
            <c:numRef>
              <c:f>('8.12'!$B$28,'8.12'!$D$28,'8.12'!$F$28)</c:f>
              <c:numCache>
                <c:formatCode>#\ ##0.0</c:formatCode>
                <c:ptCount val="3"/>
                <c:pt idx="0">
                  <c:v>263107.53200000001</c:v>
                </c:pt>
                <c:pt idx="1">
                  <c:v>276131.67200000002</c:v>
                </c:pt>
                <c:pt idx="2">
                  <c:v>290963.56</c:v>
                </c:pt>
              </c:numCache>
            </c:numRef>
          </c:val>
          <c:extLst>
            <c:ext xmlns:c16="http://schemas.microsoft.com/office/drawing/2014/chart" uri="{C3380CC4-5D6E-409C-BE32-E72D297353CC}">
              <c16:uniqueId val="{00000000-72DF-4AAF-B273-0CD73148B88E}"/>
            </c:ext>
          </c:extLst>
        </c:ser>
        <c:ser>
          <c:idx val="1"/>
          <c:order val="1"/>
          <c:tx>
            <c:strRef>
              <c:f>'8.12'!$A$29</c:f>
              <c:strCache>
                <c:ptCount val="1"/>
                <c:pt idx="0">
                  <c:v>Energetika</c:v>
                </c:pt>
              </c:strCache>
            </c:strRef>
          </c:tx>
          <c:invertIfNegative val="0"/>
          <c:cat>
            <c:strRef>
              <c:f>'8.12'!$C$38:$E$38</c:f>
              <c:strCache>
                <c:ptCount val="3"/>
                <c:pt idx="0">
                  <c:v>Červenec</c:v>
                </c:pt>
                <c:pt idx="1">
                  <c:v>Srpen</c:v>
                </c:pt>
                <c:pt idx="2">
                  <c:v>Září</c:v>
                </c:pt>
              </c:strCache>
            </c:strRef>
          </c:cat>
          <c:val>
            <c:numRef>
              <c:f>('8.12'!$B$29,'8.12'!$D$29,'8.12'!$F$29)</c:f>
              <c:numCache>
                <c:formatCode>#\ ##0.0</c:formatCode>
                <c:ptCount val="3"/>
                <c:pt idx="0">
                  <c:v>59.86</c:v>
                </c:pt>
                <c:pt idx="1">
                  <c:v>64.62</c:v>
                </c:pt>
                <c:pt idx="2">
                  <c:v>106.97999999999999</c:v>
                </c:pt>
              </c:numCache>
            </c:numRef>
          </c:val>
          <c:extLst>
            <c:ext xmlns:c16="http://schemas.microsoft.com/office/drawing/2014/chart" uri="{C3380CC4-5D6E-409C-BE32-E72D297353CC}">
              <c16:uniqueId val="{00000001-72DF-4AAF-B273-0CD73148B88E}"/>
            </c:ext>
          </c:extLst>
        </c:ser>
        <c:ser>
          <c:idx val="2"/>
          <c:order val="2"/>
          <c:tx>
            <c:strRef>
              <c:f>'8.12'!$A$30</c:f>
              <c:strCache>
                <c:ptCount val="1"/>
                <c:pt idx="0">
                  <c:v>Doprava</c:v>
                </c:pt>
              </c:strCache>
            </c:strRef>
          </c:tx>
          <c:invertIfNegative val="0"/>
          <c:cat>
            <c:strRef>
              <c:f>'8.12'!$C$38:$E$38</c:f>
              <c:strCache>
                <c:ptCount val="3"/>
                <c:pt idx="0">
                  <c:v>Červenec</c:v>
                </c:pt>
                <c:pt idx="1">
                  <c:v>Srpen</c:v>
                </c:pt>
                <c:pt idx="2">
                  <c:v>Září</c:v>
                </c:pt>
              </c:strCache>
            </c:strRef>
          </c:cat>
          <c:val>
            <c:numRef>
              <c:f>('8.12'!$B$30,'8.12'!$D$30,'8.12'!$F$30)</c:f>
              <c:numCache>
                <c:formatCode>#\ ##0.0</c:formatCode>
                <c:ptCount val="3"/>
                <c:pt idx="0">
                  <c:v>197.07999999999998</c:v>
                </c:pt>
                <c:pt idx="1">
                  <c:v>280.39999999999998</c:v>
                </c:pt>
                <c:pt idx="2">
                  <c:v>393.85300000000001</c:v>
                </c:pt>
              </c:numCache>
            </c:numRef>
          </c:val>
          <c:extLst>
            <c:ext xmlns:c16="http://schemas.microsoft.com/office/drawing/2014/chart" uri="{C3380CC4-5D6E-409C-BE32-E72D297353CC}">
              <c16:uniqueId val="{00000002-72DF-4AAF-B273-0CD73148B88E}"/>
            </c:ext>
          </c:extLst>
        </c:ser>
        <c:ser>
          <c:idx val="3"/>
          <c:order val="3"/>
          <c:tx>
            <c:strRef>
              <c:f>'8.12'!$A$31</c:f>
              <c:strCache>
                <c:ptCount val="1"/>
                <c:pt idx="0">
                  <c:v>Stavebnictví</c:v>
                </c:pt>
              </c:strCache>
            </c:strRef>
          </c:tx>
          <c:invertIfNegative val="0"/>
          <c:cat>
            <c:strRef>
              <c:f>'8.12'!$C$38:$E$38</c:f>
              <c:strCache>
                <c:ptCount val="3"/>
                <c:pt idx="0">
                  <c:v>Červenec</c:v>
                </c:pt>
                <c:pt idx="1">
                  <c:v>Srpen</c:v>
                </c:pt>
                <c:pt idx="2">
                  <c:v>Září</c:v>
                </c:pt>
              </c:strCache>
            </c:strRef>
          </c:cat>
          <c:val>
            <c:numRef>
              <c:f>('8.12'!$B$31,'8.12'!$D$31,'8.12'!$F$31)</c:f>
              <c:numCache>
                <c:formatCode>#\ ##0.0</c:formatCode>
                <c:ptCount val="3"/>
                <c:pt idx="0">
                  <c:v>5</c:v>
                </c:pt>
                <c:pt idx="1">
                  <c:v>7</c:v>
                </c:pt>
                <c:pt idx="2">
                  <c:v>10</c:v>
                </c:pt>
              </c:numCache>
            </c:numRef>
          </c:val>
          <c:extLst>
            <c:ext xmlns:c16="http://schemas.microsoft.com/office/drawing/2014/chart" uri="{C3380CC4-5D6E-409C-BE32-E72D297353CC}">
              <c16:uniqueId val="{00000003-72DF-4AAF-B273-0CD73148B88E}"/>
            </c:ext>
          </c:extLst>
        </c:ser>
        <c:ser>
          <c:idx val="4"/>
          <c:order val="4"/>
          <c:tx>
            <c:strRef>
              <c:f>'8.12'!$A$32</c:f>
              <c:strCache>
                <c:ptCount val="1"/>
                <c:pt idx="0">
                  <c:v>Zemědělství a lesnictví</c:v>
                </c:pt>
              </c:strCache>
            </c:strRef>
          </c:tx>
          <c:invertIfNegative val="0"/>
          <c:cat>
            <c:strRef>
              <c:f>'8.12'!$C$38:$E$38</c:f>
              <c:strCache>
                <c:ptCount val="3"/>
                <c:pt idx="0">
                  <c:v>Červenec</c:v>
                </c:pt>
                <c:pt idx="1">
                  <c:v>Srpen</c:v>
                </c:pt>
                <c:pt idx="2">
                  <c:v>Září</c:v>
                </c:pt>
              </c:strCache>
            </c:strRef>
          </c:cat>
          <c:val>
            <c:numRef>
              <c:f>('8.12'!$B$32,'8.12'!$D$32,'8.12'!$F$32)</c:f>
              <c:numCache>
                <c:formatCode>#\ ##0.0</c:formatCode>
                <c:ptCount val="3"/>
                <c:pt idx="0">
                  <c:v>1143.2440000000001</c:v>
                </c:pt>
                <c:pt idx="1">
                  <c:v>1680.1599999999999</c:v>
                </c:pt>
                <c:pt idx="2">
                  <c:v>1585.57</c:v>
                </c:pt>
              </c:numCache>
            </c:numRef>
          </c:val>
          <c:extLst>
            <c:ext xmlns:c16="http://schemas.microsoft.com/office/drawing/2014/chart" uri="{C3380CC4-5D6E-409C-BE32-E72D297353CC}">
              <c16:uniqueId val="{00000004-72DF-4AAF-B273-0CD73148B88E}"/>
            </c:ext>
          </c:extLst>
        </c:ser>
        <c:ser>
          <c:idx val="5"/>
          <c:order val="5"/>
          <c:tx>
            <c:strRef>
              <c:f>'8.12'!$A$33</c:f>
              <c:strCache>
                <c:ptCount val="1"/>
                <c:pt idx="0">
                  <c:v>Domácnosti</c:v>
                </c:pt>
              </c:strCache>
            </c:strRef>
          </c:tx>
          <c:spPr>
            <a:solidFill>
              <a:schemeClr val="accent6"/>
            </a:solidFill>
          </c:spPr>
          <c:invertIfNegative val="0"/>
          <c:cat>
            <c:strRef>
              <c:f>'8.12'!$C$38:$E$38</c:f>
              <c:strCache>
                <c:ptCount val="3"/>
                <c:pt idx="0">
                  <c:v>Červenec</c:v>
                </c:pt>
                <c:pt idx="1">
                  <c:v>Srpen</c:v>
                </c:pt>
                <c:pt idx="2">
                  <c:v>Září</c:v>
                </c:pt>
              </c:strCache>
            </c:strRef>
          </c:cat>
          <c:val>
            <c:numRef>
              <c:f>('8.12'!$B$33,'8.12'!$D$33,'8.12'!$F$33)</c:f>
              <c:numCache>
                <c:formatCode>#\ ##0.0</c:formatCode>
                <c:ptCount val="3"/>
                <c:pt idx="0">
                  <c:v>59894.637000000002</c:v>
                </c:pt>
                <c:pt idx="1">
                  <c:v>62430.682999999997</c:v>
                </c:pt>
                <c:pt idx="2">
                  <c:v>66399.516999999993</c:v>
                </c:pt>
              </c:numCache>
            </c:numRef>
          </c:val>
          <c:extLst>
            <c:ext xmlns:c16="http://schemas.microsoft.com/office/drawing/2014/chart" uri="{C3380CC4-5D6E-409C-BE32-E72D297353CC}">
              <c16:uniqueId val="{00000005-72DF-4AAF-B273-0CD73148B88E}"/>
            </c:ext>
          </c:extLst>
        </c:ser>
        <c:ser>
          <c:idx val="6"/>
          <c:order val="6"/>
          <c:tx>
            <c:strRef>
              <c:f>'8.12'!$A$34</c:f>
              <c:strCache>
                <c:ptCount val="1"/>
                <c:pt idx="0">
                  <c:v>Obchod, služby, školství, zdravotnictví</c:v>
                </c:pt>
              </c:strCache>
            </c:strRef>
          </c:tx>
          <c:spPr>
            <a:solidFill>
              <a:srgbClr val="F0948F"/>
            </a:solidFill>
          </c:spPr>
          <c:invertIfNegative val="0"/>
          <c:cat>
            <c:strRef>
              <c:f>'8.12'!$C$38:$E$38</c:f>
              <c:strCache>
                <c:ptCount val="3"/>
                <c:pt idx="0">
                  <c:v>Červenec</c:v>
                </c:pt>
                <c:pt idx="1">
                  <c:v>Srpen</c:v>
                </c:pt>
                <c:pt idx="2">
                  <c:v>Září</c:v>
                </c:pt>
              </c:strCache>
            </c:strRef>
          </c:cat>
          <c:val>
            <c:numRef>
              <c:f>('8.12'!$B$34,'8.12'!$D$34,'8.12'!$F$34)</c:f>
              <c:numCache>
                <c:formatCode>#\ ##0.0</c:formatCode>
                <c:ptCount val="3"/>
                <c:pt idx="0">
                  <c:v>19180.797000000002</c:v>
                </c:pt>
                <c:pt idx="1">
                  <c:v>20069.395</c:v>
                </c:pt>
                <c:pt idx="2">
                  <c:v>22017.652000000002</c:v>
                </c:pt>
              </c:numCache>
            </c:numRef>
          </c:val>
          <c:extLst>
            <c:ext xmlns:c16="http://schemas.microsoft.com/office/drawing/2014/chart" uri="{C3380CC4-5D6E-409C-BE32-E72D297353CC}">
              <c16:uniqueId val="{00000006-72DF-4AAF-B273-0CD73148B88E}"/>
            </c:ext>
          </c:extLst>
        </c:ser>
        <c:ser>
          <c:idx val="7"/>
          <c:order val="7"/>
          <c:tx>
            <c:strRef>
              <c:f>'8.12'!$A$35</c:f>
              <c:strCache>
                <c:ptCount val="1"/>
                <c:pt idx="0">
                  <c:v>Ostatní</c:v>
                </c:pt>
              </c:strCache>
            </c:strRef>
          </c:tx>
          <c:spPr>
            <a:solidFill>
              <a:srgbClr val="F7C9C7"/>
            </a:solidFill>
          </c:spPr>
          <c:invertIfNegative val="0"/>
          <c:cat>
            <c:strRef>
              <c:f>'8.12'!$C$38:$E$38</c:f>
              <c:strCache>
                <c:ptCount val="3"/>
                <c:pt idx="0">
                  <c:v>Červenec</c:v>
                </c:pt>
                <c:pt idx="1">
                  <c:v>Srpen</c:v>
                </c:pt>
                <c:pt idx="2">
                  <c:v>Září</c:v>
                </c:pt>
              </c:strCache>
            </c:strRef>
          </c:cat>
          <c:val>
            <c:numRef>
              <c:f>('8.12'!$B$35,'8.12'!$D$35,'8.12'!$F$35)</c:f>
              <c:numCache>
                <c:formatCode>#\ ##0.0</c:formatCode>
                <c:ptCount val="3"/>
                <c:pt idx="0">
                  <c:v>388.71799999999996</c:v>
                </c:pt>
                <c:pt idx="1">
                  <c:v>317.7</c:v>
                </c:pt>
                <c:pt idx="2">
                  <c:v>346.8</c:v>
                </c:pt>
              </c:numCache>
            </c:numRef>
          </c:val>
          <c:extLst>
            <c:ext xmlns:c16="http://schemas.microsoft.com/office/drawing/2014/chart" uri="{C3380CC4-5D6E-409C-BE32-E72D297353CC}">
              <c16:uniqueId val="{00000007-72DF-4AAF-B273-0CD73148B88E}"/>
            </c:ext>
          </c:extLst>
        </c:ser>
        <c:dLbls>
          <c:showLegendKey val="0"/>
          <c:showVal val="0"/>
          <c:showCatName val="0"/>
          <c:showSerName val="0"/>
          <c:showPercent val="0"/>
          <c:showBubbleSize val="0"/>
        </c:dLbls>
        <c:gapWidth val="50"/>
        <c:overlap val="100"/>
        <c:axId val="290162944"/>
        <c:axId val="290172928"/>
      </c:barChart>
      <c:catAx>
        <c:axId val="29016294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172928"/>
        <c:crosses val="autoZero"/>
        <c:auto val="1"/>
        <c:lblAlgn val="ctr"/>
        <c:lblOffset val="100"/>
        <c:noMultiLvlLbl val="0"/>
      </c:catAx>
      <c:valAx>
        <c:axId val="290172928"/>
        <c:scaling>
          <c:orientation val="minMax"/>
          <c:max val="8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162944"/>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394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'8.12'!$A$38</c:f>
              <c:strCache>
                <c:ptCount val="1"/>
                <c:pt idx="0">
                  <c:v>Instalovaný výkon</c:v>
                </c:pt>
              </c:strCache>
            </c:strRef>
          </c:tx>
          <c:invertIfNegative val="0"/>
          <c:val>
            <c:numRef>
              <c:f>'8.12'!$B$38</c:f>
              <c:numCache>
                <c:formatCode>0.0%</c:formatCode>
                <c:ptCount val="1"/>
                <c:pt idx="0">
                  <c:v>0.12352602088034183</c:v>
                </c:pt>
              </c:numCache>
            </c:numRef>
          </c:val>
          <c:extLst>
            <c:ext xmlns:c16="http://schemas.microsoft.com/office/drawing/2014/chart" uri="{C3380CC4-5D6E-409C-BE32-E72D297353CC}">
              <c16:uniqueId val="{00000000-4E36-46C0-A91E-7D3667508618}"/>
            </c:ext>
          </c:extLst>
        </c:ser>
        <c:ser>
          <c:idx val="1"/>
          <c:order val="1"/>
          <c:tx>
            <c:strRef>
              <c:f>'8.12'!$A$39</c:f>
              <c:strCache>
                <c:ptCount val="1"/>
                <c:pt idx="0">
                  <c:v>Výroba tepla brutto</c:v>
                </c:pt>
              </c:strCache>
            </c:strRef>
          </c:tx>
          <c:invertIfNegative val="0"/>
          <c:val>
            <c:numRef>
              <c:f>'8.12'!$B$39</c:f>
              <c:numCache>
                <c:formatCode>0.0%</c:formatCode>
                <c:ptCount val="1"/>
                <c:pt idx="0">
                  <c:v>0.16266755999275556</c:v>
                </c:pt>
              </c:numCache>
            </c:numRef>
          </c:val>
          <c:extLst>
            <c:ext xmlns:c16="http://schemas.microsoft.com/office/drawing/2014/chart" uri="{C3380CC4-5D6E-409C-BE32-E72D297353CC}">
              <c16:uniqueId val="{00000001-4E36-46C0-A91E-7D3667508618}"/>
            </c:ext>
          </c:extLst>
        </c:ser>
        <c:ser>
          <c:idx val="2"/>
          <c:order val="2"/>
          <c:tx>
            <c:strRef>
              <c:f>'8.12'!$A$40</c:f>
              <c:strCache>
                <c:ptCount val="1"/>
                <c:pt idx="0">
                  <c:v>Dodávky tepla</c:v>
                </c:pt>
              </c:strCache>
            </c:strRef>
          </c:tx>
          <c:invertIfNegative val="0"/>
          <c:val>
            <c:numRef>
              <c:f>'8.12'!$B$40</c:f>
              <c:numCache>
                <c:formatCode>0.0%</c:formatCode>
                <c:ptCount val="1"/>
                <c:pt idx="0">
                  <c:v>0.23392633195467263</c:v>
                </c:pt>
              </c:numCache>
            </c:numRef>
          </c:val>
          <c:extLst>
            <c:ext xmlns:c16="http://schemas.microsoft.com/office/drawing/2014/chart" uri="{C3380CC4-5D6E-409C-BE32-E72D297353CC}">
              <c16:uniqueId val="{00000002-4E36-46C0-A91E-7D3667508618}"/>
            </c:ext>
          </c:extLst>
        </c:ser>
        <c:dLbls>
          <c:showLegendKey val="0"/>
          <c:showVal val="0"/>
          <c:showCatName val="0"/>
          <c:showSerName val="0"/>
          <c:showPercent val="0"/>
          <c:showBubbleSize val="0"/>
        </c:dLbls>
        <c:gapWidth val="150"/>
        <c:axId val="290195712"/>
        <c:axId val="290209792"/>
      </c:barChart>
      <c:catAx>
        <c:axId val="290195712"/>
        <c:scaling>
          <c:orientation val="maxMin"/>
        </c:scaling>
        <c:delete val="0"/>
        <c:axPos val="l"/>
        <c:numFmt formatCode="General" sourceLinked="1"/>
        <c:majorTickMark val="none"/>
        <c:minorTickMark val="none"/>
        <c:tickLblPos val="none"/>
        <c:crossAx val="290209792"/>
        <c:crosses val="autoZero"/>
        <c:auto val="1"/>
        <c:lblAlgn val="ctr"/>
        <c:lblOffset val="100"/>
        <c:noMultiLvlLbl val="0"/>
      </c:catAx>
      <c:valAx>
        <c:axId val="29020979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90195712"/>
        <c:crosses val="max"/>
        <c:crossBetween val="between"/>
        <c:majorUnit val="0.1"/>
      </c:valAx>
    </c:plotArea>
    <c:legend>
      <c:legendPos val="b"/>
      <c:layout>
        <c:manualLayout>
          <c:xMode val="edge"/>
          <c:yMode val="edge"/>
          <c:x val="1.5162396231415507E-3"/>
          <c:y val="0.75512807259673831"/>
          <c:w val="0.64728171500523457"/>
          <c:h val="0.2448719274032616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2947773685037055E-3"/>
          <c:y val="0"/>
        </c:manualLayout>
      </c:layout>
      <c:overlay val="0"/>
    </c:title>
    <c:autoTitleDeleted val="0"/>
    <c:plotArea>
      <c:layout/>
      <c:barChart>
        <c:barDir val="col"/>
        <c:grouping val="stacked"/>
        <c:varyColors val="0"/>
        <c:ser>
          <c:idx val="0"/>
          <c:order val="0"/>
          <c:tx>
            <c:strRef>
              <c:f>'8.12'!$A$10</c:f>
              <c:strCache>
                <c:ptCount val="1"/>
                <c:pt idx="0">
                  <c:v>Biomasa</c:v>
                </c:pt>
              </c:strCache>
            </c:strRef>
          </c:tx>
          <c:spPr>
            <a:solidFill>
              <a:srgbClr val="23315F"/>
            </a:solidFill>
          </c:spPr>
          <c:invertIfNegative val="0"/>
          <c:cat>
            <c:strRef>
              <c:f>'8.12'!$C$38:$E$38</c:f>
              <c:strCache>
                <c:ptCount val="3"/>
                <c:pt idx="0">
                  <c:v>Červenec</c:v>
                </c:pt>
                <c:pt idx="1">
                  <c:v>Srpen</c:v>
                </c:pt>
                <c:pt idx="2">
                  <c:v>Září</c:v>
                </c:pt>
              </c:strCache>
            </c:strRef>
          </c:cat>
          <c:val>
            <c:numRef>
              <c:f>('8.12'!$B$10,'8.12'!$D$10,'8.12'!$F$10)</c:f>
              <c:numCache>
                <c:formatCode>#\ ##0.0</c:formatCode>
                <c:ptCount val="3"/>
                <c:pt idx="0">
                  <c:v>22617.147000000001</c:v>
                </c:pt>
                <c:pt idx="1">
                  <c:v>30231.254999999997</c:v>
                </c:pt>
                <c:pt idx="2">
                  <c:v>32654.059000000001</c:v>
                </c:pt>
              </c:numCache>
            </c:numRef>
          </c:val>
          <c:extLst>
            <c:ext xmlns:c16="http://schemas.microsoft.com/office/drawing/2014/chart" uri="{C3380CC4-5D6E-409C-BE32-E72D297353CC}">
              <c16:uniqueId val="{00000000-2D92-4281-A4C1-DC17004EBD29}"/>
            </c:ext>
          </c:extLst>
        </c:ser>
        <c:ser>
          <c:idx val="1"/>
          <c:order val="1"/>
          <c:tx>
            <c:strRef>
              <c:f>'8.12'!$A$11</c:f>
              <c:strCache>
                <c:ptCount val="1"/>
                <c:pt idx="0">
                  <c:v>Bioplyn</c:v>
                </c:pt>
              </c:strCache>
            </c:strRef>
          </c:tx>
          <c:spPr>
            <a:solidFill>
              <a:srgbClr val="5A6588"/>
            </a:solidFill>
          </c:spPr>
          <c:invertIfNegative val="0"/>
          <c:cat>
            <c:strRef>
              <c:f>'8.12'!$C$38:$E$38</c:f>
              <c:strCache>
                <c:ptCount val="3"/>
                <c:pt idx="0">
                  <c:v>Červenec</c:v>
                </c:pt>
                <c:pt idx="1">
                  <c:v>Srpen</c:v>
                </c:pt>
                <c:pt idx="2">
                  <c:v>Září</c:v>
                </c:pt>
              </c:strCache>
            </c:strRef>
          </c:cat>
          <c:val>
            <c:numRef>
              <c:f>('8.12'!$B$11,'8.12'!$D$11,'8.12'!$F$11)</c:f>
              <c:numCache>
                <c:formatCode>#\ ##0.0</c:formatCode>
                <c:ptCount val="3"/>
                <c:pt idx="0">
                  <c:v>2884.991</c:v>
                </c:pt>
                <c:pt idx="1">
                  <c:v>3330.5389999999998</c:v>
                </c:pt>
                <c:pt idx="2">
                  <c:v>3197.6720000000005</c:v>
                </c:pt>
              </c:numCache>
            </c:numRef>
          </c:val>
          <c:extLst>
            <c:ext xmlns:c16="http://schemas.microsoft.com/office/drawing/2014/chart" uri="{C3380CC4-5D6E-409C-BE32-E72D297353CC}">
              <c16:uniqueId val="{00000001-2D92-4281-A4C1-DC17004EBD29}"/>
            </c:ext>
          </c:extLst>
        </c:ser>
        <c:ser>
          <c:idx val="2"/>
          <c:order val="2"/>
          <c:tx>
            <c:strRef>
              <c:f>'8.12'!$A$12</c:f>
              <c:strCache>
                <c:ptCount val="1"/>
                <c:pt idx="0">
                  <c:v>Černé uhlí</c:v>
                </c:pt>
              </c:strCache>
            </c:strRef>
          </c:tx>
          <c:spPr>
            <a:solidFill>
              <a:srgbClr val="9198B0"/>
            </a:solidFill>
          </c:spPr>
          <c:invertIfNegative val="0"/>
          <c:cat>
            <c:strRef>
              <c:f>'8.12'!$C$38:$E$38</c:f>
              <c:strCache>
                <c:ptCount val="3"/>
                <c:pt idx="0">
                  <c:v>Červenec</c:v>
                </c:pt>
                <c:pt idx="1">
                  <c:v>Srpen</c:v>
                </c:pt>
                <c:pt idx="2">
                  <c:v>Září</c:v>
                </c:pt>
              </c:strCache>
            </c:strRef>
          </c:cat>
          <c:val>
            <c:numRef>
              <c:f>('8.12'!$B$12,'8.12'!$D$12,'8.12'!$F$12)</c:f>
              <c:numCache>
                <c:formatCode>#\ ##0.0</c:formatCode>
                <c:ptCount val="3"/>
                <c:pt idx="0">
                  <c:v>0</c:v>
                </c:pt>
                <c:pt idx="1">
                  <c:v>0</c:v>
                </c:pt>
                <c:pt idx="2">
                  <c:v>0</c:v>
                </c:pt>
              </c:numCache>
            </c:numRef>
          </c:val>
          <c:extLst>
            <c:ext xmlns:c16="http://schemas.microsoft.com/office/drawing/2014/chart" uri="{C3380CC4-5D6E-409C-BE32-E72D297353CC}">
              <c16:uniqueId val="{00000002-2D92-4281-A4C1-DC17004EBD29}"/>
            </c:ext>
          </c:extLst>
        </c:ser>
        <c:ser>
          <c:idx val="3"/>
          <c:order val="3"/>
          <c:tx>
            <c:strRef>
              <c:f>'8.12'!$A$13</c:f>
              <c:strCache>
                <c:ptCount val="1"/>
                <c:pt idx="0">
                  <c:v>Elektrická energie</c:v>
                </c:pt>
              </c:strCache>
            </c:strRef>
          </c:tx>
          <c:spPr>
            <a:solidFill>
              <a:srgbClr val="C8CBD7"/>
            </a:solidFill>
          </c:spPr>
          <c:invertIfNegative val="0"/>
          <c:cat>
            <c:strRef>
              <c:f>'8.12'!$C$38:$E$38</c:f>
              <c:strCache>
                <c:ptCount val="3"/>
                <c:pt idx="0">
                  <c:v>Červenec</c:v>
                </c:pt>
                <c:pt idx="1">
                  <c:v>Srpen</c:v>
                </c:pt>
                <c:pt idx="2">
                  <c:v>Září</c:v>
                </c:pt>
              </c:strCache>
            </c:strRef>
          </c:cat>
          <c:val>
            <c:numRef>
              <c:f>('8.12'!$B$13,'8.12'!$D$13,'8.12'!$F$13)</c:f>
              <c:numCache>
                <c:formatCode>#\ ##0.0</c:formatCode>
                <c:ptCount val="3"/>
                <c:pt idx="0">
                  <c:v>1166.297</c:v>
                </c:pt>
                <c:pt idx="1">
                  <c:v>2471.87</c:v>
                </c:pt>
                <c:pt idx="2">
                  <c:v>2077.8599999999997</c:v>
                </c:pt>
              </c:numCache>
            </c:numRef>
          </c:val>
          <c:extLst>
            <c:ext xmlns:c16="http://schemas.microsoft.com/office/drawing/2014/chart" uri="{C3380CC4-5D6E-409C-BE32-E72D297353CC}">
              <c16:uniqueId val="{00000003-2D92-4281-A4C1-DC17004EBD29}"/>
            </c:ext>
          </c:extLst>
        </c:ser>
        <c:ser>
          <c:idx val="4"/>
          <c:order val="4"/>
          <c:tx>
            <c:strRef>
              <c:f>'8.12'!$A$14</c:f>
              <c:strCache>
                <c:ptCount val="1"/>
                <c:pt idx="0">
                  <c:v>Energie prostředí (tepelné čerpadlo)</c:v>
                </c:pt>
              </c:strCache>
            </c:strRef>
          </c:tx>
          <c:spPr>
            <a:solidFill>
              <a:srgbClr val="E02C1F"/>
            </a:solidFill>
          </c:spPr>
          <c:invertIfNegative val="0"/>
          <c:cat>
            <c:strRef>
              <c:f>'8.12'!$C$38:$E$38</c:f>
              <c:strCache>
                <c:ptCount val="3"/>
                <c:pt idx="0">
                  <c:v>Červenec</c:v>
                </c:pt>
                <c:pt idx="1">
                  <c:v>Srpen</c:v>
                </c:pt>
                <c:pt idx="2">
                  <c:v>Září</c:v>
                </c:pt>
              </c:strCache>
            </c:strRef>
          </c:cat>
          <c:val>
            <c:numRef>
              <c:f>('8.12'!$B$14,'8.12'!$D$14,'8.12'!$F$14)</c:f>
              <c:numCache>
                <c:formatCode>#\ ##0.0</c:formatCode>
                <c:ptCount val="3"/>
                <c:pt idx="0">
                  <c:v>0</c:v>
                </c:pt>
                <c:pt idx="1">
                  <c:v>0</c:v>
                </c:pt>
                <c:pt idx="2">
                  <c:v>0</c:v>
                </c:pt>
              </c:numCache>
            </c:numRef>
          </c:val>
          <c:extLst>
            <c:ext xmlns:c16="http://schemas.microsoft.com/office/drawing/2014/chart" uri="{C3380CC4-5D6E-409C-BE32-E72D297353CC}">
              <c16:uniqueId val="{00000004-2D92-4281-A4C1-DC17004EBD29}"/>
            </c:ext>
          </c:extLst>
        </c:ser>
        <c:ser>
          <c:idx val="5"/>
          <c:order val="5"/>
          <c:tx>
            <c:strRef>
              <c:f>'8.12'!$A$15</c:f>
              <c:strCache>
                <c:ptCount val="1"/>
                <c:pt idx="0">
                  <c:v>Energie Slunce (solární kolektor)</c:v>
                </c:pt>
              </c:strCache>
            </c:strRef>
          </c:tx>
          <c:spPr>
            <a:solidFill>
              <a:srgbClr val="E86158"/>
            </a:solidFill>
          </c:spPr>
          <c:invertIfNegative val="0"/>
          <c:cat>
            <c:strRef>
              <c:f>'8.12'!$C$38:$E$38</c:f>
              <c:strCache>
                <c:ptCount val="3"/>
                <c:pt idx="0">
                  <c:v>Červenec</c:v>
                </c:pt>
                <c:pt idx="1">
                  <c:v>Srpen</c:v>
                </c:pt>
                <c:pt idx="2">
                  <c:v>Září</c:v>
                </c:pt>
              </c:strCache>
            </c:strRef>
          </c:cat>
          <c:val>
            <c:numRef>
              <c:f>('8.12'!$B$15,'8.12'!$D$15,'8.12'!$F$15)</c:f>
              <c:numCache>
                <c:formatCode>#\ ##0.0</c:formatCode>
                <c:ptCount val="3"/>
                <c:pt idx="0">
                  <c:v>0</c:v>
                </c:pt>
                <c:pt idx="1">
                  <c:v>0</c:v>
                </c:pt>
                <c:pt idx="2">
                  <c:v>0</c:v>
                </c:pt>
              </c:numCache>
            </c:numRef>
          </c:val>
          <c:extLst>
            <c:ext xmlns:c16="http://schemas.microsoft.com/office/drawing/2014/chart" uri="{C3380CC4-5D6E-409C-BE32-E72D297353CC}">
              <c16:uniqueId val="{00000005-2D92-4281-A4C1-DC17004EBD29}"/>
            </c:ext>
          </c:extLst>
        </c:ser>
        <c:ser>
          <c:idx val="6"/>
          <c:order val="6"/>
          <c:tx>
            <c:strRef>
              <c:f>'8.12'!$A$16</c:f>
              <c:strCache>
                <c:ptCount val="1"/>
                <c:pt idx="0">
                  <c:v>Hnědé uhlí</c:v>
                </c:pt>
              </c:strCache>
            </c:strRef>
          </c:tx>
          <c:spPr>
            <a:solidFill>
              <a:srgbClr val="F0948F"/>
            </a:solidFill>
          </c:spPr>
          <c:invertIfNegative val="0"/>
          <c:cat>
            <c:strRef>
              <c:f>'8.12'!$C$38:$E$38</c:f>
              <c:strCache>
                <c:ptCount val="3"/>
                <c:pt idx="0">
                  <c:v>Červenec</c:v>
                </c:pt>
                <c:pt idx="1">
                  <c:v>Srpen</c:v>
                </c:pt>
                <c:pt idx="2">
                  <c:v>Září</c:v>
                </c:pt>
              </c:strCache>
            </c:strRef>
          </c:cat>
          <c:val>
            <c:numRef>
              <c:f>('8.12'!$B$16,'8.12'!$D$16,'8.12'!$F$16)</c:f>
              <c:numCache>
                <c:formatCode>#\ ##0.0</c:formatCode>
                <c:ptCount val="3"/>
                <c:pt idx="0">
                  <c:v>172148.603</c:v>
                </c:pt>
                <c:pt idx="1">
                  <c:v>268528.68999999994</c:v>
                </c:pt>
                <c:pt idx="2">
                  <c:v>315886.48800000001</c:v>
                </c:pt>
              </c:numCache>
            </c:numRef>
          </c:val>
          <c:extLst>
            <c:ext xmlns:c16="http://schemas.microsoft.com/office/drawing/2014/chart" uri="{C3380CC4-5D6E-409C-BE32-E72D297353CC}">
              <c16:uniqueId val="{00000006-2D92-4281-A4C1-DC17004EBD29}"/>
            </c:ext>
          </c:extLst>
        </c:ser>
        <c:ser>
          <c:idx val="7"/>
          <c:order val="7"/>
          <c:tx>
            <c:strRef>
              <c:f>'8.12'!$A$17</c:f>
              <c:strCache>
                <c:ptCount val="1"/>
                <c:pt idx="0">
                  <c:v>Jaderné palivo</c:v>
                </c:pt>
              </c:strCache>
            </c:strRef>
          </c:tx>
          <c:spPr>
            <a:solidFill>
              <a:srgbClr val="F7C9C7"/>
            </a:solidFill>
          </c:spPr>
          <c:invertIfNegative val="0"/>
          <c:cat>
            <c:strRef>
              <c:f>'8.12'!$C$38:$E$38</c:f>
              <c:strCache>
                <c:ptCount val="3"/>
                <c:pt idx="0">
                  <c:v>Červenec</c:v>
                </c:pt>
                <c:pt idx="1">
                  <c:v>Srpen</c:v>
                </c:pt>
                <c:pt idx="2">
                  <c:v>Září</c:v>
                </c:pt>
              </c:strCache>
            </c:strRef>
          </c:cat>
          <c:val>
            <c:numRef>
              <c:f>('8.12'!$B$17,'8.12'!$D$17,'8.12'!$F$17)</c:f>
              <c:numCache>
                <c:formatCode>#\ ##0.0</c:formatCode>
                <c:ptCount val="3"/>
                <c:pt idx="0">
                  <c:v>0</c:v>
                </c:pt>
                <c:pt idx="1">
                  <c:v>0</c:v>
                </c:pt>
                <c:pt idx="2">
                  <c:v>0</c:v>
                </c:pt>
              </c:numCache>
            </c:numRef>
          </c:val>
          <c:extLst>
            <c:ext xmlns:c16="http://schemas.microsoft.com/office/drawing/2014/chart" uri="{C3380CC4-5D6E-409C-BE32-E72D297353CC}">
              <c16:uniqueId val="{00000007-2D92-4281-A4C1-DC17004EBD29}"/>
            </c:ext>
          </c:extLst>
        </c:ser>
        <c:ser>
          <c:idx val="8"/>
          <c:order val="8"/>
          <c:tx>
            <c:strRef>
              <c:f>'8.12'!$A$18</c:f>
              <c:strCache>
                <c:ptCount val="1"/>
                <c:pt idx="0">
                  <c:v>Koks</c:v>
                </c:pt>
              </c:strCache>
            </c:strRef>
          </c:tx>
          <c:spPr>
            <a:solidFill>
              <a:srgbClr val="262626"/>
            </a:solidFill>
          </c:spPr>
          <c:invertIfNegative val="0"/>
          <c:cat>
            <c:strRef>
              <c:f>'8.12'!$C$38:$E$38</c:f>
              <c:strCache>
                <c:ptCount val="3"/>
                <c:pt idx="0">
                  <c:v>Červenec</c:v>
                </c:pt>
                <c:pt idx="1">
                  <c:v>Srpen</c:v>
                </c:pt>
                <c:pt idx="2">
                  <c:v>Září</c:v>
                </c:pt>
              </c:strCache>
            </c:strRef>
          </c:cat>
          <c:val>
            <c:numRef>
              <c:f>('8.12'!$B$18,'8.12'!$D$18,'8.12'!$F$18)</c:f>
              <c:numCache>
                <c:formatCode>#\ ##0.0</c:formatCode>
                <c:ptCount val="3"/>
                <c:pt idx="0">
                  <c:v>0</c:v>
                </c:pt>
                <c:pt idx="1">
                  <c:v>0</c:v>
                </c:pt>
                <c:pt idx="2">
                  <c:v>0</c:v>
                </c:pt>
              </c:numCache>
            </c:numRef>
          </c:val>
          <c:extLst>
            <c:ext xmlns:c16="http://schemas.microsoft.com/office/drawing/2014/chart" uri="{C3380CC4-5D6E-409C-BE32-E72D297353CC}">
              <c16:uniqueId val="{00000008-2D92-4281-A4C1-DC17004EBD29}"/>
            </c:ext>
          </c:extLst>
        </c:ser>
        <c:ser>
          <c:idx val="9"/>
          <c:order val="9"/>
          <c:tx>
            <c:strRef>
              <c:f>'8.12'!$A$19</c:f>
              <c:strCache>
                <c:ptCount val="1"/>
                <c:pt idx="0">
                  <c:v>Odpadní teplo</c:v>
                </c:pt>
              </c:strCache>
            </c:strRef>
          </c:tx>
          <c:spPr>
            <a:solidFill>
              <a:srgbClr val="646363"/>
            </a:solidFill>
          </c:spPr>
          <c:invertIfNegative val="0"/>
          <c:cat>
            <c:strRef>
              <c:f>'8.12'!$C$38:$E$38</c:f>
              <c:strCache>
                <c:ptCount val="3"/>
                <c:pt idx="0">
                  <c:v>Červenec</c:v>
                </c:pt>
                <c:pt idx="1">
                  <c:v>Srpen</c:v>
                </c:pt>
                <c:pt idx="2">
                  <c:v>Září</c:v>
                </c:pt>
              </c:strCache>
            </c:strRef>
          </c:cat>
          <c:val>
            <c:numRef>
              <c:f>('8.12'!$B$19,'8.12'!$D$19,'8.12'!$F$19)</c:f>
              <c:numCache>
                <c:formatCode>#\ ##0.0</c:formatCode>
                <c:ptCount val="3"/>
                <c:pt idx="0">
                  <c:v>15319</c:v>
                </c:pt>
                <c:pt idx="1">
                  <c:v>15870</c:v>
                </c:pt>
                <c:pt idx="2">
                  <c:v>9103.5959999999995</c:v>
                </c:pt>
              </c:numCache>
            </c:numRef>
          </c:val>
          <c:extLst>
            <c:ext xmlns:c16="http://schemas.microsoft.com/office/drawing/2014/chart" uri="{C3380CC4-5D6E-409C-BE32-E72D297353CC}">
              <c16:uniqueId val="{00000009-2D92-4281-A4C1-DC17004EBD29}"/>
            </c:ext>
          </c:extLst>
        </c:ser>
        <c:ser>
          <c:idx val="10"/>
          <c:order val="10"/>
          <c:tx>
            <c:strRef>
              <c:f>'8.12'!$A$20</c:f>
              <c:strCache>
                <c:ptCount val="1"/>
                <c:pt idx="0">
                  <c:v>Ostatní kapalná paliva</c:v>
                </c:pt>
              </c:strCache>
            </c:strRef>
          </c:tx>
          <c:spPr>
            <a:solidFill>
              <a:srgbClr val="9D9D9C"/>
            </a:solidFill>
          </c:spPr>
          <c:invertIfNegative val="0"/>
          <c:cat>
            <c:strRef>
              <c:f>'8.12'!$C$38:$E$38</c:f>
              <c:strCache>
                <c:ptCount val="3"/>
                <c:pt idx="0">
                  <c:v>Červenec</c:v>
                </c:pt>
                <c:pt idx="1">
                  <c:v>Srpen</c:v>
                </c:pt>
                <c:pt idx="2">
                  <c:v>Září</c:v>
                </c:pt>
              </c:strCache>
            </c:strRef>
          </c:cat>
          <c:val>
            <c:numRef>
              <c:f>('8.12'!$B$20,'8.12'!$D$20,'8.12'!$F$20)</c:f>
              <c:numCache>
                <c:formatCode>#\ ##0.0</c:formatCode>
                <c:ptCount val="3"/>
                <c:pt idx="0">
                  <c:v>773.06600000000003</c:v>
                </c:pt>
                <c:pt idx="1">
                  <c:v>648.399</c:v>
                </c:pt>
                <c:pt idx="2">
                  <c:v>805.38200000000006</c:v>
                </c:pt>
              </c:numCache>
            </c:numRef>
          </c:val>
          <c:extLst>
            <c:ext xmlns:c16="http://schemas.microsoft.com/office/drawing/2014/chart" uri="{C3380CC4-5D6E-409C-BE32-E72D297353CC}">
              <c16:uniqueId val="{0000000A-2D92-4281-A4C1-DC17004EBD29}"/>
            </c:ext>
          </c:extLst>
        </c:ser>
        <c:ser>
          <c:idx val="11"/>
          <c:order val="11"/>
          <c:tx>
            <c:strRef>
              <c:f>'8.12'!$A$21</c:f>
              <c:strCache>
                <c:ptCount val="1"/>
                <c:pt idx="0">
                  <c:v>Ostatní pevná paliva</c:v>
                </c:pt>
              </c:strCache>
            </c:strRef>
          </c:tx>
          <c:spPr>
            <a:solidFill>
              <a:srgbClr val="D0D0D0"/>
            </a:solidFill>
          </c:spPr>
          <c:invertIfNegative val="0"/>
          <c:cat>
            <c:strRef>
              <c:f>'8.12'!$C$38:$E$38</c:f>
              <c:strCache>
                <c:ptCount val="3"/>
                <c:pt idx="0">
                  <c:v>Červenec</c:v>
                </c:pt>
                <c:pt idx="1">
                  <c:v>Srpen</c:v>
                </c:pt>
                <c:pt idx="2">
                  <c:v>Září</c:v>
                </c:pt>
              </c:strCache>
            </c:strRef>
          </c:cat>
          <c:val>
            <c:numRef>
              <c:f>('8.12'!$B$21,'8.12'!$D$21,'8.12'!$F$21)</c:f>
              <c:numCache>
                <c:formatCode>#\ ##0.0</c:formatCode>
                <c:ptCount val="3"/>
                <c:pt idx="0">
                  <c:v>5201.9606285417694</c:v>
                </c:pt>
                <c:pt idx="1">
                  <c:v>6268.6371053157682</c:v>
                </c:pt>
                <c:pt idx="2">
                  <c:v>7360.9612314203323</c:v>
                </c:pt>
              </c:numCache>
            </c:numRef>
          </c:val>
          <c:extLst>
            <c:ext xmlns:c16="http://schemas.microsoft.com/office/drawing/2014/chart" uri="{C3380CC4-5D6E-409C-BE32-E72D297353CC}">
              <c16:uniqueId val="{0000000B-2D92-4281-A4C1-DC17004EBD29}"/>
            </c:ext>
          </c:extLst>
        </c:ser>
        <c:ser>
          <c:idx val="12"/>
          <c:order val="12"/>
          <c:tx>
            <c:strRef>
              <c:f>'8.12'!$A$22</c:f>
              <c:strCache>
                <c:ptCount val="1"/>
                <c:pt idx="0">
                  <c:v>Ostatní plyny</c:v>
                </c:pt>
              </c:strCache>
            </c:strRef>
          </c:tx>
          <c:spPr>
            <a:pattFill prst="ltUpDiag">
              <a:fgClr>
                <a:srgbClr val="23315F"/>
              </a:fgClr>
              <a:bgClr>
                <a:sysClr val="window" lastClr="FFFFFF"/>
              </a:bgClr>
            </a:pattFill>
          </c:spPr>
          <c:invertIfNegative val="0"/>
          <c:cat>
            <c:strRef>
              <c:f>'8.12'!$C$38:$E$38</c:f>
              <c:strCache>
                <c:ptCount val="3"/>
                <c:pt idx="0">
                  <c:v>Červenec</c:v>
                </c:pt>
                <c:pt idx="1">
                  <c:v>Srpen</c:v>
                </c:pt>
                <c:pt idx="2">
                  <c:v>Září</c:v>
                </c:pt>
              </c:strCache>
            </c:strRef>
          </c:cat>
          <c:val>
            <c:numRef>
              <c:f>('8.12'!$B$22,'8.12'!$D$22,'8.12'!$F$22)</c:f>
              <c:numCache>
                <c:formatCode>#\ ##0.0</c:formatCode>
                <c:ptCount val="3"/>
                <c:pt idx="0">
                  <c:v>62402.11</c:v>
                </c:pt>
                <c:pt idx="1">
                  <c:v>58751.925999999992</c:v>
                </c:pt>
                <c:pt idx="2">
                  <c:v>66821.090000000011</c:v>
                </c:pt>
              </c:numCache>
            </c:numRef>
          </c:val>
          <c:extLst>
            <c:ext xmlns:c16="http://schemas.microsoft.com/office/drawing/2014/chart" uri="{C3380CC4-5D6E-409C-BE32-E72D297353CC}">
              <c16:uniqueId val="{0000000C-2D92-4281-A4C1-DC17004EBD29}"/>
            </c:ext>
          </c:extLst>
        </c:ser>
        <c:ser>
          <c:idx val="13"/>
          <c:order val="13"/>
          <c:tx>
            <c:strRef>
              <c:f>'8.12'!$A$23</c:f>
              <c:strCache>
                <c:ptCount val="1"/>
                <c:pt idx="0">
                  <c:v>Ostatní</c:v>
                </c:pt>
              </c:strCache>
            </c:strRef>
          </c:tx>
          <c:spPr>
            <a:pattFill prst="ltUpDiag">
              <a:fgClr>
                <a:srgbClr val="E02C1F"/>
              </a:fgClr>
              <a:bgClr>
                <a:sysClr val="window" lastClr="FFFFFF"/>
              </a:bgClr>
            </a:pattFill>
          </c:spPr>
          <c:invertIfNegative val="0"/>
          <c:cat>
            <c:strRef>
              <c:f>'8.12'!$C$38:$E$38</c:f>
              <c:strCache>
                <c:ptCount val="3"/>
                <c:pt idx="0">
                  <c:v>Červenec</c:v>
                </c:pt>
                <c:pt idx="1">
                  <c:v>Srpen</c:v>
                </c:pt>
                <c:pt idx="2">
                  <c:v>Září</c:v>
                </c:pt>
              </c:strCache>
            </c:strRef>
          </c:cat>
          <c:val>
            <c:numRef>
              <c:f>('8.12'!$B$23,'8.12'!$D$23,'8.12'!$F$23)</c:f>
              <c:numCache>
                <c:formatCode>#\ ##0.0</c:formatCode>
                <c:ptCount val="3"/>
                <c:pt idx="0">
                  <c:v>0</c:v>
                </c:pt>
                <c:pt idx="1">
                  <c:v>0</c:v>
                </c:pt>
                <c:pt idx="2">
                  <c:v>0</c:v>
                </c:pt>
              </c:numCache>
            </c:numRef>
          </c:val>
          <c:extLst>
            <c:ext xmlns:c16="http://schemas.microsoft.com/office/drawing/2014/chart" uri="{C3380CC4-5D6E-409C-BE32-E72D297353CC}">
              <c16:uniqueId val="{0000000D-2D92-4281-A4C1-DC17004EBD29}"/>
            </c:ext>
          </c:extLst>
        </c:ser>
        <c:ser>
          <c:idx val="14"/>
          <c:order val="14"/>
          <c:tx>
            <c:strRef>
              <c:f>'8.12'!$A$24</c:f>
              <c:strCache>
                <c:ptCount val="1"/>
                <c:pt idx="0">
                  <c:v>Topné oleje</c:v>
                </c:pt>
              </c:strCache>
            </c:strRef>
          </c:tx>
          <c:spPr>
            <a:pattFill prst="ltUpDiag">
              <a:fgClr>
                <a:srgbClr val="5A6588"/>
              </a:fgClr>
              <a:bgClr>
                <a:sysClr val="window" lastClr="FFFFFF"/>
              </a:bgClr>
            </a:pattFill>
          </c:spPr>
          <c:invertIfNegative val="0"/>
          <c:cat>
            <c:strRef>
              <c:f>'8.12'!$C$38:$E$38</c:f>
              <c:strCache>
                <c:ptCount val="3"/>
                <c:pt idx="0">
                  <c:v>Červenec</c:v>
                </c:pt>
                <c:pt idx="1">
                  <c:v>Srpen</c:v>
                </c:pt>
                <c:pt idx="2">
                  <c:v>Září</c:v>
                </c:pt>
              </c:strCache>
            </c:strRef>
          </c:cat>
          <c:val>
            <c:numRef>
              <c:f>('8.12'!$B$24,'8.12'!$D$24,'8.12'!$F$24)</c:f>
              <c:numCache>
                <c:formatCode>#\ ##0.0</c:formatCode>
                <c:ptCount val="3"/>
                <c:pt idx="0">
                  <c:v>3468.2760000000003</c:v>
                </c:pt>
                <c:pt idx="1">
                  <c:v>847.08199999999999</c:v>
                </c:pt>
                <c:pt idx="2">
                  <c:v>1671.2340000000002</c:v>
                </c:pt>
              </c:numCache>
            </c:numRef>
          </c:val>
          <c:extLst>
            <c:ext xmlns:c16="http://schemas.microsoft.com/office/drawing/2014/chart" uri="{C3380CC4-5D6E-409C-BE32-E72D297353CC}">
              <c16:uniqueId val="{0000000E-2D92-4281-A4C1-DC17004EBD29}"/>
            </c:ext>
          </c:extLst>
        </c:ser>
        <c:ser>
          <c:idx val="15"/>
          <c:order val="15"/>
          <c:tx>
            <c:strRef>
              <c:f>'8.12'!$A$25</c:f>
              <c:strCache>
                <c:ptCount val="1"/>
                <c:pt idx="0">
                  <c:v>Zemní plyn</c:v>
                </c:pt>
              </c:strCache>
            </c:strRef>
          </c:tx>
          <c:spPr>
            <a:pattFill prst="ltUpDiag">
              <a:fgClr>
                <a:srgbClr val="E86158"/>
              </a:fgClr>
              <a:bgClr>
                <a:sysClr val="window" lastClr="FFFFFF"/>
              </a:bgClr>
            </a:pattFill>
          </c:spPr>
          <c:invertIfNegative val="0"/>
          <c:cat>
            <c:strRef>
              <c:f>'8.12'!$C$38:$E$38</c:f>
              <c:strCache>
                <c:ptCount val="3"/>
                <c:pt idx="0">
                  <c:v>Červenec</c:v>
                </c:pt>
                <c:pt idx="1">
                  <c:v>Srpen</c:v>
                </c:pt>
                <c:pt idx="2">
                  <c:v>Září</c:v>
                </c:pt>
              </c:strCache>
            </c:strRef>
          </c:cat>
          <c:val>
            <c:numRef>
              <c:f>('8.12'!$B$25,'8.12'!$D$25,'8.12'!$F$25)</c:f>
              <c:numCache>
                <c:formatCode>#\ ##0.0</c:formatCode>
                <c:ptCount val="3"/>
                <c:pt idx="0">
                  <c:v>250376.62037145821</c:v>
                </c:pt>
                <c:pt idx="1">
                  <c:v>251678.78689468422</c:v>
                </c:pt>
                <c:pt idx="2">
                  <c:v>257357.01376857967</c:v>
                </c:pt>
              </c:numCache>
            </c:numRef>
          </c:val>
          <c:extLst>
            <c:ext xmlns:c16="http://schemas.microsoft.com/office/drawing/2014/chart" uri="{C3380CC4-5D6E-409C-BE32-E72D297353CC}">
              <c16:uniqueId val="{0000000F-2D92-4281-A4C1-DC17004EBD29}"/>
            </c:ext>
          </c:extLst>
        </c:ser>
        <c:dLbls>
          <c:showLegendKey val="0"/>
          <c:showVal val="0"/>
          <c:showCatName val="0"/>
          <c:showSerName val="0"/>
          <c:showPercent val="0"/>
          <c:showBubbleSize val="0"/>
        </c:dLbls>
        <c:gapWidth val="50"/>
        <c:overlap val="100"/>
        <c:axId val="289913088"/>
        <c:axId val="289914880"/>
      </c:barChart>
      <c:catAx>
        <c:axId val="289913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914880"/>
        <c:crosses val="autoZero"/>
        <c:auto val="1"/>
        <c:lblAlgn val="ctr"/>
        <c:lblOffset val="100"/>
        <c:noMultiLvlLbl val="0"/>
      </c:catAx>
      <c:valAx>
        <c:axId val="289914880"/>
        <c:scaling>
          <c:orientation val="minMax"/>
          <c:max val="8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913088"/>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383C-448A-A657-8685270857EA}"/>
              </c:ext>
            </c:extLst>
          </c:dPt>
          <c:dPt>
            <c:idx val="1"/>
            <c:bubble3D val="0"/>
            <c:spPr>
              <a:solidFill>
                <a:schemeClr val="accent2"/>
              </a:solidFill>
            </c:spPr>
            <c:extLst>
              <c:ext xmlns:c16="http://schemas.microsoft.com/office/drawing/2014/chart" uri="{C3380CC4-5D6E-409C-BE32-E72D297353CC}">
                <c16:uniqueId val="{00000003-383C-448A-A657-8685270857EA}"/>
              </c:ext>
            </c:extLst>
          </c:dPt>
          <c:dPt>
            <c:idx val="2"/>
            <c:bubble3D val="0"/>
            <c:spPr>
              <a:solidFill>
                <a:schemeClr val="accent3"/>
              </a:solidFill>
            </c:spPr>
            <c:extLst>
              <c:ext xmlns:c16="http://schemas.microsoft.com/office/drawing/2014/chart" uri="{C3380CC4-5D6E-409C-BE32-E72D297353CC}">
                <c16:uniqueId val="{00000005-383C-448A-A657-8685270857EA}"/>
              </c:ext>
            </c:extLst>
          </c:dPt>
          <c:dPt>
            <c:idx val="3"/>
            <c:bubble3D val="0"/>
            <c:spPr>
              <a:solidFill>
                <a:schemeClr val="accent4"/>
              </a:solidFill>
            </c:spPr>
            <c:extLst>
              <c:ext xmlns:c16="http://schemas.microsoft.com/office/drawing/2014/chart" uri="{C3380CC4-5D6E-409C-BE32-E72D297353CC}">
                <c16:uniqueId val="{00000007-383C-448A-A657-8685270857EA}"/>
              </c:ext>
            </c:extLst>
          </c:dPt>
          <c:dPt>
            <c:idx val="4"/>
            <c:bubble3D val="0"/>
            <c:spPr>
              <a:solidFill>
                <a:schemeClr val="accent5"/>
              </a:solidFill>
            </c:spPr>
            <c:extLst>
              <c:ext xmlns:c16="http://schemas.microsoft.com/office/drawing/2014/chart" uri="{C3380CC4-5D6E-409C-BE32-E72D297353CC}">
                <c16:uniqueId val="{00000009-383C-448A-A657-8685270857EA}"/>
              </c:ext>
            </c:extLst>
          </c:dPt>
          <c:dPt>
            <c:idx val="5"/>
            <c:bubble3D val="0"/>
            <c:spPr>
              <a:solidFill>
                <a:schemeClr val="accent6"/>
              </a:solidFill>
            </c:spPr>
            <c:extLst>
              <c:ext xmlns:c16="http://schemas.microsoft.com/office/drawing/2014/chart" uri="{C3380CC4-5D6E-409C-BE32-E72D297353CC}">
                <c16:uniqueId val="{0000000B-383C-448A-A657-8685270857EA}"/>
              </c:ext>
            </c:extLst>
          </c:dPt>
          <c:dPt>
            <c:idx val="6"/>
            <c:bubble3D val="0"/>
            <c:spPr>
              <a:solidFill>
                <a:srgbClr val="F0948F"/>
              </a:solidFill>
            </c:spPr>
            <c:extLst>
              <c:ext xmlns:c16="http://schemas.microsoft.com/office/drawing/2014/chart" uri="{C3380CC4-5D6E-409C-BE32-E72D297353CC}">
                <c16:uniqueId val="{0000000D-383C-448A-A657-8685270857EA}"/>
              </c:ext>
            </c:extLst>
          </c:dPt>
          <c:dPt>
            <c:idx val="7"/>
            <c:bubble3D val="0"/>
            <c:spPr>
              <a:solidFill>
                <a:srgbClr val="F7C9C7"/>
              </a:solidFill>
            </c:spPr>
            <c:extLst>
              <c:ext xmlns:c16="http://schemas.microsoft.com/office/drawing/2014/chart" uri="{C3380CC4-5D6E-409C-BE32-E72D297353CC}">
                <c16:uniqueId val="{0000000F-383C-448A-A657-8685270857EA}"/>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383C-448A-A657-8685270857EA}"/>
            </c:ext>
          </c:extLst>
        </c:ser>
        <c:ser>
          <c:idx val="2"/>
          <c:order val="1"/>
          <c:dPt>
            <c:idx val="0"/>
            <c:bubble3D val="0"/>
            <c:spPr>
              <a:solidFill>
                <a:schemeClr val="accent1"/>
              </a:solidFill>
            </c:spPr>
            <c:extLst>
              <c:ext xmlns:c16="http://schemas.microsoft.com/office/drawing/2014/chart" uri="{C3380CC4-5D6E-409C-BE32-E72D297353CC}">
                <c16:uniqueId val="{00000012-383C-448A-A657-8685270857EA}"/>
              </c:ext>
            </c:extLst>
          </c:dPt>
          <c:dPt>
            <c:idx val="1"/>
            <c:bubble3D val="0"/>
            <c:spPr>
              <a:solidFill>
                <a:schemeClr val="accent2"/>
              </a:solidFill>
            </c:spPr>
            <c:extLst>
              <c:ext xmlns:c16="http://schemas.microsoft.com/office/drawing/2014/chart" uri="{C3380CC4-5D6E-409C-BE32-E72D297353CC}">
                <c16:uniqueId val="{00000014-383C-448A-A657-8685270857EA}"/>
              </c:ext>
            </c:extLst>
          </c:dPt>
          <c:dPt>
            <c:idx val="2"/>
            <c:bubble3D val="0"/>
            <c:spPr>
              <a:solidFill>
                <a:schemeClr val="accent3"/>
              </a:solidFill>
            </c:spPr>
            <c:extLst>
              <c:ext xmlns:c16="http://schemas.microsoft.com/office/drawing/2014/chart" uri="{C3380CC4-5D6E-409C-BE32-E72D297353CC}">
                <c16:uniqueId val="{00000016-383C-448A-A657-8685270857EA}"/>
              </c:ext>
            </c:extLst>
          </c:dPt>
          <c:dPt>
            <c:idx val="3"/>
            <c:bubble3D val="0"/>
            <c:spPr>
              <a:solidFill>
                <a:schemeClr val="accent4"/>
              </a:solidFill>
            </c:spPr>
            <c:extLst>
              <c:ext xmlns:c16="http://schemas.microsoft.com/office/drawing/2014/chart" uri="{C3380CC4-5D6E-409C-BE32-E72D297353CC}">
                <c16:uniqueId val="{00000018-383C-448A-A657-8685270857EA}"/>
              </c:ext>
            </c:extLst>
          </c:dPt>
          <c:dPt>
            <c:idx val="4"/>
            <c:bubble3D val="0"/>
            <c:spPr>
              <a:solidFill>
                <a:schemeClr val="accent5"/>
              </a:solidFill>
            </c:spPr>
            <c:extLst>
              <c:ext xmlns:c16="http://schemas.microsoft.com/office/drawing/2014/chart" uri="{C3380CC4-5D6E-409C-BE32-E72D297353CC}">
                <c16:uniqueId val="{0000001A-383C-448A-A657-8685270857EA}"/>
              </c:ext>
            </c:extLst>
          </c:dPt>
          <c:dPt>
            <c:idx val="5"/>
            <c:bubble3D val="0"/>
            <c:spPr>
              <a:solidFill>
                <a:schemeClr val="accent6"/>
              </a:solidFill>
            </c:spPr>
            <c:extLst>
              <c:ext xmlns:c16="http://schemas.microsoft.com/office/drawing/2014/chart" uri="{C3380CC4-5D6E-409C-BE32-E72D297353CC}">
                <c16:uniqueId val="{0000001C-383C-448A-A657-8685270857EA}"/>
              </c:ext>
            </c:extLst>
          </c:dPt>
          <c:dPt>
            <c:idx val="6"/>
            <c:bubble3D val="0"/>
            <c:spPr>
              <a:solidFill>
                <a:srgbClr val="F0948F"/>
              </a:solidFill>
            </c:spPr>
            <c:extLst>
              <c:ext xmlns:c16="http://schemas.microsoft.com/office/drawing/2014/chart" uri="{C3380CC4-5D6E-409C-BE32-E72D297353CC}">
                <c16:uniqueId val="{0000001E-383C-448A-A657-8685270857EA}"/>
              </c:ext>
            </c:extLst>
          </c:dPt>
          <c:dPt>
            <c:idx val="7"/>
            <c:bubble3D val="0"/>
            <c:spPr>
              <a:solidFill>
                <a:srgbClr val="F7C9C7"/>
              </a:solidFill>
            </c:spPr>
            <c:extLst>
              <c:ext xmlns:c16="http://schemas.microsoft.com/office/drawing/2014/chart" uri="{C3380CC4-5D6E-409C-BE32-E72D297353CC}">
                <c16:uniqueId val="{00000020-383C-448A-A657-8685270857EA}"/>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383C-448A-A657-8685270857E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spPr>
            <a:solidFill>
              <a:schemeClr val="tx2"/>
            </a:solidFill>
          </c:spPr>
          <c:invertIfNegative val="0"/>
          <c:cat>
            <c:numRef>
              <c:f>'5.2'!$P$6</c:f>
              <c:numCache>
                <c:formatCode>General</c:formatCode>
                <c:ptCount val="1"/>
              </c:numCache>
            </c:numRef>
          </c:cat>
          <c:val>
            <c:numRef>
              <c:f>'5.2'!$P$7</c:f>
              <c:numCache>
                <c:formatCode>#\ ##0.0</c:formatCode>
                <c:ptCount val="1"/>
              </c:numCache>
            </c:numRef>
          </c:val>
          <c:extLst>
            <c:ext xmlns:c16="http://schemas.microsoft.com/office/drawing/2014/chart" uri="{C3380CC4-5D6E-409C-BE32-E72D297353CC}">
              <c16:uniqueId val="{00000000-C881-4992-8822-015BC78A9487}"/>
            </c:ext>
          </c:extLst>
        </c:ser>
        <c:ser>
          <c:idx val="1"/>
          <c:order val="1"/>
          <c:tx>
            <c:strRef>
              <c:f>'5.2'!$O$8</c:f>
              <c:strCache>
                <c:ptCount val="1"/>
              </c:strCache>
            </c:strRef>
          </c:tx>
          <c:spPr>
            <a:solidFill>
              <a:schemeClr val="accent2"/>
            </a:solidFill>
          </c:spPr>
          <c:invertIfNegative val="0"/>
          <c:cat>
            <c:numRef>
              <c:f>'5.2'!$P$6</c:f>
              <c:numCache>
                <c:formatCode>General</c:formatCode>
                <c:ptCount val="1"/>
              </c:numCache>
            </c:numRef>
          </c:cat>
          <c:val>
            <c:numRef>
              <c:f>'5.2'!$P$8</c:f>
              <c:numCache>
                <c:formatCode>#\ ##0.0</c:formatCode>
                <c:ptCount val="1"/>
              </c:numCache>
            </c:numRef>
          </c:val>
          <c:extLst>
            <c:ext xmlns:c16="http://schemas.microsoft.com/office/drawing/2014/chart" uri="{C3380CC4-5D6E-409C-BE32-E72D297353CC}">
              <c16:uniqueId val="{00000001-C881-4992-8822-015BC78A9487}"/>
            </c:ext>
          </c:extLst>
        </c:ser>
        <c:ser>
          <c:idx val="2"/>
          <c:order val="2"/>
          <c:tx>
            <c:strRef>
              <c:f>'5.2'!$O$9</c:f>
              <c:strCache>
                <c:ptCount val="1"/>
              </c:strCache>
            </c:strRef>
          </c:tx>
          <c:spPr>
            <a:solidFill>
              <a:schemeClr val="accent3"/>
            </a:solidFill>
          </c:spPr>
          <c:invertIfNegative val="0"/>
          <c:cat>
            <c:numRef>
              <c:f>'5.2'!$P$6</c:f>
              <c:numCache>
                <c:formatCode>General</c:formatCode>
                <c:ptCount val="1"/>
              </c:numCache>
            </c:numRef>
          </c:cat>
          <c:val>
            <c:numRef>
              <c:f>'5.2'!$P$9</c:f>
              <c:numCache>
                <c:formatCode>#\ ##0.0</c:formatCode>
                <c:ptCount val="1"/>
              </c:numCache>
            </c:numRef>
          </c:val>
          <c:extLst>
            <c:ext xmlns:c16="http://schemas.microsoft.com/office/drawing/2014/chart" uri="{C3380CC4-5D6E-409C-BE32-E72D297353CC}">
              <c16:uniqueId val="{00000002-C881-4992-8822-015BC78A9487}"/>
            </c:ext>
          </c:extLst>
        </c:ser>
        <c:ser>
          <c:idx val="3"/>
          <c:order val="3"/>
          <c:tx>
            <c:strRef>
              <c:f>'5.2'!$O$10</c:f>
              <c:strCache>
                <c:ptCount val="1"/>
              </c:strCache>
            </c:strRef>
          </c:tx>
          <c:spPr>
            <a:solidFill>
              <a:schemeClr val="accent4"/>
            </a:solidFill>
          </c:spPr>
          <c:invertIfNegative val="0"/>
          <c:cat>
            <c:numRef>
              <c:f>'5.2'!$P$6</c:f>
              <c:numCache>
                <c:formatCode>General</c:formatCode>
                <c:ptCount val="1"/>
              </c:numCache>
            </c:numRef>
          </c:cat>
          <c:val>
            <c:numRef>
              <c:f>'5.2'!$P$10</c:f>
              <c:numCache>
                <c:formatCode>#\ ##0.0</c:formatCode>
                <c:ptCount val="1"/>
              </c:numCache>
            </c:numRef>
          </c:val>
          <c:extLst>
            <c:ext xmlns:c16="http://schemas.microsoft.com/office/drawing/2014/chart" uri="{C3380CC4-5D6E-409C-BE32-E72D297353CC}">
              <c16:uniqueId val="{00000003-C881-4992-8822-015BC78A9487}"/>
            </c:ext>
          </c:extLst>
        </c:ser>
        <c:ser>
          <c:idx val="4"/>
          <c:order val="4"/>
          <c:tx>
            <c:strRef>
              <c:f>'5.2'!$O$11</c:f>
              <c:strCache>
                <c:ptCount val="1"/>
              </c:strCache>
            </c:strRef>
          </c:tx>
          <c:spPr>
            <a:solidFill>
              <a:schemeClr val="accent5"/>
            </a:solidFill>
          </c:spPr>
          <c:invertIfNegative val="0"/>
          <c:cat>
            <c:numRef>
              <c:f>'5.2'!$P$6</c:f>
              <c:numCache>
                <c:formatCode>General</c:formatCode>
                <c:ptCount val="1"/>
              </c:numCache>
            </c:numRef>
          </c:cat>
          <c:val>
            <c:numRef>
              <c:f>'5.2'!$P$11</c:f>
              <c:numCache>
                <c:formatCode>#\ ##0.0</c:formatCode>
                <c:ptCount val="1"/>
              </c:numCache>
            </c:numRef>
          </c:val>
          <c:extLst>
            <c:ext xmlns:c16="http://schemas.microsoft.com/office/drawing/2014/chart" uri="{C3380CC4-5D6E-409C-BE32-E72D297353CC}">
              <c16:uniqueId val="{00000004-C881-4992-8822-015BC78A9487}"/>
            </c:ext>
          </c:extLst>
        </c:ser>
        <c:ser>
          <c:idx val="5"/>
          <c:order val="5"/>
          <c:tx>
            <c:strRef>
              <c:f>'5.2'!$O$12</c:f>
              <c:strCache>
                <c:ptCount val="1"/>
              </c:strCache>
            </c:strRef>
          </c:tx>
          <c:spPr>
            <a:solidFill>
              <a:schemeClr val="accent6"/>
            </a:solidFill>
          </c:spPr>
          <c:invertIfNegative val="0"/>
          <c:cat>
            <c:numRef>
              <c:f>'5.2'!$P$6</c:f>
              <c:numCache>
                <c:formatCode>General</c:formatCode>
                <c:ptCount val="1"/>
              </c:numCache>
            </c:numRef>
          </c:cat>
          <c:val>
            <c:numRef>
              <c:f>'5.2'!$P$12</c:f>
              <c:numCache>
                <c:formatCode>#\ ##0.0</c:formatCode>
                <c:ptCount val="1"/>
              </c:numCache>
            </c:numRef>
          </c:val>
          <c:extLst>
            <c:ext xmlns:c16="http://schemas.microsoft.com/office/drawing/2014/chart" uri="{C3380CC4-5D6E-409C-BE32-E72D297353CC}">
              <c16:uniqueId val="{00000005-C881-4992-8822-015BC78A9487}"/>
            </c:ext>
          </c:extLst>
        </c:ser>
        <c:ser>
          <c:idx val="6"/>
          <c:order val="6"/>
          <c:tx>
            <c:strRef>
              <c:f>'5.2'!$O$13</c:f>
              <c:strCache>
                <c:ptCount val="1"/>
              </c:strCache>
            </c:strRef>
          </c:tx>
          <c:spPr>
            <a:solidFill>
              <a:srgbClr val="F0948F"/>
            </a:solidFill>
          </c:spPr>
          <c:invertIfNegative val="0"/>
          <c:cat>
            <c:numRef>
              <c:f>'5.2'!$P$6</c:f>
              <c:numCache>
                <c:formatCode>General</c:formatCode>
                <c:ptCount val="1"/>
              </c:numCache>
            </c:numRef>
          </c:cat>
          <c:val>
            <c:numRef>
              <c:f>'5.2'!$P$13</c:f>
              <c:numCache>
                <c:formatCode>#\ ##0.0</c:formatCode>
                <c:ptCount val="1"/>
              </c:numCache>
            </c:numRef>
          </c:val>
          <c:extLst>
            <c:ext xmlns:c16="http://schemas.microsoft.com/office/drawing/2014/chart" uri="{C3380CC4-5D6E-409C-BE32-E72D297353CC}">
              <c16:uniqueId val="{00000006-C881-4992-8822-015BC78A9487}"/>
            </c:ext>
          </c:extLst>
        </c:ser>
        <c:ser>
          <c:idx val="7"/>
          <c:order val="7"/>
          <c:tx>
            <c:strRef>
              <c:f>'5.2'!$O$14</c:f>
              <c:strCache>
                <c:ptCount val="1"/>
              </c:strCache>
            </c:strRef>
          </c:tx>
          <c:spPr>
            <a:solidFill>
              <a:srgbClr val="F7C9C7"/>
            </a:solidFill>
          </c:spPr>
          <c:invertIfNegative val="0"/>
          <c:cat>
            <c:numRef>
              <c:f>'5.2'!$P$6</c:f>
              <c:numCache>
                <c:formatCode>General</c:formatCode>
                <c:ptCount val="1"/>
              </c:numCache>
            </c:numRef>
          </c:cat>
          <c:val>
            <c:numRef>
              <c:f>'5.2'!$P$14</c:f>
              <c:numCache>
                <c:formatCode>#\ ##0.0</c:formatCode>
                <c:ptCount val="1"/>
              </c:numCache>
            </c:numRef>
          </c:val>
          <c:extLst>
            <c:ext xmlns:c16="http://schemas.microsoft.com/office/drawing/2014/chart" uri="{C3380CC4-5D6E-409C-BE32-E72D297353CC}">
              <c16:uniqueId val="{00000007-C881-4992-8822-015BC78A9487}"/>
            </c:ext>
          </c:extLst>
        </c:ser>
        <c:ser>
          <c:idx val="8"/>
          <c:order val="8"/>
          <c:tx>
            <c:strRef>
              <c:f>'5.2'!$O$15</c:f>
              <c:strCache>
                <c:ptCount val="1"/>
              </c:strCache>
            </c:strRef>
          </c:tx>
          <c:spPr>
            <a:solidFill>
              <a:schemeClr val="tx1"/>
            </a:solidFill>
          </c:spPr>
          <c:invertIfNegative val="0"/>
          <c:cat>
            <c:numRef>
              <c:f>'5.2'!$P$6</c:f>
              <c:numCache>
                <c:formatCode>General</c:formatCode>
                <c:ptCount val="1"/>
              </c:numCache>
            </c:numRef>
          </c:cat>
          <c:val>
            <c:numRef>
              <c:f>'5.2'!$P$15</c:f>
              <c:numCache>
                <c:formatCode>#\ ##0.0</c:formatCode>
                <c:ptCount val="1"/>
              </c:numCache>
            </c:numRef>
          </c:val>
          <c:extLst>
            <c:ext xmlns:c16="http://schemas.microsoft.com/office/drawing/2014/chart" uri="{C3380CC4-5D6E-409C-BE32-E72D297353CC}">
              <c16:uniqueId val="{00000008-C881-4992-8822-015BC78A9487}"/>
            </c:ext>
          </c:extLst>
        </c:ser>
        <c:ser>
          <c:idx val="9"/>
          <c:order val="9"/>
          <c:tx>
            <c:strRef>
              <c:f>'5.2'!$O$16</c:f>
              <c:strCache>
                <c:ptCount val="1"/>
              </c:strCache>
            </c:strRef>
          </c:tx>
          <c:spPr>
            <a:solidFill>
              <a:srgbClr val="646363"/>
            </a:solidFill>
          </c:spPr>
          <c:invertIfNegative val="0"/>
          <c:cat>
            <c:numRef>
              <c:f>'5.2'!$P$6</c:f>
              <c:numCache>
                <c:formatCode>General</c:formatCode>
                <c:ptCount val="1"/>
              </c:numCache>
            </c:numRef>
          </c:cat>
          <c:val>
            <c:numRef>
              <c:f>'5.2'!$P$16</c:f>
              <c:numCache>
                <c:formatCode>#\ ##0.0</c:formatCode>
                <c:ptCount val="1"/>
              </c:numCache>
            </c:numRef>
          </c:val>
          <c:extLst>
            <c:ext xmlns:c16="http://schemas.microsoft.com/office/drawing/2014/chart" uri="{C3380CC4-5D6E-409C-BE32-E72D297353CC}">
              <c16:uniqueId val="{00000009-C881-4992-8822-015BC78A9487}"/>
            </c:ext>
          </c:extLst>
        </c:ser>
        <c:ser>
          <c:idx val="10"/>
          <c:order val="10"/>
          <c:tx>
            <c:strRef>
              <c:f>'5.2'!$O$17</c:f>
              <c:strCache>
                <c:ptCount val="1"/>
              </c:strCache>
            </c:strRef>
          </c:tx>
          <c:spPr>
            <a:solidFill>
              <a:srgbClr val="9D9D9C"/>
            </a:solidFill>
          </c:spPr>
          <c:invertIfNegative val="0"/>
          <c:cat>
            <c:numRef>
              <c:f>'5.2'!$P$6</c:f>
              <c:numCache>
                <c:formatCode>General</c:formatCode>
                <c:ptCount val="1"/>
              </c:numCache>
            </c:numRef>
          </c:cat>
          <c:val>
            <c:numRef>
              <c:f>'5.2'!$P$17</c:f>
              <c:numCache>
                <c:formatCode>#\ ##0.0</c:formatCode>
                <c:ptCount val="1"/>
              </c:numCache>
            </c:numRef>
          </c:val>
          <c:extLst>
            <c:ext xmlns:c16="http://schemas.microsoft.com/office/drawing/2014/chart" uri="{C3380CC4-5D6E-409C-BE32-E72D297353CC}">
              <c16:uniqueId val="{0000000A-C881-4992-8822-015BC78A9487}"/>
            </c:ext>
          </c:extLst>
        </c:ser>
        <c:ser>
          <c:idx val="11"/>
          <c:order val="11"/>
          <c:tx>
            <c:strRef>
              <c:f>'5.2'!$O$18</c:f>
              <c:strCache>
                <c:ptCount val="1"/>
              </c:strCache>
            </c:strRef>
          </c:tx>
          <c:spPr>
            <a:solidFill>
              <a:srgbClr val="D0D0D0"/>
            </a:solidFill>
          </c:spPr>
          <c:invertIfNegative val="0"/>
          <c:cat>
            <c:numRef>
              <c:f>'5.2'!$P$6</c:f>
              <c:numCache>
                <c:formatCode>General</c:formatCode>
                <c:ptCount val="1"/>
              </c:numCache>
            </c:numRef>
          </c:cat>
          <c:val>
            <c:numRef>
              <c:f>'5.2'!$P$18</c:f>
              <c:numCache>
                <c:formatCode>#\ ##0.0</c:formatCode>
                <c:ptCount val="1"/>
              </c:numCache>
            </c:numRef>
          </c:val>
          <c:extLst>
            <c:ext xmlns:c16="http://schemas.microsoft.com/office/drawing/2014/chart" uri="{C3380CC4-5D6E-409C-BE32-E72D297353CC}">
              <c16:uniqueId val="{0000000B-C881-4992-8822-015BC78A9487}"/>
            </c:ext>
          </c:extLst>
        </c:ser>
        <c:ser>
          <c:idx val="12"/>
          <c:order val="12"/>
          <c:tx>
            <c:strRef>
              <c:f>'5.2'!$O$19</c:f>
              <c:strCache>
                <c:ptCount val="1"/>
              </c:strCache>
            </c:strRef>
          </c:tx>
          <c:spPr>
            <a:pattFill prst="ltUpDiag">
              <a:fgClr>
                <a:schemeClr val="tx2"/>
              </a:fgClr>
              <a:bgClr>
                <a:schemeClr val="bg1"/>
              </a:bgClr>
            </a:pattFill>
          </c:spPr>
          <c:invertIfNegative val="0"/>
          <c:cat>
            <c:numRef>
              <c:f>'5.2'!$P$6</c:f>
              <c:numCache>
                <c:formatCode>General</c:formatCode>
                <c:ptCount val="1"/>
              </c:numCache>
            </c:numRef>
          </c:cat>
          <c:val>
            <c:numRef>
              <c:f>'5.2'!$P$19</c:f>
              <c:numCache>
                <c:formatCode>#\ ##0.0</c:formatCode>
                <c:ptCount val="1"/>
              </c:numCache>
            </c:numRef>
          </c:val>
          <c:extLst>
            <c:ext xmlns:c16="http://schemas.microsoft.com/office/drawing/2014/chart" uri="{C3380CC4-5D6E-409C-BE32-E72D297353CC}">
              <c16:uniqueId val="{0000000C-C881-4992-8822-015BC78A9487}"/>
            </c:ext>
          </c:extLst>
        </c:ser>
        <c:ser>
          <c:idx val="13"/>
          <c:order val="13"/>
          <c:tx>
            <c:strRef>
              <c:f>'5.2'!$O$20</c:f>
              <c:strCache>
                <c:ptCount val="1"/>
              </c:strCache>
            </c:strRef>
          </c:tx>
          <c:spPr>
            <a:pattFill prst="ltUpDiag">
              <a:fgClr>
                <a:schemeClr val="accent5"/>
              </a:fgClr>
              <a:bgClr>
                <a:schemeClr val="bg1"/>
              </a:bgClr>
            </a:pattFill>
          </c:spPr>
          <c:invertIfNegative val="0"/>
          <c:cat>
            <c:numRef>
              <c:f>'5.2'!$P$6</c:f>
              <c:numCache>
                <c:formatCode>General</c:formatCode>
                <c:ptCount val="1"/>
              </c:numCache>
            </c:numRef>
          </c:cat>
          <c:val>
            <c:numRef>
              <c:f>'5.2'!$P$20</c:f>
              <c:numCache>
                <c:formatCode>#\ ##0.0</c:formatCode>
                <c:ptCount val="1"/>
              </c:numCache>
            </c:numRef>
          </c:val>
          <c:extLst>
            <c:ext xmlns:c16="http://schemas.microsoft.com/office/drawing/2014/chart" uri="{C3380CC4-5D6E-409C-BE32-E72D297353CC}">
              <c16:uniqueId val="{0000000D-C881-4992-8822-015BC78A9487}"/>
            </c:ext>
          </c:extLst>
        </c:ser>
        <c:dLbls>
          <c:showLegendKey val="0"/>
          <c:showVal val="0"/>
          <c:showCatName val="0"/>
          <c:showSerName val="0"/>
          <c:showPercent val="0"/>
          <c:showBubbleSize val="0"/>
        </c:dLbls>
        <c:gapWidth val="150"/>
        <c:axId val="226242560"/>
        <c:axId val="226244096"/>
      </c:barChart>
      <c:catAx>
        <c:axId val="226242560"/>
        <c:scaling>
          <c:orientation val="minMax"/>
        </c:scaling>
        <c:delete val="1"/>
        <c:axPos val="b"/>
        <c:numFmt formatCode="General" sourceLinked="1"/>
        <c:majorTickMark val="out"/>
        <c:minorTickMark val="none"/>
        <c:tickLblPos val="nextTo"/>
        <c:crossAx val="226244096"/>
        <c:crosses val="autoZero"/>
        <c:auto val="1"/>
        <c:lblAlgn val="ctr"/>
        <c:lblOffset val="100"/>
        <c:noMultiLvlLbl val="0"/>
      </c:catAx>
      <c:valAx>
        <c:axId val="226244096"/>
        <c:scaling>
          <c:orientation val="minMax"/>
        </c:scaling>
        <c:delete val="1"/>
        <c:axPos val="l"/>
        <c:numFmt formatCode="#\ ##0.0" sourceLinked="1"/>
        <c:majorTickMark val="out"/>
        <c:minorTickMark val="none"/>
        <c:tickLblPos val="nextTo"/>
        <c:crossAx val="226242560"/>
        <c:crosses val="autoZero"/>
        <c:crossBetween val="between"/>
      </c:valAx>
      <c:spPr>
        <a:noFill/>
      </c:spPr>
    </c:plotArea>
    <c:legend>
      <c:legendPos val="r"/>
      <c:layout>
        <c:manualLayout>
          <c:xMode val="edge"/>
          <c:yMode val="edge"/>
          <c:x val="0"/>
          <c:y val="0"/>
          <c:w val="1"/>
          <c:h val="0.97142857142857142"/>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2D71-470A-BD04-2EF80EA2F797}"/>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2D71-470A-BD04-2EF80EA2F797}"/>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2D71-470A-BD04-2EF80EA2F797}"/>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2D71-470A-BD04-2EF80EA2F797}"/>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2D71-470A-BD04-2EF80EA2F797}"/>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2D71-470A-BD04-2EF80EA2F797}"/>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2D71-470A-BD04-2EF80EA2F797}"/>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2D71-470A-BD04-2EF80EA2F797}"/>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2D71-470A-BD04-2EF80EA2F797}"/>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2D71-470A-BD04-2EF80EA2F797}"/>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2D71-470A-BD04-2EF80EA2F797}"/>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2D71-470A-BD04-2EF80EA2F797}"/>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2D71-470A-BD04-2EF80EA2F797}"/>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2D71-470A-BD04-2EF80EA2F797}"/>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2D71-470A-BD04-2EF80EA2F797}"/>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2D71-470A-BD04-2EF80EA2F797}"/>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9457994814478474E-4"/>
          <c:y val="1.52075774448875E-2"/>
        </c:manualLayout>
      </c:layout>
      <c:overlay val="0"/>
    </c:title>
    <c:autoTitleDeleted val="0"/>
    <c:plotArea>
      <c:layout>
        <c:manualLayout>
          <c:layoutTarget val="inner"/>
          <c:xMode val="edge"/>
          <c:yMode val="edge"/>
          <c:x val="8.5881076928623928E-2"/>
          <c:y val="0.24384722882835361"/>
          <c:w val="0.56601702853467917"/>
          <c:h val="0.58769951494813721"/>
        </c:manualLayout>
      </c:layout>
      <c:barChart>
        <c:barDir val="col"/>
        <c:grouping val="stacked"/>
        <c:varyColors val="0"/>
        <c:ser>
          <c:idx val="0"/>
          <c:order val="0"/>
          <c:tx>
            <c:strRef>
              <c:f>'8.13'!$A$27</c:f>
              <c:strCache>
                <c:ptCount val="1"/>
                <c:pt idx="0">
                  <c:v>Průmysl</c:v>
                </c:pt>
              </c:strCache>
            </c:strRef>
          </c:tx>
          <c:invertIfNegative val="0"/>
          <c:cat>
            <c:strRef>
              <c:f>'8.13'!$C$38:$E$38</c:f>
              <c:strCache>
                <c:ptCount val="3"/>
                <c:pt idx="0">
                  <c:v>Červenec</c:v>
                </c:pt>
                <c:pt idx="1">
                  <c:v>Srpen</c:v>
                </c:pt>
                <c:pt idx="2">
                  <c:v>Září</c:v>
                </c:pt>
              </c:strCache>
            </c:strRef>
          </c:cat>
          <c:val>
            <c:numRef>
              <c:f>('8.13'!$B$27,'8.13'!$D$27,'8.13'!$F$27)</c:f>
              <c:numCache>
                <c:formatCode>#\ ##0.0</c:formatCode>
                <c:ptCount val="3"/>
                <c:pt idx="0">
                  <c:v>215155.84900000002</c:v>
                </c:pt>
                <c:pt idx="1">
                  <c:v>247280.01399999994</c:v>
                </c:pt>
                <c:pt idx="2">
                  <c:v>256089.15399999998</c:v>
                </c:pt>
              </c:numCache>
            </c:numRef>
          </c:val>
          <c:extLst>
            <c:ext xmlns:c16="http://schemas.microsoft.com/office/drawing/2014/chart" uri="{C3380CC4-5D6E-409C-BE32-E72D297353CC}">
              <c16:uniqueId val="{00000000-1CD6-4B2A-9094-E970C7D48315}"/>
            </c:ext>
          </c:extLst>
        </c:ser>
        <c:ser>
          <c:idx val="1"/>
          <c:order val="1"/>
          <c:tx>
            <c:strRef>
              <c:f>'8.13'!$A$28</c:f>
              <c:strCache>
                <c:ptCount val="1"/>
                <c:pt idx="0">
                  <c:v>Energetika</c:v>
                </c:pt>
              </c:strCache>
            </c:strRef>
          </c:tx>
          <c:invertIfNegative val="0"/>
          <c:cat>
            <c:strRef>
              <c:f>'8.13'!$C$38:$E$38</c:f>
              <c:strCache>
                <c:ptCount val="3"/>
                <c:pt idx="0">
                  <c:v>Červenec</c:v>
                </c:pt>
                <c:pt idx="1">
                  <c:v>Srpen</c:v>
                </c:pt>
                <c:pt idx="2">
                  <c:v>Září</c:v>
                </c:pt>
              </c:strCache>
            </c:strRef>
          </c:cat>
          <c:val>
            <c:numRef>
              <c:f>('8.13'!$B$28,'8.13'!$D$28,'8.13'!$F$28)</c:f>
              <c:numCache>
                <c:formatCode>#\ ##0.0</c:formatCode>
                <c:ptCount val="3"/>
                <c:pt idx="0">
                  <c:v>5737.3550000000005</c:v>
                </c:pt>
                <c:pt idx="1">
                  <c:v>4580.4939999999997</c:v>
                </c:pt>
                <c:pt idx="2">
                  <c:v>8064.0930000000008</c:v>
                </c:pt>
              </c:numCache>
            </c:numRef>
          </c:val>
          <c:extLst>
            <c:ext xmlns:c16="http://schemas.microsoft.com/office/drawing/2014/chart" uri="{C3380CC4-5D6E-409C-BE32-E72D297353CC}">
              <c16:uniqueId val="{00000001-1CD6-4B2A-9094-E970C7D48315}"/>
            </c:ext>
          </c:extLst>
        </c:ser>
        <c:ser>
          <c:idx val="2"/>
          <c:order val="2"/>
          <c:tx>
            <c:strRef>
              <c:f>'8.13'!$A$29</c:f>
              <c:strCache>
                <c:ptCount val="1"/>
                <c:pt idx="0">
                  <c:v>Doprava</c:v>
                </c:pt>
              </c:strCache>
            </c:strRef>
          </c:tx>
          <c:invertIfNegative val="0"/>
          <c:cat>
            <c:strRef>
              <c:f>'8.13'!$C$38:$E$38</c:f>
              <c:strCache>
                <c:ptCount val="3"/>
                <c:pt idx="0">
                  <c:v>Červenec</c:v>
                </c:pt>
                <c:pt idx="1">
                  <c:v>Srpen</c:v>
                </c:pt>
                <c:pt idx="2">
                  <c:v>Září</c:v>
                </c:pt>
              </c:strCache>
            </c:strRef>
          </c:cat>
          <c:val>
            <c:numRef>
              <c:f>('8.13'!$B$29,'8.13'!$D$29,'8.13'!$F$29)</c:f>
              <c:numCache>
                <c:formatCode>#\ ##0.0</c:formatCode>
                <c:ptCount val="3"/>
                <c:pt idx="0">
                  <c:v>1254.22</c:v>
                </c:pt>
                <c:pt idx="1">
                  <c:v>1421.4</c:v>
                </c:pt>
                <c:pt idx="2">
                  <c:v>1443.43</c:v>
                </c:pt>
              </c:numCache>
            </c:numRef>
          </c:val>
          <c:extLst>
            <c:ext xmlns:c16="http://schemas.microsoft.com/office/drawing/2014/chart" uri="{C3380CC4-5D6E-409C-BE32-E72D297353CC}">
              <c16:uniqueId val="{00000002-1CD6-4B2A-9094-E970C7D48315}"/>
            </c:ext>
          </c:extLst>
        </c:ser>
        <c:ser>
          <c:idx val="3"/>
          <c:order val="3"/>
          <c:tx>
            <c:strRef>
              <c:f>'8.13'!$A$30</c:f>
              <c:strCache>
                <c:ptCount val="1"/>
                <c:pt idx="0">
                  <c:v>Stavebnictví</c:v>
                </c:pt>
              </c:strCache>
            </c:strRef>
          </c:tx>
          <c:invertIfNegative val="0"/>
          <c:cat>
            <c:strRef>
              <c:f>'8.13'!$C$38:$E$38</c:f>
              <c:strCache>
                <c:ptCount val="3"/>
                <c:pt idx="0">
                  <c:v>Červenec</c:v>
                </c:pt>
                <c:pt idx="1">
                  <c:v>Srpen</c:v>
                </c:pt>
                <c:pt idx="2">
                  <c:v>Září</c:v>
                </c:pt>
              </c:strCache>
            </c:strRef>
          </c:cat>
          <c:val>
            <c:numRef>
              <c:f>('8.13'!$B$30,'8.13'!$D$30,'8.13'!$F$30)</c:f>
              <c:numCache>
                <c:formatCode>#\ ##0.0</c:formatCode>
                <c:ptCount val="3"/>
                <c:pt idx="0">
                  <c:v>64.436000000000007</c:v>
                </c:pt>
                <c:pt idx="1">
                  <c:v>13.368</c:v>
                </c:pt>
                <c:pt idx="2">
                  <c:v>90.495999999999995</c:v>
                </c:pt>
              </c:numCache>
            </c:numRef>
          </c:val>
          <c:extLst>
            <c:ext xmlns:c16="http://schemas.microsoft.com/office/drawing/2014/chart" uri="{C3380CC4-5D6E-409C-BE32-E72D297353CC}">
              <c16:uniqueId val="{00000003-1CD6-4B2A-9094-E970C7D48315}"/>
            </c:ext>
          </c:extLst>
        </c:ser>
        <c:ser>
          <c:idx val="4"/>
          <c:order val="4"/>
          <c:tx>
            <c:strRef>
              <c:f>'8.13'!$A$31</c:f>
              <c:strCache>
                <c:ptCount val="1"/>
                <c:pt idx="0">
                  <c:v>Zemědělství a lesnictví</c:v>
                </c:pt>
              </c:strCache>
            </c:strRef>
          </c:tx>
          <c:invertIfNegative val="0"/>
          <c:cat>
            <c:strRef>
              <c:f>'8.13'!$C$38:$E$38</c:f>
              <c:strCache>
                <c:ptCount val="3"/>
                <c:pt idx="0">
                  <c:v>Červenec</c:v>
                </c:pt>
                <c:pt idx="1">
                  <c:v>Srpen</c:v>
                </c:pt>
                <c:pt idx="2">
                  <c:v>Září</c:v>
                </c:pt>
              </c:strCache>
            </c:strRef>
          </c:cat>
          <c:val>
            <c:numRef>
              <c:f>('8.13'!$B$31,'8.13'!$D$31,'8.13'!$F$31)</c:f>
              <c:numCache>
                <c:formatCode>#\ ##0.0</c:formatCode>
                <c:ptCount val="3"/>
                <c:pt idx="0">
                  <c:v>1676.21</c:v>
                </c:pt>
                <c:pt idx="1">
                  <c:v>1049.43</c:v>
                </c:pt>
                <c:pt idx="2">
                  <c:v>2087.64</c:v>
                </c:pt>
              </c:numCache>
            </c:numRef>
          </c:val>
          <c:extLst>
            <c:ext xmlns:c16="http://schemas.microsoft.com/office/drawing/2014/chart" uri="{C3380CC4-5D6E-409C-BE32-E72D297353CC}">
              <c16:uniqueId val="{00000004-1CD6-4B2A-9094-E970C7D48315}"/>
            </c:ext>
          </c:extLst>
        </c:ser>
        <c:ser>
          <c:idx val="5"/>
          <c:order val="5"/>
          <c:tx>
            <c:strRef>
              <c:f>'8.13'!$A$32</c:f>
              <c:strCache>
                <c:ptCount val="1"/>
                <c:pt idx="0">
                  <c:v>Domácnosti</c:v>
                </c:pt>
              </c:strCache>
            </c:strRef>
          </c:tx>
          <c:spPr>
            <a:solidFill>
              <a:schemeClr val="accent6"/>
            </a:solidFill>
          </c:spPr>
          <c:invertIfNegative val="0"/>
          <c:cat>
            <c:strRef>
              <c:f>'8.13'!$C$38:$E$38</c:f>
              <c:strCache>
                <c:ptCount val="3"/>
                <c:pt idx="0">
                  <c:v>Červenec</c:v>
                </c:pt>
                <c:pt idx="1">
                  <c:v>Srpen</c:v>
                </c:pt>
                <c:pt idx="2">
                  <c:v>Září</c:v>
                </c:pt>
              </c:strCache>
            </c:strRef>
          </c:cat>
          <c:val>
            <c:numRef>
              <c:f>('8.13'!$B$32,'8.13'!$D$32,'8.13'!$F$32)</c:f>
              <c:numCache>
                <c:formatCode>#\ ##0.0</c:formatCode>
                <c:ptCount val="3"/>
                <c:pt idx="0">
                  <c:v>92109.419000000009</c:v>
                </c:pt>
                <c:pt idx="1">
                  <c:v>95297.41</c:v>
                </c:pt>
                <c:pt idx="2">
                  <c:v>98440.925000000003</c:v>
                </c:pt>
              </c:numCache>
            </c:numRef>
          </c:val>
          <c:extLst>
            <c:ext xmlns:c16="http://schemas.microsoft.com/office/drawing/2014/chart" uri="{C3380CC4-5D6E-409C-BE32-E72D297353CC}">
              <c16:uniqueId val="{00000005-1CD6-4B2A-9094-E970C7D48315}"/>
            </c:ext>
          </c:extLst>
        </c:ser>
        <c:ser>
          <c:idx val="6"/>
          <c:order val="6"/>
          <c:tx>
            <c:strRef>
              <c:f>'8.13'!$A$33</c:f>
              <c:strCache>
                <c:ptCount val="1"/>
                <c:pt idx="0">
                  <c:v>Obchod, služby, školství, zdravotnictví</c:v>
                </c:pt>
              </c:strCache>
            </c:strRef>
          </c:tx>
          <c:spPr>
            <a:solidFill>
              <a:srgbClr val="F0948F"/>
            </a:solidFill>
          </c:spPr>
          <c:invertIfNegative val="0"/>
          <c:cat>
            <c:strRef>
              <c:f>'8.13'!$C$38:$E$38</c:f>
              <c:strCache>
                <c:ptCount val="3"/>
                <c:pt idx="0">
                  <c:v>Červenec</c:v>
                </c:pt>
                <c:pt idx="1">
                  <c:v>Srpen</c:v>
                </c:pt>
                <c:pt idx="2">
                  <c:v>Září</c:v>
                </c:pt>
              </c:strCache>
            </c:strRef>
          </c:cat>
          <c:val>
            <c:numRef>
              <c:f>('8.13'!$B$33,'8.13'!$D$33,'8.13'!$F$33)</c:f>
              <c:numCache>
                <c:formatCode>#\ ##0.0</c:formatCode>
                <c:ptCount val="3"/>
                <c:pt idx="0">
                  <c:v>31085.198</c:v>
                </c:pt>
                <c:pt idx="1">
                  <c:v>33763.775999999998</c:v>
                </c:pt>
                <c:pt idx="2">
                  <c:v>35004.625</c:v>
                </c:pt>
              </c:numCache>
            </c:numRef>
          </c:val>
          <c:extLst>
            <c:ext xmlns:c16="http://schemas.microsoft.com/office/drawing/2014/chart" uri="{C3380CC4-5D6E-409C-BE32-E72D297353CC}">
              <c16:uniqueId val="{00000006-1CD6-4B2A-9094-E970C7D48315}"/>
            </c:ext>
          </c:extLst>
        </c:ser>
        <c:ser>
          <c:idx val="7"/>
          <c:order val="7"/>
          <c:tx>
            <c:strRef>
              <c:f>'8.13'!$A$34</c:f>
              <c:strCache>
                <c:ptCount val="1"/>
                <c:pt idx="0">
                  <c:v>Ostatní</c:v>
                </c:pt>
              </c:strCache>
            </c:strRef>
          </c:tx>
          <c:spPr>
            <a:solidFill>
              <a:srgbClr val="F7C9C7"/>
            </a:solidFill>
          </c:spPr>
          <c:invertIfNegative val="0"/>
          <c:cat>
            <c:strRef>
              <c:f>'8.13'!$C$38:$E$38</c:f>
              <c:strCache>
                <c:ptCount val="3"/>
                <c:pt idx="0">
                  <c:v>Červenec</c:v>
                </c:pt>
                <c:pt idx="1">
                  <c:v>Srpen</c:v>
                </c:pt>
                <c:pt idx="2">
                  <c:v>Září</c:v>
                </c:pt>
              </c:strCache>
            </c:strRef>
          </c:cat>
          <c:val>
            <c:numRef>
              <c:f>('8.13'!$B$34,'8.13'!$D$34,'8.13'!$F$34)</c:f>
              <c:numCache>
                <c:formatCode>#\ ##0.0</c:formatCode>
                <c:ptCount val="3"/>
                <c:pt idx="0">
                  <c:v>3224.1309999999999</c:v>
                </c:pt>
                <c:pt idx="1">
                  <c:v>3137.6819999999998</c:v>
                </c:pt>
                <c:pt idx="2">
                  <c:v>3241.5149999999999</c:v>
                </c:pt>
              </c:numCache>
            </c:numRef>
          </c:val>
          <c:extLst>
            <c:ext xmlns:c16="http://schemas.microsoft.com/office/drawing/2014/chart" uri="{C3380CC4-5D6E-409C-BE32-E72D297353CC}">
              <c16:uniqueId val="{00000007-1CD6-4B2A-9094-E970C7D48315}"/>
            </c:ext>
          </c:extLst>
        </c:ser>
        <c:dLbls>
          <c:showLegendKey val="0"/>
          <c:showVal val="0"/>
          <c:showCatName val="0"/>
          <c:showSerName val="0"/>
          <c:showPercent val="0"/>
          <c:showBubbleSize val="0"/>
        </c:dLbls>
        <c:gapWidth val="50"/>
        <c:overlap val="100"/>
        <c:axId val="289430528"/>
        <c:axId val="289436416"/>
      </c:barChart>
      <c:catAx>
        <c:axId val="289430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436416"/>
        <c:crosses val="autoZero"/>
        <c:auto val="1"/>
        <c:lblAlgn val="ctr"/>
        <c:lblOffset val="100"/>
        <c:noMultiLvlLbl val="0"/>
      </c:catAx>
      <c:valAx>
        <c:axId val="28943641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43052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'8.13'!$A$38</c:f>
              <c:strCache>
                <c:ptCount val="1"/>
                <c:pt idx="0">
                  <c:v>Instalovaný výkon</c:v>
                </c:pt>
              </c:strCache>
            </c:strRef>
          </c:tx>
          <c:invertIfNegative val="0"/>
          <c:val>
            <c:numRef>
              <c:f>'8.13'!$B$38</c:f>
              <c:numCache>
                <c:formatCode>0.0%</c:formatCode>
                <c:ptCount val="1"/>
                <c:pt idx="0">
                  <c:v>0.26059081735606526</c:v>
                </c:pt>
              </c:numCache>
            </c:numRef>
          </c:val>
          <c:extLst>
            <c:ext xmlns:c16="http://schemas.microsoft.com/office/drawing/2014/chart" uri="{C3380CC4-5D6E-409C-BE32-E72D297353CC}">
              <c16:uniqueId val="{00000000-46E4-4F37-874A-FF5326A516FF}"/>
            </c:ext>
          </c:extLst>
        </c:ser>
        <c:ser>
          <c:idx val="1"/>
          <c:order val="1"/>
          <c:tx>
            <c:strRef>
              <c:f>'8.13'!$A$39</c:f>
              <c:strCache>
                <c:ptCount val="1"/>
                <c:pt idx="0">
                  <c:v>Výroba tepla brutto</c:v>
                </c:pt>
              </c:strCache>
            </c:strRef>
          </c:tx>
          <c:invertIfNegative val="0"/>
          <c:val>
            <c:numRef>
              <c:f>'8.13'!$B$39</c:f>
              <c:numCache>
                <c:formatCode>0.0%</c:formatCode>
                <c:ptCount val="1"/>
                <c:pt idx="0">
                  <c:v>0.24460168318739403</c:v>
                </c:pt>
              </c:numCache>
            </c:numRef>
          </c:val>
          <c:extLst>
            <c:ext xmlns:c16="http://schemas.microsoft.com/office/drawing/2014/chart" uri="{C3380CC4-5D6E-409C-BE32-E72D297353CC}">
              <c16:uniqueId val="{00000001-46E4-4F37-874A-FF5326A516FF}"/>
            </c:ext>
          </c:extLst>
        </c:ser>
        <c:ser>
          <c:idx val="2"/>
          <c:order val="2"/>
          <c:tx>
            <c:strRef>
              <c:f>'8.13'!$A$40</c:f>
              <c:strCache>
                <c:ptCount val="1"/>
                <c:pt idx="0">
                  <c:v>Dodávky tepla</c:v>
                </c:pt>
              </c:strCache>
            </c:strRef>
          </c:tx>
          <c:invertIfNegative val="0"/>
          <c:val>
            <c:numRef>
              <c:f>'8.13'!$B$40</c:f>
              <c:numCache>
                <c:formatCode>0.0%</c:formatCode>
                <c:ptCount val="1"/>
                <c:pt idx="0">
                  <c:v>0.17716959307378802</c:v>
                </c:pt>
              </c:numCache>
            </c:numRef>
          </c:val>
          <c:extLst>
            <c:ext xmlns:c16="http://schemas.microsoft.com/office/drawing/2014/chart" uri="{C3380CC4-5D6E-409C-BE32-E72D297353CC}">
              <c16:uniqueId val="{00000002-46E4-4F37-874A-FF5326A516FF}"/>
            </c:ext>
          </c:extLst>
        </c:ser>
        <c:dLbls>
          <c:showLegendKey val="0"/>
          <c:showVal val="0"/>
          <c:showCatName val="0"/>
          <c:showSerName val="0"/>
          <c:showPercent val="0"/>
          <c:showBubbleSize val="0"/>
        </c:dLbls>
        <c:gapWidth val="150"/>
        <c:axId val="289471488"/>
        <c:axId val="294978304"/>
      </c:barChart>
      <c:catAx>
        <c:axId val="289471488"/>
        <c:scaling>
          <c:orientation val="maxMin"/>
        </c:scaling>
        <c:delete val="0"/>
        <c:axPos val="l"/>
        <c:numFmt formatCode="General" sourceLinked="1"/>
        <c:majorTickMark val="none"/>
        <c:minorTickMark val="none"/>
        <c:tickLblPos val="none"/>
        <c:crossAx val="294978304"/>
        <c:crosses val="autoZero"/>
        <c:auto val="1"/>
        <c:lblAlgn val="ctr"/>
        <c:lblOffset val="100"/>
        <c:noMultiLvlLbl val="0"/>
      </c:catAx>
      <c:valAx>
        <c:axId val="294978304"/>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9471488"/>
        <c:crosses val="max"/>
        <c:crossBetween val="between"/>
        <c:majorUnit val="0.1"/>
      </c:valAx>
    </c:plotArea>
    <c:legend>
      <c:legendPos val="b"/>
      <c:layout>
        <c:manualLayout>
          <c:xMode val="edge"/>
          <c:yMode val="edge"/>
          <c:x val="3.5170029179910689E-2"/>
          <c:y val="0.68656067189358461"/>
          <c:w val="0.67681072653033092"/>
          <c:h val="0.257107340344028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8962443294197343E-4"/>
          <c:y val="2.7113986074206831E-2"/>
        </c:manualLayout>
      </c:layout>
      <c:overlay val="0"/>
    </c:title>
    <c:autoTitleDeleted val="0"/>
    <c:plotArea>
      <c:layout/>
      <c:barChart>
        <c:barDir val="col"/>
        <c:grouping val="stacked"/>
        <c:varyColors val="0"/>
        <c:ser>
          <c:idx val="0"/>
          <c:order val="0"/>
          <c:tx>
            <c:strRef>
              <c:f>'8.13'!$A$10</c:f>
              <c:strCache>
                <c:ptCount val="1"/>
                <c:pt idx="0">
                  <c:v>Biomasa</c:v>
                </c:pt>
              </c:strCache>
            </c:strRef>
          </c:tx>
          <c:spPr>
            <a:solidFill>
              <a:srgbClr val="23315F"/>
            </a:solidFill>
          </c:spPr>
          <c:invertIfNegative val="0"/>
          <c:cat>
            <c:strRef>
              <c:f>'8.13'!$C$38:$E$38</c:f>
              <c:strCache>
                <c:ptCount val="3"/>
                <c:pt idx="0">
                  <c:v>Červenec</c:v>
                </c:pt>
                <c:pt idx="1">
                  <c:v>Srpen</c:v>
                </c:pt>
                <c:pt idx="2">
                  <c:v>Září</c:v>
                </c:pt>
              </c:strCache>
            </c:strRef>
          </c:cat>
          <c:val>
            <c:numRef>
              <c:f>('8.13'!$B$10,'8.13'!$D$10,'8.13'!$F$10)</c:f>
              <c:numCache>
                <c:formatCode>#\ ##0.0</c:formatCode>
                <c:ptCount val="3"/>
                <c:pt idx="0">
                  <c:v>62111.005000000005</c:v>
                </c:pt>
                <c:pt idx="1">
                  <c:v>75518.906000000003</c:v>
                </c:pt>
                <c:pt idx="2">
                  <c:v>73778.888999999996</c:v>
                </c:pt>
              </c:numCache>
            </c:numRef>
          </c:val>
          <c:extLst>
            <c:ext xmlns:c16="http://schemas.microsoft.com/office/drawing/2014/chart" uri="{C3380CC4-5D6E-409C-BE32-E72D297353CC}">
              <c16:uniqueId val="{00000000-FB1D-4903-B777-01BAE80F00BB}"/>
            </c:ext>
          </c:extLst>
        </c:ser>
        <c:ser>
          <c:idx val="1"/>
          <c:order val="1"/>
          <c:tx>
            <c:strRef>
              <c:f>'8.13'!$A$11</c:f>
              <c:strCache>
                <c:ptCount val="1"/>
                <c:pt idx="0">
                  <c:v>Bioplyn</c:v>
                </c:pt>
              </c:strCache>
            </c:strRef>
          </c:tx>
          <c:spPr>
            <a:solidFill>
              <a:srgbClr val="5A6588"/>
            </a:solidFill>
          </c:spPr>
          <c:invertIfNegative val="0"/>
          <c:cat>
            <c:strRef>
              <c:f>'8.13'!$C$38:$E$38</c:f>
              <c:strCache>
                <c:ptCount val="3"/>
                <c:pt idx="0">
                  <c:v>Červenec</c:v>
                </c:pt>
                <c:pt idx="1">
                  <c:v>Srpen</c:v>
                </c:pt>
                <c:pt idx="2">
                  <c:v>Září</c:v>
                </c:pt>
              </c:strCache>
            </c:strRef>
          </c:cat>
          <c:val>
            <c:numRef>
              <c:f>('8.13'!$B$11,'8.13'!$D$11,'8.13'!$F$11)</c:f>
              <c:numCache>
                <c:formatCode>#\ ##0.0</c:formatCode>
                <c:ptCount val="3"/>
                <c:pt idx="0">
                  <c:v>1221.5819999999999</c:v>
                </c:pt>
                <c:pt idx="1">
                  <c:v>354.76500000000004</c:v>
                </c:pt>
                <c:pt idx="2">
                  <c:v>309.05599999999998</c:v>
                </c:pt>
              </c:numCache>
            </c:numRef>
          </c:val>
          <c:extLst>
            <c:ext xmlns:c16="http://schemas.microsoft.com/office/drawing/2014/chart" uri="{C3380CC4-5D6E-409C-BE32-E72D297353CC}">
              <c16:uniqueId val="{00000001-FB1D-4903-B777-01BAE80F00BB}"/>
            </c:ext>
          </c:extLst>
        </c:ser>
        <c:ser>
          <c:idx val="2"/>
          <c:order val="2"/>
          <c:tx>
            <c:strRef>
              <c:f>'8.13'!$A$12</c:f>
              <c:strCache>
                <c:ptCount val="1"/>
                <c:pt idx="0">
                  <c:v>Černé uhlí</c:v>
                </c:pt>
              </c:strCache>
            </c:strRef>
          </c:tx>
          <c:spPr>
            <a:solidFill>
              <a:srgbClr val="9198B0"/>
            </a:solidFill>
          </c:spPr>
          <c:invertIfNegative val="0"/>
          <c:cat>
            <c:strRef>
              <c:f>'8.13'!$C$38:$E$38</c:f>
              <c:strCache>
                <c:ptCount val="3"/>
                <c:pt idx="0">
                  <c:v>Červenec</c:v>
                </c:pt>
                <c:pt idx="1">
                  <c:v>Srpen</c:v>
                </c:pt>
                <c:pt idx="2">
                  <c:v>Září</c:v>
                </c:pt>
              </c:strCache>
            </c:strRef>
          </c:cat>
          <c:val>
            <c:numRef>
              <c:f>('8.13'!$B$12,'8.13'!$D$12,'8.13'!$F$12)</c:f>
              <c:numCache>
                <c:formatCode>#\ ##0.0</c:formatCode>
                <c:ptCount val="3"/>
                <c:pt idx="0">
                  <c:v>48.09</c:v>
                </c:pt>
                <c:pt idx="1">
                  <c:v>7.63</c:v>
                </c:pt>
                <c:pt idx="2">
                  <c:v>160.37</c:v>
                </c:pt>
              </c:numCache>
            </c:numRef>
          </c:val>
          <c:extLst>
            <c:ext xmlns:c16="http://schemas.microsoft.com/office/drawing/2014/chart" uri="{C3380CC4-5D6E-409C-BE32-E72D297353CC}">
              <c16:uniqueId val="{00000002-FB1D-4903-B777-01BAE80F00BB}"/>
            </c:ext>
          </c:extLst>
        </c:ser>
        <c:ser>
          <c:idx val="3"/>
          <c:order val="3"/>
          <c:tx>
            <c:strRef>
              <c:f>'8.13'!$A$13</c:f>
              <c:strCache>
                <c:ptCount val="1"/>
                <c:pt idx="0">
                  <c:v>Elektrická energie</c:v>
                </c:pt>
              </c:strCache>
            </c:strRef>
          </c:tx>
          <c:spPr>
            <a:solidFill>
              <a:srgbClr val="C8CBD7"/>
            </a:solidFill>
          </c:spPr>
          <c:invertIfNegative val="0"/>
          <c:cat>
            <c:strRef>
              <c:f>'8.13'!$C$38:$E$38</c:f>
              <c:strCache>
                <c:ptCount val="3"/>
                <c:pt idx="0">
                  <c:v>Červenec</c:v>
                </c:pt>
                <c:pt idx="1">
                  <c:v>Srpen</c:v>
                </c:pt>
                <c:pt idx="2">
                  <c:v>Září</c:v>
                </c:pt>
              </c:strCache>
            </c:strRef>
          </c:cat>
          <c:val>
            <c:numRef>
              <c:f>('8.13'!$B$13,'8.13'!$D$13,'8.13'!$F$13)</c:f>
              <c:numCache>
                <c:formatCode>#\ ##0.0</c:formatCode>
                <c:ptCount val="3"/>
                <c:pt idx="0">
                  <c:v>0</c:v>
                </c:pt>
                <c:pt idx="1">
                  <c:v>0</c:v>
                </c:pt>
                <c:pt idx="2">
                  <c:v>0</c:v>
                </c:pt>
              </c:numCache>
            </c:numRef>
          </c:val>
          <c:extLst>
            <c:ext xmlns:c16="http://schemas.microsoft.com/office/drawing/2014/chart" uri="{C3380CC4-5D6E-409C-BE32-E72D297353CC}">
              <c16:uniqueId val="{00000003-FB1D-4903-B777-01BAE80F00BB}"/>
            </c:ext>
          </c:extLst>
        </c:ser>
        <c:ser>
          <c:idx val="4"/>
          <c:order val="4"/>
          <c:tx>
            <c:strRef>
              <c:f>'8.13'!$A$14</c:f>
              <c:strCache>
                <c:ptCount val="1"/>
                <c:pt idx="0">
                  <c:v>Energie prostředí (tepelné čerpadlo)</c:v>
                </c:pt>
              </c:strCache>
            </c:strRef>
          </c:tx>
          <c:spPr>
            <a:solidFill>
              <a:srgbClr val="E02C1F"/>
            </a:solidFill>
          </c:spPr>
          <c:invertIfNegative val="0"/>
          <c:cat>
            <c:strRef>
              <c:f>'8.13'!$C$38:$E$38</c:f>
              <c:strCache>
                <c:ptCount val="3"/>
                <c:pt idx="0">
                  <c:v>Červenec</c:v>
                </c:pt>
                <c:pt idx="1">
                  <c:v>Srpen</c:v>
                </c:pt>
                <c:pt idx="2">
                  <c:v>Září</c:v>
                </c:pt>
              </c:strCache>
            </c:strRef>
          </c:cat>
          <c:val>
            <c:numRef>
              <c:f>('8.13'!$B$14,'8.13'!$D$14,'8.13'!$F$14)</c:f>
              <c:numCache>
                <c:formatCode>#\ ##0.0</c:formatCode>
                <c:ptCount val="3"/>
                <c:pt idx="0">
                  <c:v>118</c:v>
                </c:pt>
                <c:pt idx="1">
                  <c:v>115</c:v>
                </c:pt>
                <c:pt idx="2">
                  <c:v>141</c:v>
                </c:pt>
              </c:numCache>
            </c:numRef>
          </c:val>
          <c:extLst>
            <c:ext xmlns:c16="http://schemas.microsoft.com/office/drawing/2014/chart" uri="{C3380CC4-5D6E-409C-BE32-E72D297353CC}">
              <c16:uniqueId val="{00000004-FB1D-4903-B777-01BAE80F00BB}"/>
            </c:ext>
          </c:extLst>
        </c:ser>
        <c:ser>
          <c:idx val="5"/>
          <c:order val="5"/>
          <c:tx>
            <c:strRef>
              <c:f>'8.13'!$A$15</c:f>
              <c:strCache>
                <c:ptCount val="1"/>
                <c:pt idx="0">
                  <c:v>Energie Slunce (solární kolektor)</c:v>
                </c:pt>
              </c:strCache>
            </c:strRef>
          </c:tx>
          <c:spPr>
            <a:solidFill>
              <a:srgbClr val="E86158"/>
            </a:solidFill>
          </c:spPr>
          <c:invertIfNegative val="0"/>
          <c:cat>
            <c:strRef>
              <c:f>'8.13'!$C$38:$E$38</c:f>
              <c:strCache>
                <c:ptCount val="3"/>
                <c:pt idx="0">
                  <c:v>Červenec</c:v>
                </c:pt>
                <c:pt idx="1">
                  <c:v>Srpen</c:v>
                </c:pt>
                <c:pt idx="2">
                  <c:v>Září</c:v>
                </c:pt>
              </c:strCache>
            </c:strRef>
          </c:cat>
          <c:val>
            <c:numRef>
              <c:f>('8.13'!$B$15,'8.13'!$D$15,'8.13'!$F$15)</c:f>
              <c:numCache>
                <c:formatCode>#\ ##0.0</c:formatCode>
                <c:ptCount val="3"/>
                <c:pt idx="0">
                  <c:v>10</c:v>
                </c:pt>
                <c:pt idx="1">
                  <c:v>8</c:v>
                </c:pt>
                <c:pt idx="2">
                  <c:v>8</c:v>
                </c:pt>
              </c:numCache>
            </c:numRef>
          </c:val>
          <c:extLst>
            <c:ext xmlns:c16="http://schemas.microsoft.com/office/drawing/2014/chart" uri="{C3380CC4-5D6E-409C-BE32-E72D297353CC}">
              <c16:uniqueId val="{00000005-FB1D-4903-B777-01BAE80F00BB}"/>
            </c:ext>
          </c:extLst>
        </c:ser>
        <c:ser>
          <c:idx val="6"/>
          <c:order val="6"/>
          <c:tx>
            <c:strRef>
              <c:f>'8.13'!$A$16</c:f>
              <c:strCache>
                <c:ptCount val="1"/>
                <c:pt idx="0">
                  <c:v>Hnědé uhlí</c:v>
                </c:pt>
              </c:strCache>
            </c:strRef>
          </c:tx>
          <c:spPr>
            <a:solidFill>
              <a:srgbClr val="F0948F"/>
            </a:solidFill>
          </c:spPr>
          <c:invertIfNegative val="0"/>
          <c:cat>
            <c:strRef>
              <c:f>'8.13'!$C$38:$E$38</c:f>
              <c:strCache>
                <c:ptCount val="3"/>
                <c:pt idx="0">
                  <c:v>Červenec</c:v>
                </c:pt>
                <c:pt idx="1">
                  <c:v>Srpen</c:v>
                </c:pt>
                <c:pt idx="2">
                  <c:v>Září</c:v>
                </c:pt>
              </c:strCache>
            </c:strRef>
          </c:cat>
          <c:val>
            <c:numRef>
              <c:f>('8.13'!$B$16,'8.13'!$D$16,'8.13'!$F$16)</c:f>
              <c:numCache>
                <c:formatCode>#\ ##0.0</c:formatCode>
                <c:ptCount val="3"/>
                <c:pt idx="0">
                  <c:v>334538.033</c:v>
                </c:pt>
                <c:pt idx="1">
                  <c:v>347549.70699999994</c:v>
                </c:pt>
                <c:pt idx="2">
                  <c:v>385142.03499999997</c:v>
                </c:pt>
              </c:numCache>
            </c:numRef>
          </c:val>
          <c:extLst>
            <c:ext xmlns:c16="http://schemas.microsoft.com/office/drawing/2014/chart" uri="{C3380CC4-5D6E-409C-BE32-E72D297353CC}">
              <c16:uniqueId val="{00000006-FB1D-4903-B777-01BAE80F00BB}"/>
            </c:ext>
          </c:extLst>
        </c:ser>
        <c:ser>
          <c:idx val="7"/>
          <c:order val="7"/>
          <c:tx>
            <c:strRef>
              <c:f>'8.13'!$A$17</c:f>
              <c:strCache>
                <c:ptCount val="1"/>
                <c:pt idx="0">
                  <c:v>Jaderné palivo</c:v>
                </c:pt>
              </c:strCache>
            </c:strRef>
          </c:tx>
          <c:spPr>
            <a:solidFill>
              <a:srgbClr val="F7C9C7"/>
            </a:solidFill>
          </c:spPr>
          <c:invertIfNegative val="0"/>
          <c:cat>
            <c:strRef>
              <c:f>'8.13'!$C$38:$E$38</c:f>
              <c:strCache>
                <c:ptCount val="3"/>
                <c:pt idx="0">
                  <c:v>Červenec</c:v>
                </c:pt>
                <c:pt idx="1">
                  <c:v>Srpen</c:v>
                </c:pt>
                <c:pt idx="2">
                  <c:v>Září</c:v>
                </c:pt>
              </c:strCache>
            </c:strRef>
          </c:cat>
          <c:val>
            <c:numRef>
              <c:f>('8.13'!$B$17,'8.13'!$D$17,'8.13'!$F$17)</c:f>
              <c:numCache>
                <c:formatCode>#\ ##0.0</c:formatCode>
                <c:ptCount val="3"/>
                <c:pt idx="0">
                  <c:v>0</c:v>
                </c:pt>
                <c:pt idx="1">
                  <c:v>0</c:v>
                </c:pt>
                <c:pt idx="2">
                  <c:v>0</c:v>
                </c:pt>
              </c:numCache>
            </c:numRef>
          </c:val>
          <c:extLst>
            <c:ext xmlns:c16="http://schemas.microsoft.com/office/drawing/2014/chart" uri="{C3380CC4-5D6E-409C-BE32-E72D297353CC}">
              <c16:uniqueId val="{00000007-FB1D-4903-B777-01BAE80F00BB}"/>
            </c:ext>
          </c:extLst>
        </c:ser>
        <c:ser>
          <c:idx val="8"/>
          <c:order val="8"/>
          <c:tx>
            <c:strRef>
              <c:f>'8.13'!$A$18</c:f>
              <c:strCache>
                <c:ptCount val="1"/>
                <c:pt idx="0">
                  <c:v>Koks</c:v>
                </c:pt>
              </c:strCache>
            </c:strRef>
          </c:tx>
          <c:spPr>
            <a:solidFill>
              <a:srgbClr val="262626"/>
            </a:solidFill>
          </c:spPr>
          <c:invertIfNegative val="0"/>
          <c:cat>
            <c:strRef>
              <c:f>'8.13'!$C$38:$E$38</c:f>
              <c:strCache>
                <c:ptCount val="3"/>
                <c:pt idx="0">
                  <c:v>Červenec</c:v>
                </c:pt>
                <c:pt idx="1">
                  <c:v>Srpen</c:v>
                </c:pt>
                <c:pt idx="2">
                  <c:v>Září</c:v>
                </c:pt>
              </c:strCache>
            </c:strRef>
          </c:cat>
          <c:val>
            <c:numRef>
              <c:f>('8.13'!$B$18,'8.13'!$D$18,'8.13'!$F$18)</c:f>
              <c:numCache>
                <c:formatCode>#\ ##0.0</c:formatCode>
                <c:ptCount val="3"/>
                <c:pt idx="0">
                  <c:v>0</c:v>
                </c:pt>
                <c:pt idx="1">
                  <c:v>0</c:v>
                </c:pt>
                <c:pt idx="2">
                  <c:v>0</c:v>
                </c:pt>
              </c:numCache>
            </c:numRef>
          </c:val>
          <c:extLst>
            <c:ext xmlns:c16="http://schemas.microsoft.com/office/drawing/2014/chart" uri="{C3380CC4-5D6E-409C-BE32-E72D297353CC}">
              <c16:uniqueId val="{00000008-FB1D-4903-B777-01BAE80F00BB}"/>
            </c:ext>
          </c:extLst>
        </c:ser>
        <c:ser>
          <c:idx val="9"/>
          <c:order val="9"/>
          <c:tx>
            <c:strRef>
              <c:f>'8.13'!$A$19</c:f>
              <c:strCache>
                <c:ptCount val="1"/>
                <c:pt idx="0">
                  <c:v>Odpadní teplo</c:v>
                </c:pt>
              </c:strCache>
            </c:strRef>
          </c:tx>
          <c:spPr>
            <a:solidFill>
              <a:srgbClr val="646363"/>
            </a:solidFill>
          </c:spPr>
          <c:invertIfNegative val="0"/>
          <c:cat>
            <c:strRef>
              <c:f>'8.13'!$C$38:$E$38</c:f>
              <c:strCache>
                <c:ptCount val="3"/>
                <c:pt idx="0">
                  <c:v>Červenec</c:v>
                </c:pt>
                <c:pt idx="1">
                  <c:v>Srpen</c:v>
                </c:pt>
                <c:pt idx="2">
                  <c:v>Září</c:v>
                </c:pt>
              </c:strCache>
            </c:strRef>
          </c:cat>
          <c:val>
            <c:numRef>
              <c:f>('8.13'!$B$19,'8.13'!$D$19,'8.13'!$F$19)</c:f>
              <c:numCache>
                <c:formatCode>#\ ##0.0</c:formatCode>
                <c:ptCount val="3"/>
                <c:pt idx="0">
                  <c:v>0</c:v>
                </c:pt>
                <c:pt idx="1">
                  <c:v>21</c:v>
                </c:pt>
                <c:pt idx="2">
                  <c:v>35</c:v>
                </c:pt>
              </c:numCache>
            </c:numRef>
          </c:val>
          <c:extLst>
            <c:ext xmlns:c16="http://schemas.microsoft.com/office/drawing/2014/chart" uri="{C3380CC4-5D6E-409C-BE32-E72D297353CC}">
              <c16:uniqueId val="{00000009-FB1D-4903-B777-01BAE80F00BB}"/>
            </c:ext>
          </c:extLst>
        </c:ser>
        <c:ser>
          <c:idx val="10"/>
          <c:order val="10"/>
          <c:tx>
            <c:strRef>
              <c:f>'8.13'!$A$20</c:f>
              <c:strCache>
                <c:ptCount val="1"/>
                <c:pt idx="0">
                  <c:v>Ostatní kapalná paliva</c:v>
                </c:pt>
              </c:strCache>
            </c:strRef>
          </c:tx>
          <c:spPr>
            <a:solidFill>
              <a:srgbClr val="9D9D9C"/>
            </a:solidFill>
          </c:spPr>
          <c:invertIfNegative val="0"/>
          <c:cat>
            <c:strRef>
              <c:f>'8.13'!$C$38:$E$38</c:f>
              <c:strCache>
                <c:ptCount val="3"/>
                <c:pt idx="0">
                  <c:v>Červenec</c:v>
                </c:pt>
                <c:pt idx="1">
                  <c:v>Srpen</c:v>
                </c:pt>
                <c:pt idx="2">
                  <c:v>Září</c:v>
                </c:pt>
              </c:strCache>
            </c:strRef>
          </c:cat>
          <c:val>
            <c:numRef>
              <c:f>('8.13'!$B$20,'8.13'!$D$20,'8.13'!$F$20)</c:f>
              <c:numCache>
                <c:formatCode>#\ ##0.0</c:formatCode>
                <c:ptCount val="3"/>
                <c:pt idx="0">
                  <c:v>0</c:v>
                </c:pt>
                <c:pt idx="1">
                  <c:v>0</c:v>
                </c:pt>
                <c:pt idx="2">
                  <c:v>0</c:v>
                </c:pt>
              </c:numCache>
            </c:numRef>
          </c:val>
          <c:extLst>
            <c:ext xmlns:c16="http://schemas.microsoft.com/office/drawing/2014/chart" uri="{C3380CC4-5D6E-409C-BE32-E72D297353CC}">
              <c16:uniqueId val="{0000000A-FB1D-4903-B777-01BAE80F00BB}"/>
            </c:ext>
          </c:extLst>
        </c:ser>
        <c:ser>
          <c:idx val="11"/>
          <c:order val="11"/>
          <c:tx>
            <c:strRef>
              <c:f>'8.13'!$A$21</c:f>
              <c:strCache>
                <c:ptCount val="1"/>
                <c:pt idx="0">
                  <c:v>Ostatní pevná paliva</c:v>
                </c:pt>
              </c:strCache>
            </c:strRef>
          </c:tx>
          <c:spPr>
            <a:solidFill>
              <a:srgbClr val="D0D0D0"/>
            </a:solidFill>
          </c:spPr>
          <c:invertIfNegative val="0"/>
          <c:cat>
            <c:strRef>
              <c:f>'8.13'!$C$38:$E$38</c:f>
              <c:strCache>
                <c:ptCount val="3"/>
                <c:pt idx="0">
                  <c:v>Červenec</c:v>
                </c:pt>
                <c:pt idx="1">
                  <c:v>Srpen</c:v>
                </c:pt>
                <c:pt idx="2">
                  <c:v>Září</c:v>
                </c:pt>
              </c:strCache>
            </c:strRef>
          </c:cat>
          <c:val>
            <c:numRef>
              <c:f>('8.13'!$B$21,'8.13'!$D$21,'8.13'!$F$21)</c:f>
              <c:numCache>
                <c:formatCode>#\ ##0.0</c:formatCode>
                <c:ptCount val="3"/>
                <c:pt idx="0">
                  <c:v>565.88</c:v>
                </c:pt>
                <c:pt idx="1">
                  <c:v>905.61</c:v>
                </c:pt>
                <c:pt idx="2">
                  <c:v>742.9</c:v>
                </c:pt>
              </c:numCache>
            </c:numRef>
          </c:val>
          <c:extLst>
            <c:ext xmlns:c16="http://schemas.microsoft.com/office/drawing/2014/chart" uri="{C3380CC4-5D6E-409C-BE32-E72D297353CC}">
              <c16:uniqueId val="{0000000B-FB1D-4903-B777-01BAE80F00BB}"/>
            </c:ext>
          </c:extLst>
        </c:ser>
        <c:ser>
          <c:idx val="12"/>
          <c:order val="12"/>
          <c:tx>
            <c:strRef>
              <c:f>'8.13'!$A$22</c:f>
              <c:strCache>
                <c:ptCount val="1"/>
                <c:pt idx="0">
                  <c:v>Ostatní plyny</c:v>
                </c:pt>
              </c:strCache>
            </c:strRef>
          </c:tx>
          <c:spPr>
            <a:pattFill prst="ltUpDiag">
              <a:fgClr>
                <a:srgbClr val="23315F"/>
              </a:fgClr>
              <a:bgClr>
                <a:sysClr val="window" lastClr="FFFFFF"/>
              </a:bgClr>
            </a:pattFill>
          </c:spPr>
          <c:invertIfNegative val="0"/>
          <c:cat>
            <c:strRef>
              <c:f>'8.13'!$C$38:$E$38</c:f>
              <c:strCache>
                <c:ptCount val="3"/>
                <c:pt idx="0">
                  <c:v>Červenec</c:v>
                </c:pt>
                <c:pt idx="1">
                  <c:v>Srpen</c:v>
                </c:pt>
                <c:pt idx="2">
                  <c:v>Září</c:v>
                </c:pt>
              </c:strCache>
            </c:strRef>
          </c:cat>
          <c:val>
            <c:numRef>
              <c:f>('8.13'!$B$22,'8.13'!$D$22,'8.13'!$F$22)</c:f>
              <c:numCache>
                <c:formatCode>#\ ##0.0</c:formatCode>
                <c:ptCount val="3"/>
                <c:pt idx="0">
                  <c:v>0</c:v>
                </c:pt>
                <c:pt idx="1">
                  <c:v>1956</c:v>
                </c:pt>
                <c:pt idx="2">
                  <c:v>15000</c:v>
                </c:pt>
              </c:numCache>
            </c:numRef>
          </c:val>
          <c:extLst>
            <c:ext xmlns:c16="http://schemas.microsoft.com/office/drawing/2014/chart" uri="{C3380CC4-5D6E-409C-BE32-E72D297353CC}">
              <c16:uniqueId val="{0000000C-FB1D-4903-B777-01BAE80F00BB}"/>
            </c:ext>
          </c:extLst>
        </c:ser>
        <c:ser>
          <c:idx val="13"/>
          <c:order val="13"/>
          <c:tx>
            <c:strRef>
              <c:f>'8.13'!$A$23</c:f>
              <c:strCache>
                <c:ptCount val="1"/>
                <c:pt idx="0">
                  <c:v>Ostatní</c:v>
                </c:pt>
              </c:strCache>
            </c:strRef>
          </c:tx>
          <c:spPr>
            <a:pattFill prst="ltUpDiag">
              <a:fgClr>
                <a:srgbClr val="E02C1F"/>
              </a:fgClr>
              <a:bgClr>
                <a:sysClr val="window" lastClr="FFFFFF"/>
              </a:bgClr>
            </a:pattFill>
          </c:spPr>
          <c:invertIfNegative val="0"/>
          <c:cat>
            <c:strRef>
              <c:f>'8.13'!$C$38:$E$38</c:f>
              <c:strCache>
                <c:ptCount val="3"/>
                <c:pt idx="0">
                  <c:v>Červenec</c:v>
                </c:pt>
                <c:pt idx="1">
                  <c:v>Srpen</c:v>
                </c:pt>
                <c:pt idx="2">
                  <c:v>Září</c:v>
                </c:pt>
              </c:strCache>
            </c:strRef>
          </c:cat>
          <c:val>
            <c:numRef>
              <c:f>('8.13'!$B$23,'8.13'!$D$23,'8.13'!$F$23)</c:f>
              <c:numCache>
                <c:formatCode>#\ ##0.0</c:formatCode>
                <c:ptCount val="3"/>
                <c:pt idx="0">
                  <c:v>0</c:v>
                </c:pt>
                <c:pt idx="1">
                  <c:v>0</c:v>
                </c:pt>
                <c:pt idx="2">
                  <c:v>0</c:v>
                </c:pt>
              </c:numCache>
            </c:numRef>
          </c:val>
          <c:extLst>
            <c:ext xmlns:c16="http://schemas.microsoft.com/office/drawing/2014/chart" uri="{C3380CC4-5D6E-409C-BE32-E72D297353CC}">
              <c16:uniqueId val="{0000000D-FB1D-4903-B777-01BAE80F00BB}"/>
            </c:ext>
          </c:extLst>
        </c:ser>
        <c:ser>
          <c:idx val="14"/>
          <c:order val="14"/>
          <c:tx>
            <c:strRef>
              <c:f>'8.13'!$A$24</c:f>
              <c:strCache>
                <c:ptCount val="1"/>
                <c:pt idx="0">
                  <c:v>Topné oleje</c:v>
                </c:pt>
              </c:strCache>
            </c:strRef>
          </c:tx>
          <c:spPr>
            <a:pattFill prst="ltUpDiag">
              <a:fgClr>
                <a:srgbClr val="5A6588"/>
              </a:fgClr>
              <a:bgClr>
                <a:sysClr val="window" lastClr="FFFFFF"/>
              </a:bgClr>
            </a:pattFill>
          </c:spPr>
          <c:invertIfNegative val="0"/>
          <c:cat>
            <c:strRef>
              <c:f>'8.13'!$C$38:$E$38</c:f>
              <c:strCache>
                <c:ptCount val="3"/>
                <c:pt idx="0">
                  <c:v>Červenec</c:v>
                </c:pt>
                <c:pt idx="1">
                  <c:v>Srpen</c:v>
                </c:pt>
                <c:pt idx="2">
                  <c:v>Září</c:v>
                </c:pt>
              </c:strCache>
            </c:strRef>
          </c:cat>
          <c:val>
            <c:numRef>
              <c:f>('8.13'!$B$24,'8.13'!$D$24,'8.13'!$F$24)</c:f>
              <c:numCache>
                <c:formatCode>#\ ##0.0</c:formatCode>
                <c:ptCount val="3"/>
                <c:pt idx="0">
                  <c:v>201.57499999999999</c:v>
                </c:pt>
                <c:pt idx="1">
                  <c:v>491.197</c:v>
                </c:pt>
                <c:pt idx="2">
                  <c:v>17.196000000000002</c:v>
                </c:pt>
              </c:numCache>
            </c:numRef>
          </c:val>
          <c:extLst>
            <c:ext xmlns:c16="http://schemas.microsoft.com/office/drawing/2014/chart" uri="{C3380CC4-5D6E-409C-BE32-E72D297353CC}">
              <c16:uniqueId val="{0000000E-FB1D-4903-B777-01BAE80F00BB}"/>
            </c:ext>
          </c:extLst>
        </c:ser>
        <c:ser>
          <c:idx val="15"/>
          <c:order val="15"/>
          <c:tx>
            <c:strRef>
              <c:f>'8.13'!$A$25</c:f>
              <c:strCache>
                <c:ptCount val="1"/>
                <c:pt idx="0">
                  <c:v>Zemní plyn</c:v>
                </c:pt>
              </c:strCache>
            </c:strRef>
          </c:tx>
          <c:spPr>
            <a:pattFill prst="ltUpDiag">
              <a:fgClr>
                <a:srgbClr val="E86158"/>
              </a:fgClr>
              <a:bgClr>
                <a:sysClr val="window" lastClr="FFFFFF"/>
              </a:bgClr>
            </a:pattFill>
          </c:spPr>
          <c:invertIfNegative val="0"/>
          <c:cat>
            <c:strRef>
              <c:f>'8.13'!$C$38:$E$38</c:f>
              <c:strCache>
                <c:ptCount val="3"/>
                <c:pt idx="0">
                  <c:v>Červenec</c:v>
                </c:pt>
                <c:pt idx="1">
                  <c:v>Srpen</c:v>
                </c:pt>
                <c:pt idx="2">
                  <c:v>Září</c:v>
                </c:pt>
              </c:strCache>
            </c:strRef>
          </c:cat>
          <c:val>
            <c:numRef>
              <c:f>('8.13'!$B$25,'8.13'!$D$25,'8.13'!$F$25)</c:f>
              <c:numCache>
                <c:formatCode>#\ ##0.0</c:formatCode>
                <c:ptCount val="3"/>
                <c:pt idx="0">
                  <c:v>45616.52</c:v>
                </c:pt>
                <c:pt idx="1">
                  <c:v>49279.892999999996</c:v>
                </c:pt>
                <c:pt idx="2">
                  <c:v>21770.133000000002</c:v>
                </c:pt>
              </c:numCache>
            </c:numRef>
          </c:val>
          <c:extLst>
            <c:ext xmlns:c16="http://schemas.microsoft.com/office/drawing/2014/chart" uri="{C3380CC4-5D6E-409C-BE32-E72D297353CC}">
              <c16:uniqueId val="{0000000F-FB1D-4903-B777-01BAE80F00BB}"/>
            </c:ext>
          </c:extLst>
        </c:ser>
        <c:dLbls>
          <c:showLegendKey val="0"/>
          <c:showVal val="0"/>
          <c:showCatName val="0"/>
          <c:showSerName val="0"/>
          <c:showPercent val="0"/>
          <c:showBubbleSize val="0"/>
        </c:dLbls>
        <c:gapWidth val="50"/>
        <c:overlap val="100"/>
        <c:axId val="290626560"/>
        <c:axId val="290640640"/>
      </c:barChart>
      <c:catAx>
        <c:axId val="29062656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640640"/>
        <c:crosses val="autoZero"/>
        <c:auto val="1"/>
        <c:lblAlgn val="ctr"/>
        <c:lblOffset val="100"/>
        <c:noMultiLvlLbl val="0"/>
      </c:catAx>
      <c:valAx>
        <c:axId val="290640640"/>
        <c:scaling>
          <c:orientation val="minMax"/>
          <c:max val="500000"/>
        </c:scaling>
        <c:delete val="0"/>
        <c:axPos val="l"/>
        <c:majorGridlines/>
        <c:numFmt formatCode="#,##0" sourceLinked="0"/>
        <c:majorTickMark val="none"/>
        <c:minorTickMark val="none"/>
        <c:tickLblPos val="nextTo"/>
        <c:spPr>
          <a:ln>
            <a:noFill/>
          </a:ln>
        </c:spPr>
        <c:txPr>
          <a:bodyPr/>
          <a:lstStyle/>
          <a:p>
            <a:pPr>
              <a:defRPr sz="900" b="0">
                <a:latin typeface="Arial" panose="020B0604020202020204" pitchFamily="34" charset="0"/>
                <a:cs typeface="Arial" panose="020B0604020202020204" pitchFamily="34" charset="0"/>
              </a:defRPr>
            </a:pPr>
            <a:endParaRPr lang="cs-CZ"/>
          </a:p>
        </c:txPr>
        <c:crossAx val="2906265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A53F-43EA-A72D-3385B610C0F9}"/>
              </c:ext>
            </c:extLst>
          </c:dPt>
          <c:dPt>
            <c:idx val="1"/>
            <c:bubble3D val="0"/>
            <c:spPr>
              <a:solidFill>
                <a:schemeClr val="accent2"/>
              </a:solidFill>
            </c:spPr>
            <c:extLst>
              <c:ext xmlns:c16="http://schemas.microsoft.com/office/drawing/2014/chart" uri="{C3380CC4-5D6E-409C-BE32-E72D297353CC}">
                <c16:uniqueId val="{00000003-A53F-43EA-A72D-3385B610C0F9}"/>
              </c:ext>
            </c:extLst>
          </c:dPt>
          <c:dPt>
            <c:idx val="2"/>
            <c:bubble3D val="0"/>
            <c:spPr>
              <a:solidFill>
                <a:schemeClr val="accent3"/>
              </a:solidFill>
            </c:spPr>
            <c:extLst>
              <c:ext xmlns:c16="http://schemas.microsoft.com/office/drawing/2014/chart" uri="{C3380CC4-5D6E-409C-BE32-E72D297353CC}">
                <c16:uniqueId val="{00000005-A53F-43EA-A72D-3385B610C0F9}"/>
              </c:ext>
            </c:extLst>
          </c:dPt>
          <c:dPt>
            <c:idx val="3"/>
            <c:bubble3D val="0"/>
            <c:spPr>
              <a:solidFill>
                <a:schemeClr val="accent4"/>
              </a:solidFill>
            </c:spPr>
            <c:extLst>
              <c:ext xmlns:c16="http://schemas.microsoft.com/office/drawing/2014/chart" uri="{C3380CC4-5D6E-409C-BE32-E72D297353CC}">
                <c16:uniqueId val="{00000007-A53F-43EA-A72D-3385B610C0F9}"/>
              </c:ext>
            </c:extLst>
          </c:dPt>
          <c:dPt>
            <c:idx val="4"/>
            <c:bubble3D val="0"/>
            <c:spPr>
              <a:solidFill>
                <a:schemeClr val="accent5"/>
              </a:solidFill>
            </c:spPr>
            <c:extLst>
              <c:ext xmlns:c16="http://schemas.microsoft.com/office/drawing/2014/chart" uri="{C3380CC4-5D6E-409C-BE32-E72D297353CC}">
                <c16:uniqueId val="{00000009-A53F-43EA-A72D-3385B610C0F9}"/>
              </c:ext>
            </c:extLst>
          </c:dPt>
          <c:dPt>
            <c:idx val="5"/>
            <c:bubble3D val="0"/>
            <c:spPr>
              <a:solidFill>
                <a:schemeClr val="accent6"/>
              </a:solidFill>
            </c:spPr>
            <c:extLst>
              <c:ext xmlns:c16="http://schemas.microsoft.com/office/drawing/2014/chart" uri="{C3380CC4-5D6E-409C-BE32-E72D297353CC}">
                <c16:uniqueId val="{0000000B-A53F-43EA-A72D-3385B610C0F9}"/>
              </c:ext>
            </c:extLst>
          </c:dPt>
          <c:dPt>
            <c:idx val="6"/>
            <c:bubble3D val="0"/>
            <c:spPr>
              <a:solidFill>
                <a:srgbClr val="F0948F"/>
              </a:solidFill>
            </c:spPr>
            <c:extLst>
              <c:ext xmlns:c16="http://schemas.microsoft.com/office/drawing/2014/chart" uri="{C3380CC4-5D6E-409C-BE32-E72D297353CC}">
                <c16:uniqueId val="{0000000D-A53F-43EA-A72D-3385B610C0F9}"/>
              </c:ext>
            </c:extLst>
          </c:dPt>
          <c:dPt>
            <c:idx val="7"/>
            <c:bubble3D val="0"/>
            <c:spPr>
              <a:solidFill>
                <a:srgbClr val="F7C9C7"/>
              </a:solidFill>
            </c:spPr>
            <c:extLst>
              <c:ext xmlns:c16="http://schemas.microsoft.com/office/drawing/2014/chart" uri="{C3380CC4-5D6E-409C-BE32-E72D297353CC}">
                <c16:uniqueId val="{0000000F-A53F-43EA-A72D-3385B610C0F9}"/>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A53F-43EA-A72D-3385B610C0F9}"/>
            </c:ext>
          </c:extLst>
        </c:ser>
        <c:ser>
          <c:idx val="2"/>
          <c:order val="1"/>
          <c:dPt>
            <c:idx val="0"/>
            <c:bubble3D val="0"/>
            <c:spPr>
              <a:solidFill>
                <a:schemeClr val="accent1"/>
              </a:solidFill>
            </c:spPr>
            <c:extLst>
              <c:ext xmlns:c16="http://schemas.microsoft.com/office/drawing/2014/chart" uri="{C3380CC4-5D6E-409C-BE32-E72D297353CC}">
                <c16:uniqueId val="{00000012-A53F-43EA-A72D-3385B610C0F9}"/>
              </c:ext>
            </c:extLst>
          </c:dPt>
          <c:dPt>
            <c:idx val="1"/>
            <c:bubble3D val="0"/>
            <c:spPr>
              <a:solidFill>
                <a:schemeClr val="accent2"/>
              </a:solidFill>
            </c:spPr>
            <c:extLst>
              <c:ext xmlns:c16="http://schemas.microsoft.com/office/drawing/2014/chart" uri="{C3380CC4-5D6E-409C-BE32-E72D297353CC}">
                <c16:uniqueId val="{00000014-A53F-43EA-A72D-3385B610C0F9}"/>
              </c:ext>
            </c:extLst>
          </c:dPt>
          <c:dPt>
            <c:idx val="2"/>
            <c:bubble3D val="0"/>
            <c:spPr>
              <a:solidFill>
                <a:schemeClr val="accent3"/>
              </a:solidFill>
            </c:spPr>
            <c:extLst>
              <c:ext xmlns:c16="http://schemas.microsoft.com/office/drawing/2014/chart" uri="{C3380CC4-5D6E-409C-BE32-E72D297353CC}">
                <c16:uniqueId val="{00000016-A53F-43EA-A72D-3385B610C0F9}"/>
              </c:ext>
            </c:extLst>
          </c:dPt>
          <c:dPt>
            <c:idx val="3"/>
            <c:bubble3D val="0"/>
            <c:spPr>
              <a:solidFill>
                <a:schemeClr val="accent4"/>
              </a:solidFill>
            </c:spPr>
            <c:extLst>
              <c:ext xmlns:c16="http://schemas.microsoft.com/office/drawing/2014/chart" uri="{C3380CC4-5D6E-409C-BE32-E72D297353CC}">
                <c16:uniqueId val="{00000018-A53F-43EA-A72D-3385B610C0F9}"/>
              </c:ext>
            </c:extLst>
          </c:dPt>
          <c:dPt>
            <c:idx val="4"/>
            <c:bubble3D val="0"/>
            <c:spPr>
              <a:solidFill>
                <a:schemeClr val="accent5"/>
              </a:solidFill>
            </c:spPr>
            <c:extLst>
              <c:ext xmlns:c16="http://schemas.microsoft.com/office/drawing/2014/chart" uri="{C3380CC4-5D6E-409C-BE32-E72D297353CC}">
                <c16:uniqueId val="{0000001A-A53F-43EA-A72D-3385B610C0F9}"/>
              </c:ext>
            </c:extLst>
          </c:dPt>
          <c:dPt>
            <c:idx val="5"/>
            <c:bubble3D val="0"/>
            <c:spPr>
              <a:solidFill>
                <a:schemeClr val="accent6"/>
              </a:solidFill>
            </c:spPr>
            <c:extLst>
              <c:ext xmlns:c16="http://schemas.microsoft.com/office/drawing/2014/chart" uri="{C3380CC4-5D6E-409C-BE32-E72D297353CC}">
                <c16:uniqueId val="{0000001C-A53F-43EA-A72D-3385B610C0F9}"/>
              </c:ext>
            </c:extLst>
          </c:dPt>
          <c:dPt>
            <c:idx val="6"/>
            <c:bubble3D val="0"/>
            <c:spPr>
              <a:solidFill>
                <a:srgbClr val="F0948F"/>
              </a:solidFill>
            </c:spPr>
            <c:extLst>
              <c:ext xmlns:c16="http://schemas.microsoft.com/office/drawing/2014/chart" uri="{C3380CC4-5D6E-409C-BE32-E72D297353CC}">
                <c16:uniqueId val="{0000001E-A53F-43EA-A72D-3385B610C0F9}"/>
              </c:ext>
            </c:extLst>
          </c:dPt>
          <c:dPt>
            <c:idx val="7"/>
            <c:bubble3D val="0"/>
            <c:spPr>
              <a:solidFill>
                <a:srgbClr val="F7C9C7"/>
              </a:solidFill>
            </c:spPr>
            <c:extLst>
              <c:ext xmlns:c16="http://schemas.microsoft.com/office/drawing/2014/chart" uri="{C3380CC4-5D6E-409C-BE32-E72D297353CC}">
                <c16:uniqueId val="{00000020-A53F-43EA-A72D-3385B610C0F9}"/>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A53F-43EA-A72D-3385B610C0F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BE9-4063-BACE-DA2BF54FD16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BE9-4063-BACE-DA2BF54FD16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BE9-4063-BACE-DA2BF54FD16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BE9-4063-BACE-DA2BF54FD16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BE9-4063-BACE-DA2BF54FD16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BE9-4063-BACE-DA2BF54FD16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BE9-4063-BACE-DA2BF54FD16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BE9-4063-BACE-DA2BF54FD16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BE9-4063-BACE-DA2BF54FD16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BE9-4063-BACE-DA2BF54FD16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BE9-4063-BACE-DA2BF54FD16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BE9-4063-BACE-DA2BF54FD16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BE9-4063-BACE-DA2BF54FD16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BE9-4063-BACE-DA2BF54FD16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BE9-4063-BACE-DA2BF54FD16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6BE9-4063-BACE-DA2BF54FD16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8292374816874613E-3"/>
          <c:y val="0"/>
        </c:manualLayout>
      </c:layout>
      <c:overlay val="0"/>
    </c:title>
    <c:autoTitleDeleted val="0"/>
    <c:plotArea>
      <c:layout>
        <c:manualLayout>
          <c:layoutTarget val="inner"/>
          <c:xMode val="edge"/>
          <c:yMode val="edge"/>
          <c:x val="7.2909980291895035E-2"/>
          <c:y val="0.27287888761182372"/>
          <c:w val="0.62054784332341095"/>
          <c:h val="0.53671228858792597"/>
        </c:manualLayout>
      </c:layout>
      <c:barChart>
        <c:barDir val="col"/>
        <c:grouping val="stacked"/>
        <c:varyColors val="0"/>
        <c:ser>
          <c:idx val="0"/>
          <c:order val="0"/>
          <c:tx>
            <c:strRef>
              <c:f>'8.14'!$A$27</c:f>
              <c:strCache>
                <c:ptCount val="1"/>
                <c:pt idx="0">
                  <c:v>Průmysl</c:v>
                </c:pt>
              </c:strCache>
            </c:strRef>
          </c:tx>
          <c:invertIfNegative val="0"/>
          <c:cat>
            <c:strRef>
              <c:f>'8.14'!$C$38:$E$38</c:f>
              <c:strCache>
                <c:ptCount val="3"/>
                <c:pt idx="0">
                  <c:v>Červenec</c:v>
                </c:pt>
                <c:pt idx="1">
                  <c:v>Srpen</c:v>
                </c:pt>
                <c:pt idx="2">
                  <c:v>Září</c:v>
                </c:pt>
              </c:strCache>
            </c:strRef>
          </c:cat>
          <c:val>
            <c:numRef>
              <c:f>('8.14'!$B$27,'8.14'!$D$27,'8.14'!$F$27)</c:f>
              <c:numCache>
                <c:formatCode>#\ ##0.0</c:formatCode>
                <c:ptCount val="3"/>
                <c:pt idx="0">
                  <c:v>63873.077000000005</c:v>
                </c:pt>
                <c:pt idx="1">
                  <c:v>102016.74799999999</c:v>
                </c:pt>
                <c:pt idx="2">
                  <c:v>100200.69099999999</c:v>
                </c:pt>
              </c:numCache>
            </c:numRef>
          </c:val>
          <c:extLst>
            <c:ext xmlns:c16="http://schemas.microsoft.com/office/drawing/2014/chart" uri="{C3380CC4-5D6E-409C-BE32-E72D297353CC}">
              <c16:uniqueId val="{00000000-FA99-4B1B-BCC9-AFDE24F83B76}"/>
            </c:ext>
          </c:extLst>
        </c:ser>
        <c:ser>
          <c:idx val="1"/>
          <c:order val="1"/>
          <c:tx>
            <c:strRef>
              <c:f>'8.14'!$A$28</c:f>
              <c:strCache>
                <c:ptCount val="1"/>
                <c:pt idx="0">
                  <c:v>Energetika</c:v>
                </c:pt>
              </c:strCache>
            </c:strRef>
          </c:tx>
          <c:invertIfNegative val="0"/>
          <c:cat>
            <c:strRef>
              <c:f>'8.14'!$C$38:$E$38</c:f>
              <c:strCache>
                <c:ptCount val="3"/>
                <c:pt idx="0">
                  <c:v>Červenec</c:v>
                </c:pt>
                <c:pt idx="1">
                  <c:v>Srpen</c:v>
                </c:pt>
                <c:pt idx="2">
                  <c:v>Září</c:v>
                </c:pt>
              </c:strCache>
            </c:strRef>
          </c:cat>
          <c:val>
            <c:numRef>
              <c:f>('8.14'!$B$28,'8.14'!$D$28,'8.14'!$F$28)</c:f>
              <c:numCache>
                <c:formatCode>#\ ##0.0</c:formatCode>
                <c:ptCount val="3"/>
                <c:pt idx="0">
                  <c:v>418.97399999999999</c:v>
                </c:pt>
                <c:pt idx="1">
                  <c:v>671.06700000000001</c:v>
                </c:pt>
                <c:pt idx="2">
                  <c:v>520.33799999999997</c:v>
                </c:pt>
              </c:numCache>
            </c:numRef>
          </c:val>
          <c:extLst>
            <c:ext xmlns:c16="http://schemas.microsoft.com/office/drawing/2014/chart" uri="{C3380CC4-5D6E-409C-BE32-E72D297353CC}">
              <c16:uniqueId val="{00000001-FA99-4B1B-BCC9-AFDE24F83B76}"/>
            </c:ext>
          </c:extLst>
        </c:ser>
        <c:ser>
          <c:idx val="2"/>
          <c:order val="2"/>
          <c:tx>
            <c:strRef>
              <c:f>'8.14'!$A$29</c:f>
              <c:strCache>
                <c:ptCount val="1"/>
                <c:pt idx="0">
                  <c:v>Doprava</c:v>
                </c:pt>
              </c:strCache>
            </c:strRef>
          </c:tx>
          <c:invertIfNegative val="0"/>
          <c:cat>
            <c:strRef>
              <c:f>'8.14'!$C$38:$E$38</c:f>
              <c:strCache>
                <c:ptCount val="3"/>
                <c:pt idx="0">
                  <c:v>Červenec</c:v>
                </c:pt>
                <c:pt idx="1">
                  <c:v>Srpen</c:v>
                </c:pt>
                <c:pt idx="2">
                  <c:v>Září</c:v>
                </c:pt>
              </c:strCache>
            </c:strRef>
          </c:cat>
          <c:val>
            <c:numRef>
              <c:f>('8.14'!$B$29,'8.14'!$D$29,'8.14'!$F$29)</c:f>
              <c:numCache>
                <c:formatCode>#\ ##0.0</c:formatCode>
                <c:ptCount val="3"/>
                <c:pt idx="0">
                  <c:v>96.87</c:v>
                </c:pt>
                <c:pt idx="1">
                  <c:v>104.57</c:v>
                </c:pt>
                <c:pt idx="2">
                  <c:v>127.62</c:v>
                </c:pt>
              </c:numCache>
            </c:numRef>
          </c:val>
          <c:extLst>
            <c:ext xmlns:c16="http://schemas.microsoft.com/office/drawing/2014/chart" uri="{C3380CC4-5D6E-409C-BE32-E72D297353CC}">
              <c16:uniqueId val="{00000002-FA99-4B1B-BCC9-AFDE24F83B76}"/>
            </c:ext>
          </c:extLst>
        </c:ser>
        <c:ser>
          <c:idx val="3"/>
          <c:order val="3"/>
          <c:tx>
            <c:strRef>
              <c:f>'8.14'!$A$30</c:f>
              <c:strCache>
                <c:ptCount val="1"/>
                <c:pt idx="0">
                  <c:v>Stavebnictví</c:v>
                </c:pt>
              </c:strCache>
            </c:strRef>
          </c:tx>
          <c:invertIfNegative val="0"/>
          <c:cat>
            <c:strRef>
              <c:f>'8.14'!$C$38:$E$38</c:f>
              <c:strCache>
                <c:ptCount val="3"/>
                <c:pt idx="0">
                  <c:v>Červenec</c:v>
                </c:pt>
                <c:pt idx="1">
                  <c:v>Srpen</c:v>
                </c:pt>
                <c:pt idx="2">
                  <c:v>Září</c:v>
                </c:pt>
              </c:strCache>
            </c:strRef>
          </c:cat>
          <c:val>
            <c:numRef>
              <c:f>('8.14'!$B$30,'8.14'!$D$30,'8.14'!$F$30)</c:f>
              <c:numCache>
                <c:formatCode>#\ ##0.0</c:formatCode>
                <c:ptCount val="3"/>
                <c:pt idx="0">
                  <c:v>60.04</c:v>
                </c:pt>
                <c:pt idx="1">
                  <c:v>61.35</c:v>
                </c:pt>
                <c:pt idx="2">
                  <c:v>63.730000000000004</c:v>
                </c:pt>
              </c:numCache>
            </c:numRef>
          </c:val>
          <c:extLst>
            <c:ext xmlns:c16="http://schemas.microsoft.com/office/drawing/2014/chart" uri="{C3380CC4-5D6E-409C-BE32-E72D297353CC}">
              <c16:uniqueId val="{00000003-FA99-4B1B-BCC9-AFDE24F83B76}"/>
            </c:ext>
          </c:extLst>
        </c:ser>
        <c:ser>
          <c:idx val="4"/>
          <c:order val="4"/>
          <c:tx>
            <c:strRef>
              <c:f>'8.14'!$A$31</c:f>
              <c:strCache>
                <c:ptCount val="1"/>
                <c:pt idx="0">
                  <c:v>Zemědělství a lesnictví</c:v>
                </c:pt>
              </c:strCache>
            </c:strRef>
          </c:tx>
          <c:invertIfNegative val="0"/>
          <c:cat>
            <c:strRef>
              <c:f>'8.14'!$C$38:$E$38</c:f>
              <c:strCache>
                <c:ptCount val="3"/>
                <c:pt idx="0">
                  <c:v>Červenec</c:v>
                </c:pt>
                <c:pt idx="1">
                  <c:v>Srpen</c:v>
                </c:pt>
                <c:pt idx="2">
                  <c:v>Září</c:v>
                </c:pt>
              </c:strCache>
            </c:strRef>
          </c:cat>
          <c:val>
            <c:numRef>
              <c:f>('8.14'!$B$31,'8.14'!$D$31,'8.14'!$F$31)</c:f>
              <c:numCache>
                <c:formatCode>#\ ##0.0</c:formatCode>
                <c:ptCount val="3"/>
                <c:pt idx="0">
                  <c:v>463.78</c:v>
                </c:pt>
                <c:pt idx="1">
                  <c:v>578.45000000000005</c:v>
                </c:pt>
                <c:pt idx="2">
                  <c:v>491.16999999999996</c:v>
                </c:pt>
              </c:numCache>
            </c:numRef>
          </c:val>
          <c:extLst>
            <c:ext xmlns:c16="http://schemas.microsoft.com/office/drawing/2014/chart" uri="{C3380CC4-5D6E-409C-BE32-E72D297353CC}">
              <c16:uniqueId val="{00000004-FA99-4B1B-BCC9-AFDE24F83B76}"/>
            </c:ext>
          </c:extLst>
        </c:ser>
        <c:ser>
          <c:idx val="5"/>
          <c:order val="5"/>
          <c:tx>
            <c:strRef>
              <c:f>'8.14'!$A$32</c:f>
              <c:strCache>
                <c:ptCount val="1"/>
                <c:pt idx="0">
                  <c:v>Domácnosti</c:v>
                </c:pt>
              </c:strCache>
            </c:strRef>
          </c:tx>
          <c:spPr>
            <a:solidFill>
              <a:schemeClr val="accent6"/>
            </a:solidFill>
          </c:spPr>
          <c:invertIfNegative val="0"/>
          <c:cat>
            <c:strRef>
              <c:f>'8.14'!$C$38:$E$38</c:f>
              <c:strCache>
                <c:ptCount val="3"/>
                <c:pt idx="0">
                  <c:v>Červenec</c:v>
                </c:pt>
                <c:pt idx="1">
                  <c:v>Srpen</c:v>
                </c:pt>
                <c:pt idx="2">
                  <c:v>Září</c:v>
                </c:pt>
              </c:strCache>
            </c:strRef>
          </c:cat>
          <c:val>
            <c:numRef>
              <c:f>('8.14'!$B$32,'8.14'!$D$32,'8.14'!$F$32)</c:f>
              <c:numCache>
                <c:formatCode>#\ ##0.0</c:formatCode>
                <c:ptCount val="3"/>
                <c:pt idx="0">
                  <c:v>25204.489000000001</c:v>
                </c:pt>
                <c:pt idx="1">
                  <c:v>24810.091000000004</c:v>
                </c:pt>
                <c:pt idx="2">
                  <c:v>26868.189000000002</c:v>
                </c:pt>
              </c:numCache>
            </c:numRef>
          </c:val>
          <c:extLst>
            <c:ext xmlns:c16="http://schemas.microsoft.com/office/drawing/2014/chart" uri="{C3380CC4-5D6E-409C-BE32-E72D297353CC}">
              <c16:uniqueId val="{00000005-FA99-4B1B-BCC9-AFDE24F83B76}"/>
            </c:ext>
          </c:extLst>
        </c:ser>
        <c:ser>
          <c:idx val="6"/>
          <c:order val="6"/>
          <c:tx>
            <c:strRef>
              <c:f>'8.14'!$A$33</c:f>
              <c:strCache>
                <c:ptCount val="1"/>
                <c:pt idx="0">
                  <c:v>Obchod, služby, školství, zdravotnictví</c:v>
                </c:pt>
              </c:strCache>
            </c:strRef>
          </c:tx>
          <c:spPr>
            <a:solidFill>
              <a:srgbClr val="F0948F"/>
            </a:solidFill>
          </c:spPr>
          <c:invertIfNegative val="0"/>
          <c:cat>
            <c:strRef>
              <c:f>'8.14'!$C$38:$E$38</c:f>
              <c:strCache>
                <c:ptCount val="3"/>
                <c:pt idx="0">
                  <c:v>Červenec</c:v>
                </c:pt>
                <c:pt idx="1">
                  <c:v>Srpen</c:v>
                </c:pt>
                <c:pt idx="2">
                  <c:v>Září</c:v>
                </c:pt>
              </c:strCache>
            </c:strRef>
          </c:cat>
          <c:val>
            <c:numRef>
              <c:f>('8.14'!$B$33,'8.14'!$D$33,'8.14'!$F$33)</c:f>
              <c:numCache>
                <c:formatCode>#\ ##0.0</c:formatCode>
                <c:ptCount val="3"/>
                <c:pt idx="0">
                  <c:v>5577.8600000000006</c:v>
                </c:pt>
                <c:pt idx="1">
                  <c:v>6025.7499999999991</c:v>
                </c:pt>
                <c:pt idx="2">
                  <c:v>7084.0810000000001</c:v>
                </c:pt>
              </c:numCache>
            </c:numRef>
          </c:val>
          <c:extLst>
            <c:ext xmlns:c16="http://schemas.microsoft.com/office/drawing/2014/chart" uri="{C3380CC4-5D6E-409C-BE32-E72D297353CC}">
              <c16:uniqueId val="{00000006-FA99-4B1B-BCC9-AFDE24F83B76}"/>
            </c:ext>
          </c:extLst>
        </c:ser>
        <c:ser>
          <c:idx val="7"/>
          <c:order val="7"/>
          <c:tx>
            <c:strRef>
              <c:f>'8.14'!$A$34</c:f>
              <c:strCache>
                <c:ptCount val="1"/>
                <c:pt idx="0">
                  <c:v>Ostatní</c:v>
                </c:pt>
              </c:strCache>
            </c:strRef>
          </c:tx>
          <c:spPr>
            <a:solidFill>
              <a:srgbClr val="F7C9C7"/>
            </a:solidFill>
          </c:spPr>
          <c:invertIfNegative val="0"/>
          <c:cat>
            <c:strRef>
              <c:f>'8.14'!$C$38:$E$38</c:f>
              <c:strCache>
                <c:ptCount val="3"/>
                <c:pt idx="0">
                  <c:v>Červenec</c:v>
                </c:pt>
                <c:pt idx="1">
                  <c:v>Srpen</c:v>
                </c:pt>
                <c:pt idx="2">
                  <c:v>Září</c:v>
                </c:pt>
              </c:strCache>
            </c:strRef>
          </c:cat>
          <c:val>
            <c:numRef>
              <c:f>('8.14'!$B$34,'8.14'!$D$34,'8.14'!$F$34)</c:f>
              <c:numCache>
                <c:formatCode>#\ ##0.0</c:formatCode>
                <c:ptCount val="3"/>
                <c:pt idx="0">
                  <c:v>16</c:v>
                </c:pt>
                <c:pt idx="1">
                  <c:v>15</c:v>
                </c:pt>
                <c:pt idx="2">
                  <c:v>17</c:v>
                </c:pt>
              </c:numCache>
            </c:numRef>
          </c:val>
          <c:extLst>
            <c:ext xmlns:c16="http://schemas.microsoft.com/office/drawing/2014/chart" uri="{C3380CC4-5D6E-409C-BE32-E72D297353CC}">
              <c16:uniqueId val="{00000007-FA99-4B1B-BCC9-AFDE24F83B76}"/>
            </c:ext>
          </c:extLst>
        </c:ser>
        <c:dLbls>
          <c:showLegendKey val="0"/>
          <c:showVal val="0"/>
          <c:showCatName val="0"/>
          <c:showSerName val="0"/>
          <c:showPercent val="0"/>
          <c:showBubbleSize val="0"/>
        </c:dLbls>
        <c:gapWidth val="50"/>
        <c:overlap val="100"/>
        <c:axId val="284426240"/>
        <c:axId val="284427776"/>
      </c:barChart>
      <c:catAx>
        <c:axId val="2844262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427776"/>
        <c:crosses val="autoZero"/>
        <c:auto val="1"/>
        <c:lblAlgn val="ctr"/>
        <c:lblOffset val="100"/>
        <c:noMultiLvlLbl val="0"/>
      </c:catAx>
      <c:valAx>
        <c:axId val="2844277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4262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solidFill>
                  <a:schemeClr val="tx2"/>
                </a:solidFill>
              </a:defRPr>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'8.14'!$A$38</c:f>
              <c:strCache>
                <c:ptCount val="1"/>
                <c:pt idx="0">
                  <c:v>Instalovaný výkon</c:v>
                </c:pt>
              </c:strCache>
            </c:strRef>
          </c:tx>
          <c:invertIfNegative val="0"/>
          <c:val>
            <c:numRef>
              <c:f>'8.14'!$B$38</c:f>
              <c:numCache>
                <c:formatCode>0.0%</c:formatCode>
                <c:ptCount val="1"/>
                <c:pt idx="0">
                  <c:v>3.2658894879780749E-2</c:v>
                </c:pt>
              </c:numCache>
            </c:numRef>
          </c:val>
          <c:extLst>
            <c:ext xmlns:c16="http://schemas.microsoft.com/office/drawing/2014/chart" uri="{C3380CC4-5D6E-409C-BE32-E72D297353CC}">
              <c16:uniqueId val="{00000000-0A0C-4FB2-83B0-E06802AF94F6}"/>
            </c:ext>
          </c:extLst>
        </c:ser>
        <c:ser>
          <c:idx val="1"/>
          <c:order val="1"/>
          <c:tx>
            <c:strRef>
              <c:f>'8.14'!$A$39</c:f>
              <c:strCache>
                <c:ptCount val="1"/>
                <c:pt idx="0">
                  <c:v>Výroba tepla brutto</c:v>
                </c:pt>
              </c:strCache>
            </c:strRef>
          </c:tx>
          <c:invertIfNegative val="0"/>
          <c:val>
            <c:numRef>
              <c:f>'8.14'!$B$39</c:f>
              <c:numCache>
                <c:formatCode>0.0%</c:formatCode>
                <c:ptCount val="1"/>
                <c:pt idx="0">
                  <c:v>4.7894133476082346E-2</c:v>
                </c:pt>
              </c:numCache>
            </c:numRef>
          </c:val>
          <c:extLst>
            <c:ext xmlns:c16="http://schemas.microsoft.com/office/drawing/2014/chart" uri="{C3380CC4-5D6E-409C-BE32-E72D297353CC}">
              <c16:uniqueId val="{00000001-0A0C-4FB2-83B0-E06802AF94F6}"/>
            </c:ext>
          </c:extLst>
        </c:ser>
        <c:ser>
          <c:idx val="2"/>
          <c:order val="2"/>
          <c:tx>
            <c:strRef>
              <c:f>'8.14'!$A$40</c:f>
              <c:strCache>
                <c:ptCount val="1"/>
                <c:pt idx="0">
                  <c:v>Dodávky tepla</c:v>
                </c:pt>
              </c:strCache>
            </c:strRef>
          </c:tx>
          <c:invertIfNegative val="0"/>
          <c:val>
            <c:numRef>
              <c:f>'8.14'!$B$40</c:f>
              <c:numCache>
                <c:formatCode>0.0%</c:formatCode>
                <c:ptCount val="1"/>
                <c:pt idx="0">
                  <c:v>4.6994898716466477E-2</c:v>
                </c:pt>
              </c:numCache>
            </c:numRef>
          </c:val>
          <c:extLst>
            <c:ext xmlns:c16="http://schemas.microsoft.com/office/drawing/2014/chart" uri="{C3380CC4-5D6E-409C-BE32-E72D297353CC}">
              <c16:uniqueId val="{00000002-0A0C-4FB2-83B0-E06802AF94F6}"/>
            </c:ext>
          </c:extLst>
        </c:ser>
        <c:dLbls>
          <c:showLegendKey val="0"/>
          <c:showVal val="0"/>
          <c:showCatName val="0"/>
          <c:showSerName val="0"/>
          <c:showPercent val="0"/>
          <c:showBubbleSize val="0"/>
        </c:dLbls>
        <c:gapWidth val="150"/>
        <c:axId val="284471296"/>
        <c:axId val="284472832"/>
      </c:barChart>
      <c:catAx>
        <c:axId val="284471296"/>
        <c:scaling>
          <c:orientation val="maxMin"/>
        </c:scaling>
        <c:delete val="0"/>
        <c:axPos val="l"/>
        <c:numFmt formatCode="General" sourceLinked="1"/>
        <c:majorTickMark val="none"/>
        <c:minorTickMark val="none"/>
        <c:tickLblPos val="none"/>
        <c:crossAx val="284472832"/>
        <c:crosses val="autoZero"/>
        <c:auto val="1"/>
        <c:lblAlgn val="ctr"/>
        <c:lblOffset val="100"/>
        <c:noMultiLvlLbl val="0"/>
      </c:catAx>
      <c:valAx>
        <c:axId val="28447283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4471296"/>
        <c:crosses val="max"/>
        <c:crossBetween val="between"/>
        <c:majorUnit val="0.1"/>
      </c:valAx>
    </c:plotArea>
    <c:legend>
      <c:legendPos val="b"/>
      <c:layout>
        <c:manualLayout>
          <c:xMode val="edge"/>
          <c:yMode val="edge"/>
          <c:x val="1.5162396231415507E-3"/>
          <c:y val="0.76406173692914925"/>
          <c:w val="0.65737346283491216"/>
          <c:h val="0.235938263070850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tx2"/>
                </a:solidFill>
              </a:defRPr>
            </a:pPr>
            <a:r>
              <a:rPr lang="cs-CZ" sz="1000" b="1" i="0" baseline="0">
                <a:solidFill>
                  <a:srgbClr val="233060"/>
                </a:solidFill>
                <a:effectLst/>
                <a:latin typeface="Arial" panose="020B0604020202020204" pitchFamily="34" charset="0"/>
                <a:cs typeface="Arial" panose="020B0604020202020204" pitchFamily="34" charset="0"/>
              </a:rPr>
              <a:t>Dodávky tepla podle paliv (GJ)</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2.8085811307106494E-3"/>
          <c:y val="2.8891280065699226E-2"/>
        </c:manualLayout>
      </c:layout>
      <c:overlay val="0"/>
    </c:title>
    <c:autoTitleDeleted val="0"/>
    <c:plotArea>
      <c:layout/>
      <c:barChart>
        <c:barDir val="col"/>
        <c:grouping val="stacked"/>
        <c:varyColors val="0"/>
        <c:ser>
          <c:idx val="0"/>
          <c:order val="0"/>
          <c:tx>
            <c:strRef>
              <c:f>'8.14'!$A$10</c:f>
              <c:strCache>
                <c:ptCount val="1"/>
                <c:pt idx="0">
                  <c:v>Biomasa</c:v>
                </c:pt>
              </c:strCache>
            </c:strRef>
          </c:tx>
          <c:spPr>
            <a:solidFill>
              <a:srgbClr val="23315F"/>
            </a:solidFill>
          </c:spPr>
          <c:invertIfNegative val="0"/>
          <c:cat>
            <c:strRef>
              <c:f>'8.14'!$C$38:$E$38</c:f>
              <c:strCache>
                <c:ptCount val="3"/>
                <c:pt idx="0">
                  <c:v>Červenec</c:v>
                </c:pt>
                <c:pt idx="1">
                  <c:v>Srpen</c:v>
                </c:pt>
                <c:pt idx="2">
                  <c:v>Září</c:v>
                </c:pt>
              </c:strCache>
            </c:strRef>
          </c:cat>
          <c:val>
            <c:numRef>
              <c:f>('8.14'!$B$10,'8.14'!$D$10,'8.14'!$F$10)</c:f>
              <c:numCache>
                <c:formatCode>#\ ##0.0</c:formatCode>
                <c:ptCount val="3"/>
                <c:pt idx="0">
                  <c:v>6157.4830000000002</c:v>
                </c:pt>
                <c:pt idx="1">
                  <c:v>11797.386</c:v>
                </c:pt>
                <c:pt idx="2">
                  <c:v>13800.623</c:v>
                </c:pt>
              </c:numCache>
            </c:numRef>
          </c:val>
          <c:extLst>
            <c:ext xmlns:c16="http://schemas.microsoft.com/office/drawing/2014/chart" uri="{C3380CC4-5D6E-409C-BE32-E72D297353CC}">
              <c16:uniqueId val="{00000000-CEFC-45C0-93EE-DC9598E52E86}"/>
            </c:ext>
          </c:extLst>
        </c:ser>
        <c:ser>
          <c:idx val="1"/>
          <c:order val="1"/>
          <c:tx>
            <c:strRef>
              <c:f>'8.14'!$A$11</c:f>
              <c:strCache>
                <c:ptCount val="1"/>
                <c:pt idx="0">
                  <c:v>Bioplyn</c:v>
                </c:pt>
              </c:strCache>
            </c:strRef>
          </c:tx>
          <c:spPr>
            <a:solidFill>
              <a:srgbClr val="5A6588"/>
            </a:solidFill>
          </c:spPr>
          <c:invertIfNegative val="0"/>
          <c:cat>
            <c:strRef>
              <c:f>'8.14'!$C$38:$E$38</c:f>
              <c:strCache>
                <c:ptCount val="3"/>
                <c:pt idx="0">
                  <c:v>Červenec</c:v>
                </c:pt>
                <c:pt idx="1">
                  <c:v>Srpen</c:v>
                </c:pt>
                <c:pt idx="2">
                  <c:v>Září</c:v>
                </c:pt>
              </c:strCache>
            </c:strRef>
          </c:cat>
          <c:val>
            <c:numRef>
              <c:f>('8.14'!$B$11,'8.14'!$D$11,'8.14'!$F$11)</c:f>
              <c:numCache>
                <c:formatCode>#\ ##0.0</c:formatCode>
                <c:ptCount val="3"/>
                <c:pt idx="0">
                  <c:v>448.53999999999996</c:v>
                </c:pt>
                <c:pt idx="1">
                  <c:v>491.08</c:v>
                </c:pt>
                <c:pt idx="2">
                  <c:v>436.90999999999997</c:v>
                </c:pt>
              </c:numCache>
            </c:numRef>
          </c:val>
          <c:extLst>
            <c:ext xmlns:c16="http://schemas.microsoft.com/office/drawing/2014/chart" uri="{C3380CC4-5D6E-409C-BE32-E72D297353CC}">
              <c16:uniqueId val="{00000001-CEFC-45C0-93EE-DC9598E52E86}"/>
            </c:ext>
          </c:extLst>
        </c:ser>
        <c:ser>
          <c:idx val="2"/>
          <c:order val="2"/>
          <c:tx>
            <c:strRef>
              <c:f>'8.14'!$A$12</c:f>
              <c:strCache>
                <c:ptCount val="1"/>
                <c:pt idx="0">
                  <c:v>Černé uhlí</c:v>
                </c:pt>
              </c:strCache>
            </c:strRef>
          </c:tx>
          <c:spPr>
            <a:solidFill>
              <a:srgbClr val="9198B0"/>
            </a:solidFill>
          </c:spPr>
          <c:invertIfNegative val="0"/>
          <c:cat>
            <c:strRef>
              <c:f>'8.14'!$C$38:$E$38</c:f>
              <c:strCache>
                <c:ptCount val="3"/>
                <c:pt idx="0">
                  <c:v>Červenec</c:v>
                </c:pt>
                <c:pt idx="1">
                  <c:v>Srpen</c:v>
                </c:pt>
                <c:pt idx="2">
                  <c:v>Září</c:v>
                </c:pt>
              </c:strCache>
            </c:strRef>
          </c:cat>
          <c:val>
            <c:numRef>
              <c:f>('8.14'!$B$12,'8.14'!$D$12,'8.14'!$F$12)</c:f>
              <c:numCache>
                <c:formatCode>#\ ##0.0</c:formatCode>
                <c:ptCount val="3"/>
                <c:pt idx="0">
                  <c:v>0</c:v>
                </c:pt>
                <c:pt idx="1">
                  <c:v>0</c:v>
                </c:pt>
                <c:pt idx="2">
                  <c:v>0</c:v>
                </c:pt>
              </c:numCache>
            </c:numRef>
          </c:val>
          <c:extLst>
            <c:ext xmlns:c16="http://schemas.microsoft.com/office/drawing/2014/chart" uri="{C3380CC4-5D6E-409C-BE32-E72D297353CC}">
              <c16:uniqueId val="{00000002-CEFC-45C0-93EE-DC9598E52E86}"/>
            </c:ext>
          </c:extLst>
        </c:ser>
        <c:ser>
          <c:idx val="3"/>
          <c:order val="3"/>
          <c:tx>
            <c:strRef>
              <c:f>'8.14'!$A$13</c:f>
              <c:strCache>
                <c:ptCount val="1"/>
                <c:pt idx="0">
                  <c:v>Elektrická energie</c:v>
                </c:pt>
              </c:strCache>
            </c:strRef>
          </c:tx>
          <c:spPr>
            <a:solidFill>
              <a:srgbClr val="C8CBD7"/>
            </a:solidFill>
          </c:spPr>
          <c:invertIfNegative val="0"/>
          <c:cat>
            <c:strRef>
              <c:f>'8.14'!$C$38:$E$38</c:f>
              <c:strCache>
                <c:ptCount val="3"/>
                <c:pt idx="0">
                  <c:v>Červenec</c:v>
                </c:pt>
                <c:pt idx="1">
                  <c:v>Srpen</c:v>
                </c:pt>
                <c:pt idx="2">
                  <c:v>Září</c:v>
                </c:pt>
              </c:strCache>
            </c:strRef>
          </c:cat>
          <c:val>
            <c:numRef>
              <c:f>('8.14'!$B$13,'8.14'!$D$13,'8.14'!$F$13)</c:f>
              <c:numCache>
                <c:formatCode>#\ ##0.0</c:formatCode>
                <c:ptCount val="3"/>
                <c:pt idx="0">
                  <c:v>19.600000000000001</c:v>
                </c:pt>
                <c:pt idx="1">
                  <c:v>2.2999999999999998</c:v>
                </c:pt>
                <c:pt idx="2">
                  <c:v>22.8</c:v>
                </c:pt>
              </c:numCache>
            </c:numRef>
          </c:val>
          <c:extLst>
            <c:ext xmlns:c16="http://schemas.microsoft.com/office/drawing/2014/chart" uri="{C3380CC4-5D6E-409C-BE32-E72D297353CC}">
              <c16:uniqueId val="{00000003-CEFC-45C0-93EE-DC9598E52E86}"/>
            </c:ext>
          </c:extLst>
        </c:ser>
        <c:ser>
          <c:idx val="4"/>
          <c:order val="4"/>
          <c:tx>
            <c:strRef>
              <c:f>'8.14'!$A$14</c:f>
              <c:strCache>
                <c:ptCount val="1"/>
                <c:pt idx="0">
                  <c:v>Energie prostředí (tepelné čerpadlo)</c:v>
                </c:pt>
              </c:strCache>
            </c:strRef>
          </c:tx>
          <c:spPr>
            <a:solidFill>
              <a:srgbClr val="E02C1F"/>
            </a:solidFill>
          </c:spPr>
          <c:invertIfNegative val="0"/>
          <c:cat>
            <c:strRef>
              <c:f>'8.14'!$C$38:$E$38</c:f>
              <c:strCache>
                <c:ptCount val="3"/>
                <c:pt idx="0">
                  <c:v>Červenec</c:v>
                </c:pt>
                <c:pt idx="1">
                  <c:v>Srpen</c:v>
                </c:pt>
                <c:pt idx="2">
                  <c:v>Září</c:v>
                </c:pt>
              </c:strCache>
            </c:strRef>
          </c:cat>
          <c:val>
            <c:numRef>
              <c:f>('8.14'!$B$14,'8.14'!$D$14,'8.14'!$F$14)</c:f>
              <c:numCache>
                <c:formatCode>#\ ##0.0</c:formatCode>
                <c:ptCount val="3"/>
                <c:pt idx="0">
                  <c:v>0.47599999999999998</c:v>
                </c:pt>
                <c:pt idx="1">
                  <c:v>0.23100000000000001</c:v>
                </c:pt>
                <c:pt idx="2">
                  <c:v>0.122</c:v>
                </c:pt>
              </c:numCache>
            </c:numRef>
          </c:val>
          <c:extLst>
            <c:ext xmlns:c16="http://schemas.microsoft.com/office/drawing/2014/chart" uri="{C3380CC4-5D6E-409C-BE32-E72D297353CC}">
              <c16:uniqueId val="{00000004-CEFC-45C0-93EE-DC9598E52E86}"/>
            </c:ext>
          </c:extLst>
        </c:ser>
        <c:ser>
          <c:idx val="5"/>
          <c:order val="5"/>
          <c:tx>
            <c:strRef>
              <c:f>'8.14'!$A$15</c:f>
              <c:strCache>
                <c:ptCount val="1"/>
                <c:pt idx="0">
                  <c:v>Energie Slunce (solární kolektor)</c:v>
                </c:pt>
              </c:strCache>
            </c:strRef>
          </c:tx>
          <c:spPr>
            <a:solidFill>
              <a:srgbClr val="E86158"/>
            </a:solidFill>
          </c:spPr>
          <c:invertIfNegative val="0"/>
          <c:cat>
            <c:strRef>
              <c:f>'8.14'!$C$38:$E$38</c:f>
              <c:strCache>
                <c:ptCount val="3"/>
                <c:pt idx="0">
                  <c:v>Červenec</c:v>
                </c:pt>
                <c:pt idx="1">
                  <c:v>Srpen</c:v>
                </c:pt>
                <c:pt idx="2">
                  <c:v>Září</c:v>
                </c:pt>
              </c:strCache>
            </c:strRef>
          </c:cat>
          <c:val>
            <c:numRef>
              <c:f>('8.14'!$B$15,'8.14'!$D$15,'8.14'!$F$15)</c:f>
              <c:numCache>
                <c:formatCode>#\ ##0.0</c:formatCode>
                <c:ptCount val="3"/>
                <c:pt idx="0">
                  <c:v>0</c:v>
                </c:pt>
                <c:pt idx="1">
                  <c:v>0</c:v>
                </c:pt>
                <c:pt idx="2">
                  <c:v>0</c:v>
                </c:pt>
              </c:numCache>
            </c:numRef>
          </c:val>
          <c:extLst>
            <c:ext xmlns:c16="http://schemas.microsoft.com/office/drawing/2014/chart" uri="{C3380CC4-5D6E-409C-BE32-E72D297353CC}">
              <c16:uniqueId val="{00000005-CEFC-45C0-93EE-DC9598E52E86}"/>
            </c:ext>
          </c:extLst>
        </c:ser>
        <c:ser>
          <c:idx val="6"/>
          <c:order val="6"/>
          <c:tx>
            <c:strRef>
              <c:f>'8.14'!$A$16</c:f>
              <c:strCache>
                <c:ptCount val="1"/>
                <c:pt idx="0">
                  <c:v>Hnědé uhlí</c:v>
                </c:pt>
              </c:strCache>
            </c:strRef>
          </c:tx>
          <c:spPr>
            <a:solidFill>
              <a:srgbClr val="F0948F"/>
            </a:solidFill>
          </c:spPr>
          <c:invertIfNegative val="0"/>
          <c:cat>
            <c:strRef>
              <c:f>'8.14'!$C$38:$E$38</c:f>
              <c:strCache>
                <c:ptCount val="3"/>
                <c:pt idx="0">
                  <c:v>Červenec</c:v>
                </c:pt>
                <c:pt idx="1">
                  <c:v>Srpen</c:v>
                </c:pt>
                <c:pt idx="2">
                  <c:v>Září</c:v>
                </c:pt>
              </c:strCache>
            </c:strRef>
          </c:cat>
          <c:val>
            <c:numRef>
              <c:f>('8.14'!$B$16,'8.14'!$D$16,'8.14'!$F$16)</c:f>
              <c:numCache>
                <c:formatCode>#\ ##0.0</c:formatCode>
                <c:ptCount val="3"/>
                <c:pt idx="0">
                  <c:v>59152.791000000005</c:v>
                </c:pt>
                <c:pt idx="1">
                  <c:v>85235.701000000001</c:v>
                </c:pt>
                <c:pt idx="2">
                  <c:v>93143.420999999988</c:v>
                </c:pt>
              </c:numCache>
            </c:numRef>
          </c:val>
          <c:extLst>
            <c:ext xmlns:c16="http://schemas.microsoft.com/office/drawing/2014/chart" uri="{C3380CC4-5D6E-409C-BE32-E72D297353CC}">
              <c16:uniqueId val="{00000006-CEFC-45C0-93EE-DC9598E52E86}"/>
            </c:ext>
          </c:extLst>
        </c:ser>
        <c:ser>
          <c:idx val="7"/>
          <c:order val="7"/>
          <c:tx>
            <c:strRef>
              <c:f>'8.14'!$A$17</c:f>
              <c:strCache>
                <c:ptCount val="1"/>
                <c:pt idx="0">
                  <c:v>Jaderné palivo</c:v>
                </c:pt>
              </c:strCache>
            </c:strRef>
          </c:tx>
          <c:spPr>
            <a:solidFill>
              <a:srgbClr val="F7C9C7"/>
            </a:solidFill>
          </c:spPr>
          <c:invertIfNegative val="0"/>
          <c:cat>
            <c:strRef>
              <c:f>'8.14'!$C$38:$E$38</c:f>
              <c:strCache>
                <c:ptCount val="3"/>
                <c:pt idx="0">
                  <c:v>Červenec</c:v>
                </c:pt>
                <c:pt idx="1">
                  <c:v>Srpen</c:v>
                </c:pt>
                <c:pt idx="2">
                  <c:v>Září</c:v>
                </c:pt>
              </c:strCache>
            </c:strRef>
          </c:cat>
          <c:val>
            <c:numRef>
              <c:f>('8.14'!$B$17,'8.14'!$D$17,'8.14'!$F$17)</c:f>
              <c:numCache>
                <c:formatCode>#\ ##0.0</c:formatCode>
                <c:ptCount val="3"/>
                <c:pt idx="0">
                  <c:v>0</c:v>
                </c:pt>
                <c:pt idx="1">
                  <c:v>0</c:v>
                </c:pt>
                <c:pt idx="2">
                  <c:v>0</c:v>
                </c:pt>
              </c:numCache>
            </c:numRef>
          </c:val>
          <c:extLst>
            <c:ext xmlns:c16="http://schemas.microsoft.com/office/drawing/2014/chart" uri="{C3380CC4-5D6E-409C-BE32-E72D297353CC}">
              <c16:uniqueId val="{00000007-CEFC-45C0-93EE-DC9598E52E86}"/>
            </c:ext>
          </c:extLst>
        </c:ser>
        <c:ser>
          <c:idx val="8"/>
          <c:order val="8"/>
          <c:tx>
            <c:strRef>
              <c:f>'8.14'!$A$18</c:f>
              <c:strCache>
                <c:ptCount val="1"/>
                <c:pt idx="0">
                  <c:v>Koks</c:v>
                </c:pt>
              </c:strCache>
            </c:strRef>
          </c:tx>
          <c:spPr>
            <a:solidFill>
              <a:srgbClr val="262626"/>
            </a:solidFill>
          </c:spPr>
          <c:invertIfNegative val="0"/>
          <c:cat>
            <c:strRef>
              <c:f>'8.14'!$C$38:$E$38</c:f>
              <c:strCache>
                <c:ptCount val="3"/>
                <c:pt idx="0">
                  <c:v>Červenec</c:v>
                </c:pt>
                <c:pt idx="1">
                  <c:v>Srpen</c:v>
                </c:pt>
                <c:pt idx="2">
                  <c:v>Září</c:v>
                </c:pt>
              </c:strCache>
            </c:strRef>
          </c:cat>
          <c:val>
            <c:numRef>
              <c:f>('8.14'!$B$18,'8.14'!$D$18,'8.14'!$F$18)</c:f>
              <c:numCache>
                <c:formatCode>#\ ##0.0</c:formatCode>
                <c:ptCount val="3"/>
                <c:pt idx="0">
                  <c:v>0</c:v>
                </c:pt>
                <c:pt idx="1">
                  <c:v>0</c:v>
                </c:pt>
                <c:pt idx="2">
                  <c:v>0</c:v>
                </c:pt>
              </c:numCache>
            </c:numRef>
          </c:val>
          <c:extLst>
            <c:ext xmlns:c16="http://schemas.microsoft.com/office/drawing/2014/chart" uri="{C3380CC4-5D6E-409C-BE32-E72D297353CC}">
              <c16:uniqueId val="{00000008-CEFC-45C0-93EE-DC9598E52E86}"/>
            </c:ext>
          </c:extLst>
        </c:ser>
        <c:ser>
          <c:idx val="9"/>
          <c:order val="9"/>
          <c:tx>
            <c:strRef>
              <c:f>'8.14'!$A$19</c:f>
              <c:strCache>
                <c:ptCount val="1"/>
                <c:pt idx="0">
                  <c:v>Odpadní teplo</c:v>
                </c:pt>
              </c:strCache>
            </c:strRef>
          </c:tx>
          <c:spPr>
            <a:solidFill>
              <a:srgbClr val="646363"/>
            </a:solidFill>
          </c:spPr>
          <c:invertIfNegative val="0"/>
          <c:cat>
            <c:strRef>
              <c:f>'8.14'!$C$38:$E$38</c:f>
              <c:strCache>
                <c:ptCount val="3"/>
                <c:pt idx="0">
                  <c:v>Červenec</c:v>
                </c:pt>
                <c:pt idx="1">
                  <c:v>Srpen</c:v>
                </c:pt>
                <c:pt idx="2">
                  <c:v>Září</c:v>
                </c:pt>
              </c:strCache>
            </c:strRef>
          </c:cat>
          <c:val>
            <c:numRef>
              <c:f>('8.14'!$B$19,'8.14'!$D$19,'8.14'!$F$19)</c:f>
              <c:numCache>
                <c:formatCode>#\ ##0.0</c:formatCode>
                <c:ptCount val="3"/>
                <c:pt idx="0">
                  <c:v>320</c:v>
                </c:pt>
                <c:pt idx="1">
                  <c:v>283</c:v>
                </c:pt>
                <c:pt idx="2">
                  <c:v>1521</c:v>
                </c:pt>
              </c:numCache>
            </c:numRef>
          </c:val>
          <c:extLst>
            <c:ext xmlns:c16="http://schemas.microsoft.com/office/drawing/2014/chart" uri="{C3380CC4-5D6E-409C-BE32-E72D297353CC}">
              <c16:uniqueId val="{00000009-CEFC-45C0-93EE-DC9598E52E86}"/>
            </c:ext>
          </c:extLst>
        </c:ser>
        <c:ser>
          <c:idx val="10"/>
          <c:order val="10"/>
          <c:tx>
            <c:strRef>
              <c:f>'8.14'!$A$20</c:f>
              <c:strCache>
                <c:ptCount val="1"/>
                <c:pt idx="0">
                  <c:v>Ostatní kapalná paliva</c:v>
                </c:pt>
              </c:strCache>
            </c:strRef>
          </c:tx>
          <c:spPr>
            <a:solidFill>
              <a:srgbClr val="9D9D9C"/>
            </a:solidFill>
          </c:spPr>
          <c:invertIfNegative val="0"/>
          <c:cat>
            <c:strRef>
              <c:f>'8.14'!$C$38:$E$38</c:f>
              <c:strCache>
                <c:ptCount val="3"/>
                <c:pt idx="0">
                  <c:v>Červenec</c:v>
                </c:pt>
                <c:pt idx="1">
                  <c:v>Srpen</c:v>
                </c:pt>
                <c:pt idx="2">
                  <c:v>Září</c:v>
                </c:pt>
              </c:strCache>
            </c:strRef>
          </c:cat>
          <c:val>
            <c:numRef>
              <c:f>('8.14'!$B$20,'8.14'!$D$20,'8.14'!$F$20)</c:f>
              <c:numCache>
                <c:formatCode>#\ ##0.0</c:formatCode>
                <c:ptCount val="3"/>
                <c:pt idx="0">
                  <c:v>0</c:v>
                </c:pt>
                <c:pt idx="1">
                  <c:v>0</c:v>
                </c:pt>
                <c:pt idx="2">
                  <c:v>0</c:v>
                </c:pt>
              </c:numCache>
            </c:numRef>
          </c:val>
          <c:extLst>
            <c:ext xmlns:c16="http://schemas.microsoft.com/office/drawing/2014/chart" uri="{C3380CC4-5D6E-409C-BE32-E72D297353CC}">
              <c16:uniqueId val="{0000000A-CEFC-45C0-93EE-DC9598E52E86}"/>
            </c:ext>
          </c:extLst>
        </c:ser>
        <c:ser>
          <c:idx val="11"/>
          <c:order val="11"/>
          <c:tx>
            <c:strRef>
              <c:f>'8.14'!$A$21</c:f>
              <c:strCache>
                <c:ptCount val="1"/>
                <c:pt idx="0">
                  <c:v>Ostatní pevná paliva</c:v>
                </c:pt>
              </c:strCache>
            </c:strRef>
          </c:tx>
          <c:spPr>
            <a:solidFill>
              <a:srgbClr val="D0D0D0"/>
            </a:solidFill>
          </c:spPr>
          <c:invertIfNegative val="0"/>
          <c:cat>
            <c:strRef>
              <c:f>'8.14'!$C$38:$E$38</c:f>
              <c:strCache>
                <c:ptCount val="3"/>
                <c:pt idx="0">
                  <c:v>Červenec</c:v>
                </c:pt>
                <c:pt idx="1">
                  <c:v>Srpen</c:v>
                </c:pt>
                <c:pt idx="2">
                  <c:v>Září</c:v>
                </c:pt>
              </c:strCache>
            </c:strRef>
          </c:cat>
          <c:val>
            <c:numRef>
              <c:f>('8.14'!$B$21,'8.14'!$D$21,'8.14'!$F$21)</c:f>
              <c:numCache>
                <c:formatCode>#\ ##0.0</c:formatCode>
                <c:ptCount val="3"/>
                <c:pt idx="0">
                  <c:v>1324</c:v>
                </c:pt>
                <c:pt idx="1">
                  <c:v>1445</c:v>
                </c:pt>
                <c:pt idx="2">
                  <c:v>2777.5</c:v>
                </c:pt>
              </c:numCache>
            </c:numRef>
          </c:val>
          <c:extLst>
            <c:ext xmlns:c16="http://schemas.microsoft.com/office/drawing/2014/chart" uri="{C3380CC4-5D6E-409C-BE32-E72D297353CC}">
              <c16:uniqueId val="{0000000B-CEFC-45C0-93EE-DC9598E52E86}"/>
            </c:ext>
          </c:extLst>
        </c:ser>
        <c:ser>
          <c:idx val="12"/>
          <c:order val="12"/>
          <c:tx>
            <c:strRef>
              <c:f>'8.14'!$A$22</c:f>
              <c:strCache>
                <c:ptCount val="1"/>
                <c:pt idx="0">
                  <c:v>Ostatní plyny</c:v>
                </c:pt>
              </c:strCache>
            </c:strRef>
          </c:tx>
          <c:spPr>
            <a:pattFill prst="ltUpDiag">
              <a:fgClr>
                <a:srgbClr val="23315F"/>
              </a:fgClr>
              <a:bgClr>
                <a:sysClr val="window" lastClr="FFFFFF"/>
              </a:bgClr>
            </a:pattFill>
          </c:spPr>
          <c:invertIfNegative val="0"/>
          <c:cat>
            <c:strRef>
              <c:f>'8.14'!$C$38:$E$38</c:f>
              <c:strCache>
                <c:ptCount val="3"/>
                <c:pt idx="0">
                  <c:v>Červenec</c:v>
                </c:pt>
                <c:pt idx="1">
                  <c:v>Srpen</c:v>
                </c:pt>
                <c:pt idx="2">
                  <c:v>Září</c:v>
                </c:pt>
              </c:strCache>
            </c:strRef>
          </c:cat>
          <c:val>
            <c:numRef>
              <c:f>('8.14'!$B$22,'8.14'!$D$22,'8.14'!$F$22)</c:f>
              <c:numCache>
                <c:formatCode>#\ ##0.0</c:formatCode>
                <c:ptCount val="3"/>
                <c:pt idx="0">
                  <c:v>5518</c:v>
                </c:pt>
                <c:pt idx="1">
                  <c:v>4260</c:v>
                </c:pt>
                <c:pt idx="2">
                  <c:v>4929</c:v>
                </c:pt>
              </c:numCache>
            </c:numRef>
          </c:val>
          <c:extLst>
            <c:ext xmlns:c16="http://schemas.microsoft.com/office/drawing/2014/chart" uri="{C3380CC4-5D6E-409C-BE32-E72D297353CC}">
              <c16:uniqueId val="{0000000C-CEFC-45C0-93EE-DC9598E52E86}"/>
            </c:ext>
          </c:extLst>
        </c:ser>
        <c:ser>
          <c:idx val="13"/>
          <c:order val="13"/>
          <c:tx>
            <c:strRef>
              <c:f>'8.14'!$A$23</c:f>
              <c:strCache>
                <c:ptCount val="1"/>
                <c:pt idx="0">
                  <c:v>Ostatní</c:v>
                </c:pt>
              </c:strCache>
            </c:strRef>
          </c:tx>
          <c:spPr>
            <a:pattFill prst="ltUpDiag">
              <a:fgClr>
                <a:srgbClr val="E02C1F"/>
              </a:fgClr>
              <a:bgClr>
                <a:sysClr val="window" lastClr="FFFFFF"/>
              </a:bgClr>
            </a:pattFill>
          </c:spPr>
          <c:invertIfNegative val="0"/>
          <c:cat>
            <c:strRef>
              <c:f>'8.14'!$C$38:$E$38</c:f>
              <c:strCache>
                <c:ptCount val="3"/>
                <c:pt idx="0">
                  <c:v>Červenec</c:v>
                </c:pt>
                <c:pt idx="1">
                  <c:v>Srpen</c:v>
                </c:pt>
                <c:pt idx="2">
                  <c:v>Září</c:v>
                </c:pt>
              </c:strCache>
            </c:strRef>
          </c:cat>
          <c:val>
            <c:numRef>
              <c:f>('8.14'!$B$23,'8.14'!$D$23,'8.14'!$F$23)</c:f>
              <c:numCache>
                <c:formatCode>#\ ##0.0</c:formatCode>
                <c:ptCount val="3"/>
                <c:pt idx="0">
                  <c:v>0</c:v>
                </c:pt>
                <c:pt idx="1">
                  <c:v>0</c:v>
                </c:pt>
                <c:pt idx="2">
                  <c:v>0</c:v>
                </c:pt>
              </c:numCache>
            </c:numRef>
          </c:val>
          <c:extLst>
            <c:ext xmlns:c16="http://schemas.microsoft.com/office/drawing/2014/chart" uri="{C3380CC4-5D6E-409C-BE32-E72D297353CC}">
              <c16:uniqueId val="{0000000D-CEFC-45C0-93EE-DC9598E52E86}"/>
            </c:ext>
          </c:extLst>
        </c:ser>
        <c:ser>
          <c:idx val="14"/>
          <c:order val="14"/>
          <c:tx>
            <c:strRef>
              <c:f>'8.14'!$A$24</c:f>
              <c:strCache>
                <c:ptCount val="1"/>
                <c:pt idx="0">
                  <c:v>Topné oleje</c:v>
                </c:pt>
              </c:strCache>
            </c:strRef>
          </c:tx>
          <c:spPr>
            <a:pattFill prst="ltUpDiag">
              <a:fgClr>
                <a:srgbClr val="5A6588"/>
              </a:fgClr>
              <a:bgClr>
                <a:sysClr val="window" lastClr="FFFFFF"/>
              </a:bgClr>
            </a:pattFill>
          </c:spPr>
          <c:invertIfNegative val="0"/>
          <c:cat>
            <c:strRef>
              <c:f>'8.14'!$C$38:$E$38</c:f>
              <c:strCache>
                <c:ptCount val="3"/>
                <c:pt idx="0">
                  <c:v>Červenec</c:v>
                </c:pt>
                <c:pt idx="1">
                  <c:v>Srpen</c:v>
                </c:pt>
                <c:pt idx="2">
                  <c:v>Září</c:v>
                </c:pt>
              </c:strCache>
            </c:strRef>
          </c:cat>
          <c:val>
            <c:numRef>
              <c:f>('8.14'!$B$24,'8.14'!$D$24,'8.14'!$F$24)</c:f>
              <c:numCache>
                <c:formatCode>#\ ##0.0</c:formatCode>
                <c:ptCount val="3"/>
                <c:pt idx="0">
                  <c:v>85.1</c:v>
                </c:pt>
                <c:pt idx="1">
                  <c:v>5.46</c:v>
                </c:pt>
                <c:pt idx="2">
                  <c:v>56.88</c:v>
                </c:pt>
              </c:numCache>
            </c:numRef>
          </c:val>
          <c:extLst>
            <c:ext xmlns:c16="http://schemas.microsoft.com/office/drawing/2014/chart" uri="{C3380CC4-5D6E-409C-BE32-E72D297353CC}">
              <c16:uniqueId val="{0000000E-CEFC-45C0-93EE-DC9598E52E86}"/>
            </c:ext>
          </c:extLst>
        </c:ser>
        <c:ser>
          <c:idx val="15"/>
          <c:order val="15"/>
          <c:tx>
            <c:strRef>
              <c:f>'8.14'!$A$25</c:f>
              <c:strCache>
                <c:ptCount val="1"/>
                <c:pt idx="0">
                  <c:v>Zemní plyn</c:v>
                </c:pt>
              </c:strCache>
            </c:strRef>
          </c:tx>
          <c:spPr>
            <a:pattFill prst="ltUpDiag">
              <a:fgClr>
                <a:srgbClr val="E86158"/>
              </a:fgClr>
              <a:bgClr>
                <a:sysClr val="window" lastClr="FFFFFF"/>
              </a:bgClr>
            </a:pattFill>
          </c:spPr>
          <c:invertIfNegative val="0"/>
          <c:cat>
            <c:strRef>
              <c:f>'8.14'!$C$38:$E$38</c:f>
              <c:strCache>
                <c:ptCount val="3"/>
                <c:pt idx="0">
                  <c:v>Červenec</c:v>
                </c:pt>
                <c:pt idx="1">
                  <c:v>Srpen</c:v>
                </c:pt>
                <c:pt idx="2">
                  <c:v>Září</c:v>
                </c:pt>
              </c:strCache>
            </c:strRef>
          </c:cat>
          <c:val>
            <c:numRef>
              <c:f>('8.14'!$B$25,'8.14'!$D$25,'8.14'!$F$25)</c:f>
              <c:numCache>
                <c:formatCode>#\ ##0.0</c:formatCode>
                <c:ptCount val="3"/>
                <c:pt idx="0">
                  <c:v>26484.978999999999</c:v>
                </c:pt>
                <c:pt idx="1">
                  <c:v>34159.005000000005</c:v>
                </c:pt>
                <c:pt idx="2">
                  <c:v>22183.25</c:v>
                </c:pt>
              </c:numCache>
            </c:numRef>
          </c:val>
          <c:extLst>
            <c:ext xmlns:c16="http://schemas.microsoft.com/office/drawing/2014/chart" uri="{C3380CC4-5D6E-409C-BE32-E72D297353CC}">
              <c16:uniqueId val="{0000000F-CEFC-45C0-93EE-DC9598E52E86}"/>
            </c:ext>
          </c:extLst>
        </c:ser>
        <c:dLbls>
          <c:showLegendKey val="0"/>
          <c:showVal val="0"/>
          <c:showCatName val="0"/>
          <c:showSerName val="0"/>
          <c:showPercent val="0"/>
          <c:showBubbleSize val="0"/>
        </c:dLbls>
        <c:gapWidth val="50"/>
        <c:overlap val="100"/>
        <c:axId val="290467840"/>
        <c:axId val="290469376"/>
      </c:barChart>
      <c:catAx>
        <c:axId val="290467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469376"/>
        <c:crosses val="autoZero"/>
        <c:auto val="1"/>
        <c:lblAlgn val="ctr"/>
        <c:lblOffset val="100"/>
        <c:noMultiLvlLbl val="0"/>
      </c:catAx>
      <c:valAx>
        <c:axId val="2904693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4678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BD0-42E5-B52B-A07C1DB43778}"/>
              </c:ext>
            </c:extLst>
          </c:dPt>
          <c:dPt>
            <c:idx val="1"/>
            <c:bubble3D val="0"/>
            <c:spPr>
              <a:solidFill>
                <a:schemeClr val="accent2"/>
              </a:solidFill>
            </c:spPr>
            <c:extLst>
              <c:ext xmlns:c16="http://schemas.microsoft.com/office/drawing/2014/chart" uri="{C3380CC4-5D6E-409C-BE32-E72D297353CC}">
                <c16:uniqueId val="{00000003-FBD0-42E5-B52B-A07C1DB43778}"/>
              </c:ext>
            </c:extLst>
          </c:dPt>
          <c:dPt>
            <c:idx val="2"/>
            <c:bubble3D val="0"/>
            <c:spPr>
              <a:solidFill>
                <a:schemeClr val="accent3"/>
              </a:solidFill>
            </c:spPr>
            <c:extLst>
              <c:ext xmlns:c16="http://schemas.microsoft.com/office/drawing/2014/chart" uri="{C3380CC4-5D6E-409C-BE32-E72D297353CC}">
                <c16:uniqueId val="{00000005-FBD0-42E5-B52B-A07C1DB43778}"/>
              </c:ext>
            </c:extLst>
          </c:dPt>
          <c:dPt>
            <c:idx val="3"/>
            <c:bubble3D val="0"/>
            <c:spPr>
              <a:solidFill>
                <a:schemeClr val="accent4"/>
              </a:solidFill>
            </c:spPr>
            <c:extLst>
              <c:ext xmlns:c16="http://schemas.microsoft.com/office/drawing/2014/chart" uri="{C3380CC4-5D6E-409C-BE32-E72D297353CC}">
                <c16:uniqueId val="{00000007-FBD0-42E5-B52B-A07C1DB43778}"/>
              </c:ext>
            </c:extLst>
          </c:dPt>
          <c:dPt>
            <c:idx val="4"/>
            <c:bubble3D val="0"/>
            <c:spPr>
              <a:solidFill>
                <a:schemeClr val="accent5"/>
              </a:solidFill>
            </c:spPr>
            <c:extLst>
              <c:ext xmlns:c16="http://schemas.microsoft.com/office/drawing/2014/chart" uri="{C3380CC4-5D6E-409C-BE32-E72D297353CC}">
                <c16:uniqueId val="{00000009-FBD0-42E5-B52B-A07C1DB43778}"/>
              </c:ext>
            </c:extLst>
          </c:dPt>
          <c:dPt>
            <c:idx val="5"/>
            <c:bubble3D val="0"/>
            <c:spPr>
              <a:solidFill>
                <a:schemeClr val="accent6"/>
              </a:solidFill>
            </c:spPr>
            <c:extLst>
              <c:ext xmlns:c16="http://schemas.microsoft.com/office/drawing/2014/chart" uri="{C3380CC4-5D6E-409C-BE32-E72D297353CC}">
                <c16:uniqueId val="{0000000B-FBD0-42E5-B52B-A07C1DB43778}"/>
              </c:ext>
            </c:extLst>
          </c:dPt>
          <c:dPt>
            <c:idx val="6"/>
            <c:bubble3D val="0"/>
            <c:spPr>
              <a:solidFill>
                <a:srgbClr val="F0948F"/>
              </a:solidFill>
            </c:spPr>
            <c:extLst>
              <c:ext xmlns:c16="http://schemas.microsoft.com/office/drawing/2014/chart" uri="{C3380CC4-5D6E-409C-BE32-E72D297353CC}">
                <c16:uniqueId val="{0000000D-FBD0-42E5-B52B-A07C1DB43778}"/>
              </c:ext>
            </c:extLst>
          </c:dPt>
          <c:dPt>
            <c:idx val="7"/>
            <c:bubble3D val="0"/>
            <c:spPr>
              <a:solidFill>
                <a:srgbClr val="F7C9C7"/>
              </a:solidFill>
            </c:spPr>
            <c:extLst>
              <c:ext xmlns:c16="http://schemas.microsoft.com/office/drawing/2014/chart" uri="{C3380CC4-5D6E-409C-BE32-E72D297353CC}">
                <c16:uniqueId val="{0000000F-FBD0-42E5-B52B-A07C1DB43778}"/>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10-FBD0-42E5-B52B-A07C1DB43778}"/>
            </c:ext>
          </c:extLst>
        </c:ser>
        <c:ser>
          <c:idx val="2"/>
          <c:order val="1"/>
          <c:dPt>
            <c:idx val="0"/>
            <c:bubble3D val="0"/>
            <c:spPr>
              <a:solidFill>
                <a:schemeClr val="accent1"/>
              </a:solidFill>
            </c:spPr>
            <c:extLst>
              <c:ext xmlns:c16="http://schemas.microsoft.com/office/drawing/2014/chart" uri="{C3380CC4-5D6E-409C-BE32-E72D297353CC}">
                <c16:uniqueId val="{00000012-FBD0-42E5-B52B-A07C1DB43778}"/>
              </c:ext>
            </c:extLst>
          </c:dPt>
          <c:dPt>
            <c:idx val="1"/>
            <c:bubble3D val="0"/>
            <c:spPr>
              <a:solidFill>
                <a:schemeClr val="accent2"/>
              </a:solidFill>
            </c:spPr>
            <c:extLst>
              <c:ext xmlns:c16="http://schemas.microsoft.com/office/drawing/2014/chart" uri="{C3380CC4-5D6E-409C-BE32-E72D297353CC}">
                <c16:uniqueId val="{00000014-FBD0-42E5-B52B-A07C1DB43778}"/>
              </c:ext>
            </c:extLst>
          </c:dPt>
          <c:dPt>
            <c:idx val="2"/>
            <c:bubble3D val="0"/>
            <c:spPr>
              <a:solidFill>
                <a:schemeClr val="accent3"/>
              </a:solidFill>
            </c:spPr>
            <c:extLst>
              <c:ext xmlns:c16="http://schemas.microsoft.com/office/drawing/2014/chart" uri="{C3380CC4-5D6E-409C-BE32-E72D297353CC}">
                <c16:uniqueId val="{00000016-FBD0-42E5-B52B-A07C1DB43778}"/>
              </c:ext>
            </c:extLst>
          </c:dPt>
          <c:dPt>
            <c:idx val="3"/>
            <c:bubble3D val="0"/>
            <c:spPr>
              <a:solidFill>
                <a:schemeClr val="accent4"/>
              </a:solidFill>
            </c:spPr>
            <c:extLst>
              <c:ext xmlns:c16="http://schemas.microsoft.com/office/drawing/2014/chart" uri="{C3380CC4-5D6E-409C-BE32-E72D297353CC}">
                <c16:uniqueId val="{00000018-FBD0-42E5-B52B-A07C1DB43778}"/>
              </c:ext>
            </c:extLst>
          </c:dPt>
          <c:dPt>
            <c:idx val="4"/>
            <c:bubble3D val="0"/>
            <c:spPr>
              <a:solidFill>
                <a:schemeClr val="accent5"/>
              </a:solidFill>
            </c:spPr>
            <c:extLst>
              <c:ext xmlns:c16="http://schemas.microsoft.com/office/drawing/2014/chart" uri="{C3380CC4-5D6E-409C-BE32-E72D297353CC}">
                <c16:uniqueId val="{0000001A-FBD0-42E5-B52B-A07C1DB43778}"/>
              </c:ext>
            </c:extLst>
          </c:dPt>
          <c:dPt>
            <c:idx val="5"/>
            <c:bubble3D val="0"/>
            <c:spPr>
              <a:solidFill>
                <a:schemeClr val="accent6"/>
              </a:solidFill>
            </c:spPr>
            <c:extLst>
              <c:ext xmlns:c16="http://schemas.microsoft.com/office/drawing/2014/chart" uri="{C3380CC4-5D6E-409C-BE32-E72D297353CC}">
                <c16:uniqueId val="{0000001C-FBD0-42E5-B52B-A07C1DB43778}"/>
              </c:ext>
            </c:extLst>
          </c:dPt>
          <c:dPt>
            <c:idx val="6"/>
            <c:bubble3D val="0"/>
            <c:spPr>
              <a:solidFill>
                <a:srgbClr val="F0948F"/>
              </a:solidFill>
            </c:spPr>
            <c:extLst>
              <c:ext xmlns:c16="http://schemas.microsoft.com/office/drawing/2014/chart" uri="{C3380CC4-5D6E-409C-BE32-E72D297353CC}">
                <c16:uniqueId val="{0000001E-FBD0-42E5-B52B-A07C1DB43778}"/>
              </c:ext>
            </c:extLst>
          </c:dPt>
          <c:dPt>
            <c:idx val="7"/>
            <c:bubble3D val="0"/>
            <c:spPr>
              <a:solidFill>
                <a:srgbClr val="F7C9C7"/>
              </a:solidFill>
            </c:spPr>
            <c:extLst>
              <c:ext xmlns:c16="http://schemas.microsoft.com/office/drawing/2014/chart" uri="{C3380CC4-5D6E-409C-BE32-E72D297353CC}">
                <c16:uniqueId val="{00000020-FBD0-42E5-B52B-A07C1DB43778}"/>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21-FBD0-42E5-B52B-A07C1DB43778}"/>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v krajích ČR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8.7522858821926803E-4"/>
          <c:y val="1.9412568542671475E-2"/>
        </c:manualLayout>
      </c:layout>
      <c:overlay val="0"/>
    </c:title>
    <c:autoTitleDeleted val="0"/>
    <c:plotArea>
      <c:layout>
        <c:manualLayout>
          <c:layoutTarget val="inner"/>
          <c:xMode val="edge"/>
          <c:yMode val="edge"/>
          <c:x val="5.2474996437257108E-2"/>
          <c:y val="0.10191598484902524"/>
          <c:w val="0.93207800450719913"/>
          <c:h val="0.82696930572298821"/>
        </c:manualLayout>
      </c:layout>
      <c:barChart>
        <c:barDir val="col"/>
        <c:grouping val="stacked"/>
        <c:varyColors val="0"/>
        <c:ser>
          <c:idx val="0"/>
          <c:order val="0"/>
          <c:tx>
            <c:strRef>
              <c:f>'5.3'!$A$5</c:f>
              <c:strCache>
                <c:ptCount val="1"/>
                <c:pt idx="0">
                  <c:v>Biomasa</c:v>
                </c:pt>
              </c:strCache>
            </c:strRef>
          </c:tx>
          <c:spPr>
            <a:solidFill>
              <a:schemeClr val="tx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 ##0.0</c:formatCode>
                <c:ptCount val="14"/>
                <c:pt idx="0">
                  <c:v>0</c:v>
                </c:pt>
                <c:pt idx="1">
                  <c:v>145.22332500000002</c:v>
                </c:pt>
                <c:pt idx="2">
                  <c:v>42.404649999999997</c:v>
                </c:pt>
                <c:pt idx="3">
                  <c:v>36.208198000000003</c:v>
                </c:pt>
                <c:pt idx="4">
                  <c:v>34.088279</c:v>
                </c:pt>
                <c:pt idx="5">
                  <c:v>57.382059999999996</c:v>
                </c:pt>
                <c:pt idx="6">
                  <c:v>0.53379799999999999</c:v>
                </c:pt>
                <c:pt idx="7">
                  <c:v>73.961778000000024</c:v>
                </c:pt>
                <c:pt idx="8">
                  <c:v>23.234725999999998</c:v>
                </c:pt>
                <c:pt idx="9">
                  <c:v>0.68600000000000005</c:v>
                </c:pt>
                <c:pt idx="10">
                  <c:v>54.32033899999999</c:v>
                </c:pt>
                <c:pt idx="11">
                  <c:v>85.502461000000011</c:v>
                </c:pt>
                <c:pt idx="12">
                  <c:v>211.40880000000001</c:v>
                </c:pt>
                <c:pt idx="13">
                  <c:v>31.755492000000007</c:v>
                </c:pt>
              </c:numCache>
            </c:numRef>
          </c:val>
          <c:extLst>
            <c:ext xmlns:c16="http://schemas.microsoft.com/office/drawing/2014/chart" uri="{C3380CC4-5D6E-409C-BE32-E72D297353CC}">
              <c16:uniqueId val="{00000000-4CF3-4CEE-99A3-8A94D6647563}"/>
            </c:ext>
          </c:extLst>
        </c:ser>
        <c:ser>
          <c:idx val="1"/>
          <c:order val="1"/>
          <c:tx>
            <c:strRef>
              <c:f>'5.3'!$A$6</c:f>
              <c:strCache>
                <c:ptCount val="1"/>
                <c:pt idx="0">
                  <c:v>Bioplyn</c:v>
                </c:pt>
              </c:strCache>
            </c:strRef>
          </c:tx>
          <c:spPr>
            <a:solidFill>
              <a:schemeClr val="accent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 ##0.0</c:formatCode>
                <c:ptCount val="14"/>
                <c:pt idx="0">
                  <c:v>14.8743</c:v>
                </c:pt>
                <c:pt idx="1">
                  <c:v>22.559436999999999</c:v>
                </c:pt>
                <c:pt idx="2">
                  <c:v>10.343717999999999</c:v>
                </c:pt>
                <c:pt idx="3">
                  <c:v>0.312</c:v>
                </c:pt>
                <c:pt idx="4">
                  <c:v>5.4009760000000009</c:v>
                </c:pt>
                <c:pt idx="5">
                  <c:v>2.0019999999999998</c:v>
                </c:pt>
                <c:pt idx="6">
                  <c:v>1.9508399999999999</c:v>
                </c:pt>
                <c:pt idx="7">
                  <c:v>0.11309699999999999</c:v>
                </c:pt>
                <c:pt idx="8">
                  <c:v>3.1763429999999997</c:v>
                </c:pt>
                <c:pt idx="9">
                  <c:v>10.582108999999997</c:v>
                </c:pt>
                <c:pt idx="10">
                  <c:v>6.3121999999999998</c:v>
                </c:pt>
                <c:pt idx="11">
                  <c:v>9.4132019999999983</c:v>
                </c:pt>
                <c:pt idx="12">
                  <c:v>1.8854029999999999</c:v>
                </c:pt>
                <c:pt idx="13">
                  <c:v>1.37653</c:v>
                </c:pt>
              </c:numCache>
            </c:numRef>
          </c:val>
          <c:extLst>
            <c:ext xmlns:c16="http://schemas.microsoft.com/office/drawing/2014/chart" uri="{C3380CC4-5D6E-409C-BE32-E72D297353CC}">
              <c16:uniqueId val="{00000001-4CF3-4CEE-99A3-8A94D6647563}"/>
            </c:ext>
          </c:extLst>
        </c:ser>
        <c:ser>
          <c:idx val="2"/>
          <c:order val="2"/>
          <c:tx>
            <c:strRef>
              <c:f>'5.3'!$A$7</c:f>
              <c:strCache>
                <c:ptCount val="1"/>
                <c:pt idx="0">
                  <c:v>Černé uhlí</c:v>
                </c:pt>
              </c:strCache>
            </c:strRef>
          </c:tx>
          <c:spPr>
            <a:solidFill>
              <a:schemeClr val="accent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 ##0.0</c:formatCode>
                <c:ptCount val="14"/>
                <c:pt idx="0">
                  <c:v>0</c:v>
                </c:pt>
                <c:pt idx="1">
                  <c:v>0</c:v>
                </c:pt>
                <c:pt idx="2">
                  <c:v>4.9110000000000001E-2</c:v>
                </c:pt>
                <c:pt idx="3">
                  <c:v>0</c:v>
                </c:pt>
                <c:pt idx="4">
                  <c:v>0</c:v>
                </c:pt>
                <c:pt idx="5">
                  <c:v>1.4130100000000001</c:v>
                </c:pt>
                <c:pt idx="6">
                  <c:v>0</c:v>
                </c:pt>
                <c:pt idx="7">
                  <c:v>502.01107900000005</c:v>
                </c:pt>
                <c:pt idx="8">
                  <c:v>0</c:v>
                </c:pt>
                <c:pt idx="9">
                  <c:v>0</c:v>
                </c:pt>
                <c:pt idx="10">
                  <c:v>0</c:v>
                </c:pt>
                <c:pt idx="11">
                  <c:v>0</c:v>
                </c:pt>
                <c:pt idx="12">
                  <c:v>0.21609</c:v>
                </c:pt>
                <c:pt idx="13">
                  <c:v>0</c:v>
                </c:pt>
              </c:numCache>
            </c:numRef>
          </c:val>
          <c:extLst>
            <c:ext xmlns:c16="http://schemas.microsoft.com/office/drawing/2014/chart" uri="{C3380CC4-5D6E-409C-BE32-E72D297353CC}">
              <c16:uniqueId val="{00000002-4CF3-4CEE-99A3-8A94D6647563}"/>
            </c:ext>
          </c:extLst>
        </c:ser>
        <c:ser>
          <c:idx val="3"/>
          <c:order val="3"/>
          <c:tx>
            <c:strRef>
              <c:f>'5.3'!$A$8</c:f>
              <c:strCache>
                <c:ptCount val="1"/>
                <c:pt idx="0">
                  <c:v>Elektrická energie</c:v>
                </c:pt>
              </c:strCache>
            </c:strRef>
          </c:tx>
          <c:spPr>
            <a:solidFill>
              <a:schemeClr val="accent4"/>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 ##0.0</c:formatCode>
                <c:ptCount val="14"/>
                <c:pt idx="0">
                  <c:v>2.5750000000000002</c:v>
                </c:pt>
                <c:pt idx="1">
                  <c:v>0</c:v>
                </c:pt>
                <c:pt idx="2">
                  <c:v>1.1890000000000001</c:v>
                </c:pt>
                <c:pt idx="3">
                  <c:v>0</c:v>
                </c:pt>
                <c:pt idx="4">
                  <c:v>3.9E-2</c:v>
                </c:pt>
                <c:pt idx="5">
                  <c:v>0</c:v>
                </c:pt>
                <c:pt idx="6">
                  <c:v>0.76700000000000002</c:v>
                </c:pt>
                <c:pt idx="7">
                  <c:v>4.5615000000000003E-2</c:v>
                </c:pt>
                <c:pt idx="8">
                  <c:v>0.11293</c:v>
                </c:pt>
                <c:pt idx="9">
                  <c:v>7.4610000000000003</c:v>
                </c:pt>
                <c:pt idx="10">
                  <c:v>0.9902399999999999</c:v>
                </c:pt>
                <c:pt idx="11">
                  <c:v>5.7160270000000004</c:v>
                </c:pt>
                <c:pt idx="12">
                  <c:v>0</c:v>
                </c:pt>
                <c:pt idx="13">
                  <c:v>4.4700000000000004E-2</c:v>
                </c:pt>
              </c:numCache>
            </c:numRef>
          </c:val>
          <c:extLst>
            <c:ext xmlns:c16="http://schemas.microsoft.com/office/drawing/2014/chart" uri="{C3380CC4-5D6E-409C-BE32-E72D297353CC}">
              <c16:uniqueId val="{00000003-4CF3-4CEE-99A3-8A94D6647563}"/>
            </c:ext>
          </c:extLst>
        </c:ser>
        <c:ser>
          <c:idx val="4"/>
          <c:order val="4"/>
          <c:tx>
            <c:strRef>
              <c:f>'5.3'!$A$9</c:f>
              <c:strCache>
                <c:ptCount val="1"/>
                <c:pt idx="0">
                  <c:v>Energie prostředí (tepelné čerpadlo)</c:v>
                </c:pt>
              </c:strCache>
            </c:strRef>
          </c:tx>
          <c:spPr>
            <a:solidFill>
              <a:schemeClr val="accent5"/>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 ##0.0</c:formatCode>
                <c:ptCount val="14"/>
                <c:pt idx="0">
                  <c:v>1.518</c:v>
                </c:pt>
                <c:pt idx="1">
                  <c:v>0</c:v>
                </c:pt>
                <c:pt idx="2">
                  <c:v>6.0000000000000001E-3</c:v>
                </c:pt>
                <c:pt idx="3">
                  <c:v>0.98954999999999993</c:v>
                </c:pt>
                <c:pt idx="4">
                  <c:v>0</c:v>
                </c:pt>
                <c:pt idx="5">
                  <c:v>0</c:v>
                </c:pt>
                <c:pt idx="6">
                  <c:v>0</c:v>
                </c:pt>
                <c:pt idx="7">
                  <c:v>0</c:v>
                </c:pt>
                <c:pt idx="8">
                  <c:v>0</c:v>
                </c:pt>
                <c:pt idx="9">
                  <c:v>0</c:v>
                </c:pt>
                <c:pt idx="10">
                  <c:v>0</c:v>
                </c:pt>
                <c:pt idx="11">
                  <c:v>0</c:v>
                </c:pt>
                <c:pt idx="12">
                  <c:v>0.374</c:v>
                </c:pt>
                <c:pt idx="13">
                  <c:v>8.2899999999999998E-4</c:v>
                </c:pt>
              </c:numCache>
            </c:numRef>
          </c:val>
          <c:extLst>
            <c:ext xmlns:c16="http://schemas.microsoft.com/office/drawing/2014/chart" uri="{C3380CC4-5D6E-409C-BE32-E72D297353CC}">
              <c16:uniqueId val="{00000004-4CF3-4CEE-99A3-8A94D6647563}"/>
            </c:ext>
          </c:extLst>
        </c:ser>
        <c:ser>
          <c:idx val="5"/>
          <c:order val="5"/>
          <c:tx>
            <c:strRef>
              <c:f>'5.3'!$A$10</c:f>
              <c:strCache>
                <c:ptCount val="1"/>
                <c:pt idx="0">
                  <c:v>Energie Slunce (solární kolektor)</c:v>
                </c:pt>
              </c:strCache>
            </c:strRef>
          </c:tx>
          <c:spPr>
            <a:solidFill>
              <a:schemeClr val="accent6"/>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 ##0.0</c:formatCode>
                <c:ptCount val="14"/>
                <c:pt idx="0">
                  <c:v>0</c:v>
                </c:pt>
                <c:pt idx="1">
                  <c:v>0</c:v>
                </c:pt>
                <c:pt idx="2">
                  <c:v>7.3999999999999996E-2</c:v>
                </c:pt>
                <c:pt idx="3">
                  <c:v>6.6650000000000001E-2</c:v>
                </c:pt>
                <c:pt idx="4">
                  <c:v>5.5600000000000011E-2</c:v>
                </c:pt>
                <c:pt idx="5">
                  <c:v>4.7199999999999985E-3</c:v>
                </c:pt>
                <c:pt idx="6">
                  <c:v>0</c:v>
                </c:pt>
                <c:pt idx="7">
                  <c:v>0</c:v>
                </c:pt>
                <c:pt idx="8">
                  <c:v>0</c:v>
                </c:pt>
                <c:pt idx="9">
                  <c:v>0</c:v>
                </c:pt>
                <c:pt idx="10">
                  <c:v>0</c:v>
                </c:pt>
                <c:pt idx="11">
                  <c:v>0</c:v>
                </c:pt>
                <c:pt idx="12">
                  <c:v>2.5999999999999999E-2</c:v>
                </c:pt>
                <c:pt idx="13">
                  <c:v>0</c:v>
                </c:pt>
              </c:numCache>
            </c:numRef>
          </c:val>
          <c:extLst>
            <c:ext xmlns:c16="http://schemas.microsoft.com/office/drawing/2014/chart" uri="{C3380CC4-5D6E-409C-BE32-E72D297353CC}">
              <c16:uniqueId val="{00000005-4CF3-4CEE-99A3-8A94D6647563}"/>
            </c:ext>
          </c:extLst>
        </c:ser>
        <c:ser>
          <c:idx val="6"/>
          <c:order val="6"/>
          <c:tx>
            <c:strRef>
              <c:f>'5.3'!$A$11</c:f>
              <c:strCache>
                <c:ptCount val="1"/>
                <c:pt idx="0">
                  <c:v>Hnědé uhlí</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 ##0.0</c:formatCode>
                <c:ptCount val="14"/>
                <c:pt idx="0">
                  <c:v>0</c:v>
                </c:pt>
                <c:pt idx="1">
                  <c:v>150.846957</c:v>
                </c:pt>
                <c:pt idx="2">
                  <c:v>4.6206400000000007</c:v>
                </c:pt>
                <c:pt idx="3">
                  <c:v>217.120113</c:v>
                </c:pt>
                <c:pt idx="4">
                  <c:v>1.415</c:v>
                </c:pt>
                <c:pt idx="5">
                  <c:v>120.57428</c:v>
                </c:pt>
                <c:pt idx="6">
                  <c:v>9.0582819999999984</c:v>
                </c:pt>
                <c:pt idx="7">
                  <c:v>15.952796999999999</c:v>
                </c:pt>
                <c:pt idx="8">
                  <c:v>154.30713</c:v>
                </c:pt>
                <c:pt idx="9">
                  <c:v>179.90165100000002</c:v>
                </c:pt>
                <c:pt idx="10">
                  <c:v>194.43135599999999</c:v>
                </c:pt>
                <c:pt idx="11">
                  <c:v>756.56378099999995</c:v>
                </c:pt>
                <c:pt idx="12">
                  <c:v>1067.2297749999993</c:v>
                </c:pt>
                <c:pt idx="13">
                  <c:v>237.531913</c:v>
                </c:pt>
              </c:numCache>
            </c:numRef>
          </c:val>
          <c:extLst>
            <c:ext xmlns:c16="http://schemas.microsoft.com/office/drawing/2014/chart" uri="{C3380CC4-5D6E-409C-BE32-E72D297353CC}">
              <c16:uniqueId val="{00000006-4CF3-4CEE-99A3-8A94D6647563}"/>
            </c:ext>
          </c:extLst>
        </c:ser>
        <c:ser>
          <c:idx val="7"/>
          <c:order val="7"/>
          <c:tx>
            <c:strRef>
              <c:f>'5.3'!$A$12</c:f>
              <c:strCache>
                <c:ptCount val="1"/>
                <c:pt idx="0">
                  <c:v>Jaderné palivo</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 ##0.0</c:formatCode>
                <c:ptCount val="14"/>
                <c:pt idx="0">
                  <c:v>0</c:v>
                </c:pt>
                <c:pt idx="1">
                  <c:v>16.84158</c:v>
                </c:pt>
                <c:pt idx="2">
                  <c:v>0</c:v>
                </c:pt>
                <c:pt idx="3">
                  <c:v>0</c:v>
                </c:pt>
                <c:pt idx="4">
                  <c:v>4.3082900000000004</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4CF3-4CEE-99A3-8A94D6647563}"/>
            </c:ext>
          </c:extLst>
        </c:ser>
        <c:ser>
          <c:idx val="8"/>
          <c:order val="8"/>
          <c:tx>
            <c:strRef>
              <c:f>'5.3'!$A$13</c:f>
              <c:strCache>
                <c:ptCount val="1"/>
                <c:pt idx="0">
                  <c:v>Koks</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4CF3-4CEE-99A3-8A94D6647563}"/>
            </c:ext>
          </c:extLst>
        </c:ser>
        <c:ser>
          <c:idx val="9"/>
          <c:order val="9"/>
          <c:tx>
            <c:strRef>
              <c:f>'5.3'!$A$14</c:f>
              <c:strCache>
                <c:ptCount val="1"/>
                <c:pt idx="0">
                  <c:v>Odpadní teplo</c:v>
                </c:pt>
              </c:strCache>
            </c:strRef>
          </c:tx>
          <c:spPr>
            <a:solidFill>
              <a:srgbClr val="64636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 ##0.0</c:formatCode>
                <c:ptCount val="14"/>
                <c:pt idx="0">
                  <c:v>0</c:v>
                </c:pt>
                <c:pt idx="1">
                  <c:v>0</c:v>
                </c:pt>
                <c:pt idx="2">
                  <c:v>5.0158000000000005</c:v>
                </c:pt>
                <c:pt idx="3">
                  <c:v>0.12215000000000001</c:v>
                </c:pt>
                <c:pt idx="4">
                  <c:v>3.8364249999999998</c:v>
                </c:pt>
                <c:pt idx="5">
                  <c:v>0</c:v>
                </c:pt>
                <c:pt idx="6">
                  <c:v>0.44339999999999996</c:v>
                </c:pt>
                <c:pt idx="7">
                  <c:v>117.73128</c:v>
                </c:pt>
                <c:pt idx="8">
                  <c:v>0</c:v>
                </c:pt>
                <c:pt idx="9">
                  <c:v>1.762</c:v>
                </c:pt>
                <c:pt idx="10">
                  <c:v>0</c:v>
                </c:pt>
                <c:pt idx="11">
                  <c:v>40.292595999999996</c:v>
                </c:pt>
                <c:pt idx="12">
                  <c:v>5.6000000000000001E-2</c:v>
                </c:pt>
                <c:pt idx="13">
                  <c:v>2.1240000000000001</c:v>
                </c:pt>
              </c:numCache>
            </c:numRef>
          </c:val>
          <c:extLst>
            <c:ext xmlns:c16="http://schemas.microsoft.com/office/drawing/2014/chart" uri="{C3380CC4-5D6E-409C-BE32-E72D297353CC}">
              <c16:uniqueId val="{00000009-4CF3-4CEE-99A3-8A94D6647563}"/>
            </c:ext>
          </c:extLst>
        </c:ser>
        <c:ser>
          <c:idx val="10"/>
          <c:order val="10"/>
          <c:tx>
            <c:strRef>
              <c:f>'5.3'!$A$15</c:f>
              <c:strCache>
                <c:ptCount val="1"/>
                <c:pt idx="0">
                  <c:v>Ostatní kapalná paliva</c:v>
                </c:pt>
              </c:strCache>
            </c:strRef>
          </c:tx>
          <c:spPr>
            <a:solidFill>
              <a:srgbClr val="9D9D9C"/>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 ##0.0</c:formatCode>
                <c:ptCount val="14"/>
                <c:pt idx="0">
                  <c:v>0</c:v>
                </c:pt>
                <c:pt idx="1">
                  <c:v>0</c:v>
                </c:pt>
                <c:pt idx="2">
                  <c:v>0</c:v>
                </c:pt>
                <c:pt idx="3">
                  <c:v>0</c:v>
                </c:pt>
                <c:pt idx="4">
                  <c:v>0</c:v>
                </c:pt>
                <c:pt idx="5">
                  <c:v>0</c:v>
                </c:pt>
                <c:pt idx="6">
                  <c:v>0</c:v>
                </c:pt>
                <c:pt idx="7">
                  <c:v>0</c:v>
                </c:pt>
                <c:pt idx="8">
                  <c:v>0</c:v>
                </c:pt>
                <c:pt idx="9">
                  <c:v>0</c:v>
                </c:pt>
                <c:pt idx="10">
                  <c:v>0</c:v>
                </c:pt>
                <c:pt idx="11">
                  <c:v>2.2268469999999998</c:v>
                </c:pt>
                <c:pt idx="12">
                  <c:v>0</c:v>
                </c:pt>
                <c:pt idx="13">
                  <c:v>0</c:v>
                </c:pt>
              </c:numCache>
            </c:numRef>
          </c:val>
          <c:extLst>
            <c:ext xmlns:c16="http://schemas.microsoft.com/office/drawing/2014/chart" uri="{C3380CC4-5D6E-409C-BE32-E72D297353CC}">
              <c16:uniqueId val="{0000000A-4CF3-4CEE-99A3-8A94D6647563}"/>
            </c:ext>
          </c:extLst>
        </c:ser>
        <c:ser>
          <c:idx val="11"/>
          <c:order val="11"/>
          <c:tx>
            <c:strRef>
              <c:f>'5.3'!$A$16</c:f>
              <c:strCache>
                <c:ptCount val="1"/>
                <c:pt idx="0">
                  <c:v>Ostatní pevná paliva</c:v>
                </c:pt>
              </c:strCache>
            </c:strRef>
          </c:tx>
          <c:spPr>
            <a:solidFill>
              <a:srgbClr val="D0D0D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 ##0.0</c:formatCode>
                <c:ptCount val="14"/>
                <c:pt idx="0">
                  <c:v>128.85599999999999</c:v>
                </c:pt>
                <c:pt idx="1">
                  <c:v>2.1813440000000002</c:v>
                </c:pt>
                <c:pt idx="2">
                  <c:v>274.07100000000003</c:v>
                </c:pt>
                <c:pt idx="3">
                  <c:v>0</c:v>
                </c:pt>
                <c:pt idx="4">
                  <c:v>0.49752600000000002</c:v>
                </c:pt>
                <c:pt idx="5">
                  <c:v>0</c:v>
                </c:pt>
                <c:pt idx="6">
                  <c:v>91.741</c:v>
                </c:pt>
                <c:pt idx="7">
                  <c:v>4.3630000000000004</c:v>
                </c:pt>
                <c:pt idx="8">
                  <c:v>28.551264000000003</c:v>
                </c:pt>
                <c:pt idx="9">
                  <c:v>0</c:v>
                </c:pt>
                <c:pt idx="10">
                  <c:v>4.7188980000000003</c:v>
                </c:pt>
                <c:pt idx="11">
                  <c:v>18.831558965277868</c:v>
                </c:pt>
                <c:pt idx="12">
                  <c:v>2.2143899999999999</c:v>
                </c:pt>
                <c:pt idx="13">
                  <c:v>5.5465</c:v>
                </c:pt>
              </c:numCache>
            </c:numRef>
          </c:val>
          <c:extLst>
            <c:ext xmlns:c16="http://schemas.microsoft.com/office/drawing/2014/chart" uri="{C3380CC4-5D6E-409C-BE32-E72D297353CC}">
              <c16:uniqueId val="{0000000B-4CF3-4CEE-99A3-8A94D6647563}"/>
            </c:ext>
          </c:extLst>
        </c:ser>
        <c:ser>
          <c:idx val="12"/>
          <c:order val="12"/>
          <c:tx>
            <c:strRef>
              <c:f>'5.3'!$A$17</c:f>
              <c:strCache>
                <c:ptCount val="1"/>
                <c:pt idx="0">
                  <c:v>Ostatní plyny</c:v>
                </c:pt>
              </c:strCache>
            </c:strRef>
          </c:tx>
          <c:spPr>
            <a:pattFill prst="ltUpDiag">
              <a:fgClr>
                <a:schemeClr val="accent1"/>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 ##0.0</c:formatCode>
                <c:ptCount val="14"/>
                <c:pt idx="0">
                  <c:v>0</c:v>
                </c:pt>
                <c:pt idx="1">
                  <c:v>0.21834499999999998</c:v>
                </c:pt>
                <c:pt idx="2">
                  <c:v>0</c:v>
                </c:pt>
                <c:pt idx="3">
                  <c:v>1.2725700000000002</c:v>
                </c:pt>
                <c:pt idx="4">
                  <c:v>0</c:v>
                </c:pt>
                <c:pt idx="5">
                  <c:v>0</c:v>
                </c:pt>
                <c:pt idx="6">
                  <c:v>0</c:v>
                </c:pt>
                <c:pt idx="7">
                  <c:v>315.15364900000003</c:v>
                </c:pt>
                <c:pt idx="8">
                  <c:v>0</c:v>
                </c:pt>
                <c:pt idx="9">
                  <c:v>0</c:v>
                </c:pt>
                <c:pt idx="10">
                  <c:v>2.1999999999999999E-2</c:v>
                </c:pt>
                <c:pt idx="11">
                  <c:v>187.97512599999999</c:v>
                </c:pt>
                <c:pt idx="12">
                  <c:v>16.956</c:v>
                </c:pt>
                <c:pt idx="13">
                  <c:v>14.707000000000001</c:v>
                </c:pt>
              </c:numCache>
            </c:numRef>
          </c:val>
          <c:extLst>
            <c:ext xmlns:c16="http://schemas.microsoft.com/office/drawing/2014/chart" uri="{C3380CC4-5D6E-409C-BE32-E72D297353CC}">
              <c16:uniqueId val="{0000000C-4CF3-4CEE-99A3-8A94D6647563}"/>
            </c:ext>
          </c:extLst>
        </c:ser>
        <c:ser>
          <c:idx val="13"/>
          <c:order val="13"/>
          <c:tx>
            <c:strRef>
              <c:f>'5.3'!$A$18</c:f>
              <c:strCache>
                <c:ptCount val="1"/>
                <c:pt idx="0">
                  <c:v>Ostatní</c:v>
                </c:pt>
              </c:strCache>
            </c:strRef>
          </c:tx>
          <c:spPr>
            <a:pattFill prst="ltUpDiag">
              <a:fgClr>
                <a:schemeClr val="accent5"/>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4CF3-4CEE-99A3-8A94D6647563}"/>
            </c:ext>
          </c:extLst>
        </c:ser>
        <c:ser>
          <c:idx val="14"/>
          <c:order val="14"/>
          <c:tx>
            <c:strRef>
              <c:f>'5.3'!$A$19</c:f>
              <c:strCache>
                <c:ptCount val="1"/>
                <c:pt idx="0">
                  <c:v>Topné oleje</c:v>
                </c:pt>
              </c:strCache>
            </c:strRef>
          </c:tx>
          <c:spPr>
            <a:pattFill prst="ltUpDiag">
              <a:fgClr>
                <a:schemeClr val="accent2"/>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 ##0.0</c:formatCode>
                <c:ptCount val="14"/>
                <c:pt idx="0">
                  <c:v>0</c:v>
                </c:pt>
                <c:pt idx="1">
                  <c:v>3.6420239999999997</c:v>
                </c:pt>
                <c:pt idx="2">
                  <c:v>6.7404390000000003</c:v>
                </c:pt>
                <c:pt idx="3">
                  <c:v>0</c:v>
                </c:pt>
                <c:pt idx="4">
                  <c:v>2.6726600000000005</c:v>
                </c:pt>
                <c:pt idx="5">
                  <c:v>0.248</c:v>
                </c:pt>
                <c:pt idx="6">
                  <c:v>0</c:v>
                </c:pt>
                <c:pt idx="7">
                  <c:v>0.17779999999999999</c:v>
                </c:pt>
                <c:pt idx="8">
                  <c:v>6.2485840000000001</c:v>
                </c:pt>
                <c:pt idx="9">
                  <c:v>8.4612999999999994E-2</c:v>
                </c:pt>
                <c:pt idx="10">
                  <c:v>1.1020000000000001E-3</c:v>
                </c:pt>
                <c:pt idx="11">
                  <c:v>5.9865919999999999</c:v>
                </c:pt>
                <c:pt idx="12">
                  <c:v>0.70996800000000004</c:v>
                </c:pt>
                <c:pt idx="13">
                  <c:v>0.14743999999999999</c:v>
                </c:pt>
              </c:numCache>
            </c:numRef>
          </c:val>
          <c:extLst>
            <c:ext xmlns:c16="http://schemas.microsoft.com/office/drawing/2014/chart" uri="{C3380CC4-5D6E-409C-BE32-E72D297353CC}">
              <c16:uniqueId val="{0000000E-4CF3-4CEE-99A3-8A94D6647563}"/>
            </c:ext>
          </c:extLst>
        </c:ser>
        <c:ser>
          <c:idx val="15"/>
          <c:order val="15"/>
          <c:tx>
            <c:strRef>
              <c:f>'5.3'!$A$20</c:f>
              <c:strCache>
                <c:ptCount val="1"/>
                <c:pt idx="0">
                  <c:v>Zemní plyn</c:v>
                </c:pt>
              </c:strCache>
            </c:strRef>
          </c:tx>
          <c:spPr>
            <a:pattFill prst="ltUpDiag">
              <a:fgClr>
                <a:schemeClr val="accent6"/>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 ##0.0</c:formatCode>
                <c:ptCount val="14"/>
                <c:pt idx="0">
                  <c:v>264.43556899999999</c:v>
                </c:pt>
                <c:pt idx="1">
                  <c:v>87.648357000000019</c:v>
                </c:pt>
                <c:pt idx="2">
                  <c:v>156.87926000000004</c:v>
                </c:pt>
                <c:pt idx="3">
                  <c:v>61.838725999999987</c:v>
                </c:pt>
                <c:pt idx="4">
                  <c:v>66.163009999999986</c:v>
                </c:pt>
                <c:pt idx="5">
                  <c:v>114.53003</c:v>
                </c:pt>
                <c:pt idx="6">
                  <c:v>74.645421999999996</c:v>
                </c:pt>
                <c:pt idx="7">
                  <c:v>181.42583400000004</c:v>
                </c:pt>
                <c:pt idx="8">
                  <c:v>108.78009599999997</c:v>
                </c:pt>
                <c:pt idx="9">
                  <c:v>37.719575000000006</c:v>
                </c:pt>
                <c:pt idx="10">
                  <c:v>47.600259999999999</c:v>
                </c:pt>
                <c:pt idx="11">
                  <c:v>759.41242103472246</c:v>
                </c:pt>
                <c:pt idx="12">
                  <c:v>116.66654599999994</c:v>
                </c:pt>
                <c:pt idx="13">
                  <c:v>82.82723399999999</c:v>
                </c:pt>
              </c:numCache>
            </c:numRef>
          </c:val>
          <c:extLst>
            <c:ext xmlns:c16="http://schemas.microsoft.com/office/drawing/2014/chart" uri="{C3380CC4-5D6E-409C-BE32-E72D297353CC}">
              <c16:uniqueId val="{0000000F-4CF3-4CEE-99A3-8A94D6647563}"/>
            </c:ext>
          </c:extLst>
        </c:ser>
        <c:dLbls>
          <c:showLegendKey val="0"/>
          <c:showVal val="0"/>
          <c:showCatName val="0"/>
          <c:showSerName val="0"/>
          <c:showPercent val="0"/>
          <c:showBubbleSize val="0"/>
        </c:dLbls>
        <c:gapWidth val="50"/>
        <c:overlap val="100"/>
        <c:axId val="232878848"/>
        <c:axId val="232880384"/>
      </c:barChart>
      <c:catAx>
        <c:axId val="23287884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2880384"/>
        <c:crosses val="autoZero"/>
        <c:auto val="1"/>
        <c:lblAlgn val="ctr"/>
        <c:lblOffset val="100"/>
        <c:noMultiLvlLbl val="0"/>
      </c:catAx>
      <c:valAx>
        <c:axId val="232880384"/>
        <c:scaling>
          <c:orientation val="minMax"/>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2878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F2A-44FE-A1F9-81F9253ED12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F2A-44FE-A1F9-81F9253ED12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F2A-44FE-A1F9-81F9253ED12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F2A-44FE-A1F9-81F9253ED12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F2A-44FE-A1F9-81F9253ED12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F2A-44FE-A1F9-81F9253ED12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F2A-44FE-A1F9-81F9253ED12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F2A-44FE-A1F9-81F9253ED12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F2A-44FE-A1F9-81F9253ED12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F2A-44FE-A1F9-81F9253ED12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F2A-44FE-A1F9-81F9253ED12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F2A-44FE-A1F9-81F9253ED12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F2A-44FE-A1F9-81F9253ED12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F2A-44FE-A1F9-81F9253ED12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F2A-44FE-A1F9-81F9253ED12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FF2A-44FE-A1F9-81F9253ED12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netto a výroba tepla z KVET podle paliv (TJ)</a:t>
            </a:r>
          </a:p>
        </c:rich>
      </c:tx>
      <c:layout>
        <c:manualLayout>
          <c:xMode val="edge"/>
          <c:yMode val="edge"/>
          <c:x val="2.5527497369253281E-5"/>
          <c:y val="2.5188916876574308E-2"/>
        </c:manualLayout>
      </c:layout>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1"/>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('9'!$B$6,'9'!$C$6,'9'!$E$6,'9'!$F$6,'9'!$H$6,'9'!$I$6)</c:f>
              <c:numCache>
                <c:formatCode>#\ ##0.0</c:formatCode>
                <c:ptCount val="6"/>
                <c:pt idx="0">
                  <c:v>1366.7673899999998</c:v>
                </c:pt>
                <c:pt idx="1">
                  <c:v>956.42705400000011</c:v>
                </c:pt>
                <c:pt idx="2">
                  <c:v>1308.3997840000002</c:v>
                </c:pt>
                <c:pt idx="3">
                  <c:v>877.83533800000009</c:v>
                </c:pt>
                <c:pt idx="4">
                  <c:v>1325.0366300000005</c:v>
                </c:pt>
                <c:pt idx="5">
                  <c:v>840.570335</c:v>
                </c:pt>
              </c:numCache>
            </c:numRef>
          </c:val>
          <c:extLst>
            <c:ext xmlns:c16="http://schemas.microsoft.com/office/drawing/2014/chart" uri="{C3380CC4-5D6E-409C-BE32-E72D297353CC}">
              <c16:uniqueId val="{00000000-A31E-4FD0-8E82-17407FA0E629}"/>
            </c:ext>
          </c:extLst>
        </c:ser>
        <c:ser>
          <c:idx val="1"/>
          <c:order val="1"/>
          <c:tx>
            <c:strRef>
              <c:f>'9'!$A$7</c:f>
              <c:strCache>
                <c:ptCount val="1"/>
                <c:pt idx="0">
                  <c:v>Bioplyn</c:v>
                </c:pt>
              </c:strCache>
            </c:strRef>
          </c:tx>
          <c:spPr>
            <a:solidFill>
              <a:schemeClr val="accent2"/>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('9'!$B$7,'9'!$C$7,'9'!$E$7,'9'!$F$7,'9'!$H$7,'9'!$I$7)</c:f>
              <c:numCache>
                <c:formatCode>#\ ##0.0</c:formatCode>
                <c:ptCount val="6"/>
                <c:pt idx="0">
                  <c:v>126.21970600000003</c:v>
                </c:pt>
                <c:pt idx="1">
                  <c:v>115.82336400000001</c:v>
                </c:pt>
                <c:pt idx="2">
                  <c:v>130.73635899999996</c:v>
                </c:pt>
                <c:pt idx="3">
                  <c:v>119.28479300000001</c:v>
                </c:pt>
                <c:pt idx="4">
                  <c:v>126.86506899999998</c:v>
                </c:pt>
                <c:pt idx="5">
                  <c:v>113.69157000000001</c:v>
                </c:pt>
              </c:numCache>
            </c:numRef>
          </c:val>
          <c:extLst>
            <c:ext xmlns:c16="http://schemas.microsoft.com/office/drawing/2014/chart" uri="{C3380CC4-5D6E-409C-BE32-E72D297353CC}">
              <c16:uniqueId val="{00000001-A31E-4FD0-8E82-17407FA0E629}"/>
            </c:ext>
          </c:extLst>
        </c:ser>
        <c:ser>
          <c:idx val="2"/>
          <c:order val="2"/>
          <c:tx>
            <c:strRef>
              <c:f>'9'!$A$8</c:f>
              <c:strCache>
                <c:ptCount val="1"/>
                <c:pt idx="0">
                  <c:v>Černé uhlí</c:v>
                </c:pt>
              </c:strCache>
            </c:strRef>
          </c:tx>
          <c:spPr>
            <a:solidFill>
              <a:schemeClr val="accent3"/>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('9'!$B$8,'9'!$C$8,'9'!$E$8,'9'!$F$8,'9'!$H$8,'9'!$I$8)</c:f>
              <c:numCache>
                <c:formatCode>#\ ##0.0</c:formatCode>
                <c:ptCount val="6"/>
                <c:pt idx="0">
                  <c:v>343.85453900000005</c:v>
                </c:pt>
                <c:pt idx="1">
                  <c:v>253.93569399999998</c:v>
                </c:pt>
                <c:pt idx="2">
                  <c:v>298.87071800000007</c:v>
                </c:pt>
                <c:pt idx="3">
                  <c:v>226.39870500000001</c:v>
                </c:pt>
                <c:pt idx="4">
                  <c:v>412.55189900000005</c:v>
                </c:pt>
                <c:pt idx="5">
                  <c:v>289.32763899999998</c:v>
                </c:pt>
              </c:numCache>
            </c:numRef>
          </c:val>
          <c:extLst>
            <c:ext xmlns:c16="http://schemas.microsoft.com/office/drawing/2014/chart" uri="{C3380CC4-5D6E-409C-BE32-E72D297353CC}">
              <c16:uniqueId val="{00000002-A31E-4FD0-8E82-17407FA0E629}"/>
            </c:ext>
          </c:extLst>
        </c:ser>
        <c:ser>
          <c:idx val="3"/>
          <c:order val="3"/>
          <c:tx>
            <c:strRef>
              <c:f>'9'!$A$9</c:f>
              <c:strCache>
                <c:ptCount val="1"/>
                <c:pt idx="0">
                  <c:v>Elektrická energie</c:v>
                </c:pt>
              </c:strCache>
            </c:strRef>
          </c:tx>
          <c:spPr>
            <a:solidFill>
              <a:schemeClr val="accent4"/>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('9'!$B$9,'9'!$C$9,'9'!$E$9,'9'!$F$9,'9'!$H$9,'9'!$I$9)</c:f>
              <c:numCache>
                <c:formatCode>#\ ##0.0</c:formatCode>
                <c:ptCount val="6"/>
                <c:pt idx="0">
                  <c:v>9.4865420000000018</c:v>
                </c:pt>
                <c:pt idx="1">
                  <c:v>0</c:v>
                </c:pt>
                <c:pt idx="2">
                  <c:v>10.227600000000001</c:v>
                </c:pt>
                <c:pt idx="3">
                  <c:v>0</c:v>
                </c:pt>
                <c:pt idx="4">
                  <c:v>7.6421010000000003</c:v>
                </c:pt>
                <c:pt idx="5">
                  <c:v>0</c:v>
                </c:pt>
              </c:numCache>
            </c:numRef>
          </c:val>
          <c:extLst>
            <c:ext xmlns:c16="http://schemas.microsoft.com/office/drawing/2014/chart" uri="{C3380CC4-5D6E-409C-BE32-E72D297353CC}">
              <c16:uniqueId val="{00000003-A31E-4FD0-8E82-17407FA0E629}"/>
            </c:ext>
          </c:extLst>
        </c:ser>
        <c:ser>
          <c:idx val="4"/>
          <c:order val="4"/>
          <c:tx>
            <c:strRef>
              <c:f>'9'!$A$10</c:f>
              <c:strCache>
                <c:ptCount val="1"/>
                <c:pt idx="0">
                  <c:v>Energie prostředí (tepelné čerpadlo)</c:v>
                </c:pt>
              </c:strCache>
            </c:strRef>
          </c:tx>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('9'!$B$10,'9'!$C$10,'9'!$E$10,'9'!$F$10,'9'!$H$10,'9'!$I$10)</c:f>
              <c:numCache>
                <c:formatCode>#\ ##0.0</c:formatCode>
                <c:ptCount val="6"/>
                <c:pt idx="0">
                  <c:v>1.7490699999999999</c:v>
                </c:pt>
                <c:pt idx="1">
                  <c:v>0</c:v>
                </c:pt>
                <c:pt idx="2">
                  <c:v>1.4394100000000001</c:v>
                </c:pt>
                <c:pt idx="3">
                  <c:v>0</c:v>
                </c:pt>
                <c:pt idx="4">
                  <c:v>1.4613600000000002</c:v>
                </c:pt>
                <c:pt idx="5">
                  <c:v>0</c:v>
                </c:pt>
              </c:numCache>
            </c:numRef>
          </c:val>
          <c:extLst>
            <c:ext xmlns:c16="http://schemas.microsoft.com/office/drawing/2014/chart" uri="{C3380CC4-5D6E-409C-BE32-E72D297353CC}">
              <c16:uniqueId val="{00000004-A31E-4FD0-8E82-17407FA0E629}"/>
            </c:ext>
          </c:extLst>
        </c:ser>
        <c:ser>
          <c:idx val="5"/>
          <c:order val="5"/>
          <c:tx>
            <c:strRef>
              <c:f>'9'!$A$11</c:f>
              <c:strCache>
                <c:ptCount val="1"/>
                <c:pt idx="0">
                  <c:v>Energie Slunce (solární kolektor)</c:v>
                </c:pt>
              </c:strCache>
            </c:strRef>
          </c:tx>
          <c:spPr>
            <a:solidFill>
              <a:schemeClr val="accent6"/>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('9'!$B$11,'9'!$C$11,'9'!$E$11,'9'!$F$11,'9'!$H$11,'9'!$I$11)</c:f>
              <c:numCache>
                <c:formatCode>#\ ##0.0</c:formatCode>
                <c:ptCount val="6"/>
                <c:pt idx="0">
                  <c:v>8.3360000000000004E-2</c:v>
                </c:pt>
                <c:pt idx="1">
                  <c:v>0</c:v>
                </c:pt>
                <c:pt idx="2">
                  <c:v>6.9099999999999995E-2</c:v>
                </c:pt>
                <c:pt idx="3">
                  <c:v>0</c:v>
                </c:pt>
                <c:pt idx="4">
                  <c:v>7.4509999999999993E-2</c:v>
                </c:pt>
                <c:pt idx="5">
                  <c:v>0</c:v>
                </c:pt>
              </c:numCache>
            </c:numRef>
          </c:val>
          <c:extLst>
            <c:ext xmlns:c16="http://schemas.microsoft.com/office/drawing/2014/chart" uri="{C3380CC4-5D6E-409C-BE32-E72D297353CC}">
              <c16:uniqueId val="{00000005-A31E-4FD0-8E82-17407FA0E629}"/>
            </c:ext>
          </c:extLst>
        </c:ser>
        <c:ser>
          <c:idx val="6"/>
          <c:order val="6"/>
          <c:tx>
            <c:strRef>
              <c:f>'9'!$A$12</c:f>
              <c:strCache>
                <c:ptCount val="1"/>
                <c:pt idx="0">
                  <c:v>Hnědé uhlí</c:v>
                </c:pt>
              </c:strCache>
            </c:strRef>
          </c:tx>
          <c:spPr>
            <a:solidFill>
              <a:srgbClr val="F0948F"/>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('9'!$B$12,'9'!$C$12,'9'!$E$12,'9'!$F$12,'9'!$H$12,'9'!$I$12)</c:f>
              <c:numCache>
                <c:formatCode>#\ ##0.0</c:formatCode>
                <c:ptCount val="6"/>
                <c:pt idx="0">
                  <c:v>2087.876291</c:v>
                </c:pt>
                <c:pt idx="1">
                  <c:v>1465.733929</c:v>
                </c:pt>
                <c:pt idx="2">
                  <c:v>2101.4378739999997</c:v>
                </c:pt>
                <c:pt idx="3">
                  <c:v>1626.346221</c:v>
                </c:pt>
                <c:pt idx="4">
                  <c:v>2320.4546819999996</c:v>
                </c:pt>
                <c:pt idx="5">
                  <c:v>1820.9631939999999</c:v>
                </c:pt>
              </c:numCache>
            </c:numRef>
          </c:val>
          <c:extLst>
            <c:ext xmlns:c16="http://schemas.microsoft.com/office/drawing/2014/chart" uri="{C3380CC4-5D6E-409C-BE32-E72D297353CC}">
              <c16:uniqueId val="{00000006-A31E-4FD0-8E82-17407FA0E629}"/>
            </c:ext>
          </c:extLst>
        </c:ser>
        <c:ser>
          <c:idx val="7"/>
          <c:order val="7"/>
          <c:tx>
            <c:strRef>
              <c:f>'9'!$A$13</c:f>
              <c:strCache>
                <c:ptCount val="1"/>
                <c:pt idx="0">
                  <c:v>Jaderné palivo</c:v>
                </c:pt>
              </c:strCache>
            </c:strRef>
          </c:tx>
          <c:spPr>
            <a:solidFill>
              <a:srgbClr val="F7C9C7"/>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('9'!$B$13,'9'!$C$13,'9'!$E$13,'9'!$F$13,'9'!$H$13,'9'!$I$13)</c:f>
              <c:numCache>
                <c:formatCode>#\ ##0.0</c:formatCode>
                <c:ptCount val="6"/>
                <c:pt idx="0">
                  <c:v>15.954000000000001</c:v>
                </c:pt>
                <c:pt idx="1">
                  <c:v>0</c:v>
                </c:pt>
                <c:pt idx="2">
                  <c:v>17.736000000000001</c:v>
                </c:pt>
                <c:pt idx="3">
                  <c:v>0</c:v>
                </c:pt>
                <c:pt idx="4">
                  <c:v>34.636000000000003</c:v>
                </c:pt>
                <c:pt idx="5">
                  <c:v>0</c:v>
                </c:pt>
              </c:numCache>
            </c:numRef>
          </c:val>
          <c:extLst>
            <c:ext xmlns:c16="http://schemas.microsoft.com/office/drawing/2014/chart" uri="{C3380CC4-5D6E-409C-BE32-E72D297353CC}">
              <c16:uniqueId val="{00000007-A31E-4FD0-8E82-17407FA0E629}"/>
            </c:ext>
          </c:extLst>
        </c:ser>
        <c:ser>
          <c:idx val="8"/>
          <c:order val="8"/>
          <c:tx>
            <c:strRef>
              <c:f>'9'!$A$14</c:f>
              <c:strCache>
                <c:ptCount val="1"/>
                <c:pt idx="0">
                  <c:v>Koks</c:v>
                </c:pt>
              </c:strCache>
            </c:strRef>
          </c:tx>
          <c:spPr>
            <a:solidFill>
              <a:schemeClr val="tx1"/>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('9'!$B$14,'9'!$C$14,'9'!$E$14,'9'!$F$14,'9'!$H$14,'9'!$I$14)</c:f>
              <c:numCache>
                <c:formatCode>#\ ##0.0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8-A31E-4FD0-8E82-17407FA0E629}"/>
            </c:ext>
          </c:extLst>
        </c:ser>
        <c:ser>
          <c:idx val="9"/>
          <c:order val="9"/>
          <c:tx>
            <c:strRef>
              <c:f>'9'!$A$15</c:f>
              <c:strCache>
                <c:ptCount val="1"/>
                <c:pt idx="0">
                  <c:v>Odpadní teplo</c:v>
                </c:pt>
              </c:strCache>
            </c:strRef>
          </c:tx>
          <c:spPr>
            <a:solidFill>
              <a:srgbClr val="646363"/>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('9'!$B$15,'9'!$C$15,'9'!$E$15,'9'!$F$15,'9'!$H$15,'9'!$I$15)</c:f>
              <c:numCache>
                <c:formatCode>#\ ##0.0</c:formatCode>
                <c:ptCount val="6"/>
                <c:pt idx="0">
                  <c:v>674.91662399999996</c:v>
                </c:pt>
                <c:pt idx="1">
                  <c:v>54.102271999999999</c:v>
                </c:pt>
                <c:pt idx="2">
                  <c:v>649.19580799999994</c:v>
                </c:pt>
                <c:pt idx="3">
                  <c:v>53.877589999999998</c:v>
                </c:pt>
                <c:pt idx="4">
                  <c:v>577.40551700000003</c:v>
                </c:pt>
                <c:pt idx="5">
                  <c:v>45.94397</c:v>
                </c:pt>
              </c:numCache>
            </c:numRef>
          </c:val>
          <c:extLst>
            <c:ext xmlns:c16="http://schemas.microsoft.com/office/drawing/2014/chart" uri="{C3380CC4-5D6E-409C-BE32-E72D297353CC}">
              <c16:uniqueId val="{00000009-A31E-4FD0-8E82-17407FA0E629}"/>
            </c:ext>
          </c:extLst>
        </c:ser>
        <c:ser>
          <c:idx val="10"/>
          <c:order val="10"/>
          <c:tx>
            <c:strRef>
              <c:f>'9'!$A$16</c:f>
              <c:strCache>
                <c:ptCount val="1"/>
                <c:pt idx="0">
                  <c:v>Ostatní kapalná paliva</c:v>
                </c:pt>
              </c:strCache>
            </c:strRef>
          </c:tx>
          <c:spPr>
            <a:solidFill>
              <a:srgbClr val="9D9D9C"/>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('9'!$B$16,'9'!$C$16,'9'!$E$16,'9'!$F$16,'9'!$H$16,'9'!$I$16)</c:f>
              <c:numCache>
                <c:formatCode>#\ ##0.0</c:formatCode>
                <c:ptCount val="6"/>
                <c:pt idx="0">
                  <c:v>1.8155699999999999</c:v>
                </c:pt>
                <c:pt idx="1">
                  <c:v>0.34109200000000001</c:v>
                </c:pt>
                <c:pt idx="2">
                  <c:v>1.674596</c:v>
                </c:pt>
                <c:pt idx="3">
                  <c:v>0.19617300000000001</c:v>
                </c:pt>
                <c:pt idx="4">
                  <c:v>1.9087080000000001</c:v>
                </c:pt>
                <c:pt idx="5">
                  <c:v>0.236094</c:v>
                </c:pt>
              </c:numCache>
            </c:numRef>
          </c:val>
          <c:extLst>
            <c:ext xmlns:c16="http://schemas.microsoft.com/office/drawing/2014/chart" uri="{C3380CC4-5D6E-409C-BE32-E72D297353CC}">
              <c16:uniqueId val="{0000000A-A31E-4FD0-8E82-17407FA0E629}"/>
            </c:ext>
          </c:extLst>
        </c:ser>
        <c:ser>
          <c:idx val="11"/>
          <c:order val="11"/>
          <c:tx>
            <c:strRef>
              <c:f>'9'!$A$17</c:f>
              <c:strCache>
                <c:ptCount val="1"/>
                <c:pt idx="0">
                  <c:v>Ostatní pevná paliva</c:v>
                </c:pt>
              </c:strCache>
            </c:strRef>
          </c:tx>
          <c:spPr>
            <a:solidFill>
              <a:srgbClr val="D0D0D0"/>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('9'!$B$17,'9'!$C$17,'9'!$E$17,'9'!$F$17,'9'!$H$17,'9'!$I$17)</c:f>
              <c:numCache>
                <c:formatCode>#\ ##0.0</c:formatCode>
                <c:ptCount val="6"/>
                <c:pt idx="0">
                  <c:v>207.57352779984939</c:v>
                </c:pt>
                <c:pt idx="1">
                  <c:v>162.042</c:v>
                </c:pt>
                <c:pt idx="2">
                  <c:v>225.80450060517174</c:v>
                </c:pt>
                <c:pt idx="3">
                  <c:v>162.68099999999998</c:v>
                </c:pt>
                <c:pt idx="4">
                  <c:v>211.25258206324708</c:v>
                </c:pt>
                <c:pt idx="5">
                  <c:v>133.70428799999999</c:v>
                </c:pt>
              </c:numCache>
            </c:numRef>
          </c:val>
          <c:extLst>
            <c:ext xmlns:c16="http://schemas.microsoft.com/office/drawing/2014/chart" uri="{C3380CC4-5D6E-409C-BE32-E72D297353CC}">
              <c16:uniqueId val="{0000000B-A31E-4FD0-8E82-17407FA0E629}"/>
            </c:ext>
          </c:extLst>
        </c:ser>
        <c:ser>
          <c:idx val="12"/>
          <c:order val="12"/>
          <c:tx>
            <c:strRef>
              <c:f>'9'!$A$18</c:f>
              <c:strCache>
                <c:ptCount val="1"/>
                <c:pt idx="0">
                  <c:v>Ostatní plyny</c:v>
                </c:pt>
              </c:strCache>
            </c:strRef>
          </c:tx>
          <c:spPr>
            <a:pattFill prst="ltUpDiag">
              <a:fgClr>
                <a:schemeClr val="accent1"/>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('9'!$B$18,'9'!$C$18,'9'!$E$18,'9'!$F$18,'9'!$H$18,'9'!$I$18)</c:f>
              <c:numCache>
                <c:formatCode>#\ ##0.0</c:formatCode>
                <c:ptCount val="6"/>
                <c:pt idx="0">
                  <c:v>536.55490699999996</c:v>
                </c:pt>
                <c:pt idx="1">
                  <c:v>289.58363200000002</c:v>
                </c:pt>
                <c:pt idx="2">
                  <c:v>597.157873</c:v>
                </c:pt>
                <c:pt idx="3">
                  <c:v>302.46533899999997</c:v>
                </c:pt>
                <c:pt idx="4">
                  <c:v>538.89455399999997</c:v>
                </c:pt>
                <c:pt idx="5">
                  <c:v>287.780911</c:v>
                </c:pt>
              </c:numCache>
            </c:numRef>
          </c:val>
          <c:extLst>
            <c:ext xmlns:c16="http://schemas.microsoft.com/office/drawing/2014/chart" uri="{C3380CC4-5D6E-409C-BE32-E72D297353CC}">
              <c16:uniqueId val="{0000000C-A31E-4FD0-8E82-17407FA0E629}"/>
            </c:ext>
          </c:extLst>
        </c:ser>
        <c:ser>
          <c:idx val="13"/>
          <c:order val="13"/>
          <c:tx>
            <c:strRef>
              <c:f>'9'!$A$19</c:f>
              <c:strCache>
                <c:ptCount val="1"/>
                <c:pt idx="0">
                  <c:v>Ostatní</c:v>
                </c:pt>
              </c:strCache>
            </c:strRef>
          </c:tx>
          <c:spPr>
            <a:pattFill prst="ltUpDiag">
              <a:fgClr>
                <a:schemeClr val="accent5"/>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('9'!$B$19,'9'!$C$19,'9'!$E$19,'9'!$F$19,'9'!$H$19,'9'!$I$19)</c:f>
              <c:numCache>
                <c:formatCode>#\ ##0.0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D-A31E-4FD0-8E82-17407FA0E629}"/>
            </c:ext>
          </c:extLst>
        </c:ser>
        <c:ser>
          <c:idx val="14"/>
          <c:order val="14"/>
          <c:tx>
            <c:strRef>
              <c:f>'9'!$A$20</c:f>
              <c:strCache>
                <c:ptCount val="1"/>
                <c:pt idx="0">
                  <c:v>Topné oleje</c:v>
                </c:pt>
              </c:strCache>
            </c:strRef>
          </c:tx>
          <c:spPr>
            <a:pattFill prst="ltUpDiag">
              <a:fgClr>
                <a:schemeClr val="accent2"/>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('9'!$B$20,'9'!$C$20,'9'!$E$20,'9'!$F$20,'9'!$H$20,'9'!$I$20)</c:f>
              <c:numCache>
                <c:formatCode>#\ ##0.0</c:formatCode>
                <c:ptCount val="6"/>
                <c:pt idx="0">
                  <c:v>26.960718000000004</c:v>
                </c:pt>
                <c:pt idx="1">
                  <c:v>1.4171659999999999</c:v>
                </c:pt>
                <c:pt idx="2">
                  <c:v>18.634641999999989</c:v>
                </c:pt>
                <c:pt idx="3">
                  <c:v>1.7469150000000007</c:v>
                </c:pt>
                <c:pt idx="4">
                  <c:v>17.994746999999997</c:v>
                </c:pt>
                <c:pt idx="5">
                  <c:v>1.6095660000000001</c:v>
                </c:pt>
              </c:numCache>
            </c:numRef>
          </c:val>
          <c:extLst>
            <c:ext xmlns:c16="http://schemas.microsoft.com/office/drawing/2014/chart" uri="{C3380CC4-5D6E-409C-BE32-E72D297353CC}">
              <c16:uniqueId val="{0000000E-A31E-4FD0-8E82-17407FA0E629}"/>
            </c:ext>
          </c:extLst>
        </c:ser>
        <c:ser>
          <c:idx val="15"/>
          <c:order val="15"/>
          <c:tx>
            <c:strRef>
              <c:f>'9'!$A$21</c:f>
              <c:strCache>
                <c:ptCount val="1"/>
                <c:pt idx="0">
                  <c:v>Zemní plyn</c:v>
                </c:pt>
              </c:strCache>
            </c:strRef>
          </c:tx>
          <c:spPr>
            <a:pattFill prst="ltUpDiag">
              <a:fgClr>
                <a:schemeClr val="accent6"/>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Červenec</c:v>
                  </c:pt>
                  <c:pt idx="2">
                    <c:v>Srpen</c:v>
                  </c:pt>
                  <c:pt idx="4">
                    <c:v>Září</c:v>
                  </c:pt>
                </c:lvl>
              </c:multiLvlStrCache>
            </c:multiLvlStrRef>
          </c:cat>
          <c:val>
            <c:numRef>
              <c:f>('9'!$B$21,'9'!$C$21,'9'!$E$21,'9'!$F$21,'9'!$H$21,'9'!$I$21)</c:f>
              <c:numCache>
                <c:formatCode>#\ ##0.0</c:formatCode>
                <c:ptCount val="6"/>
                <c:pt idx="0">
                  <c:v>1010.7579572001501</c:v>
                </c:pt>
                <c:pt idx="1">
                  <c:v>393.57555400000041</c:v>
                </c:pt>
                <c:pt idx="2">
                  <c:v>1051.2671203948287</c:v>
                </c:pt>
                <c:pt idx="3">
                  <c:v>437.21000500000048</c:v>
                </c:pt>
                <c:pt idx="4">
                  <c:v>1061.0326819367531</c:v>
                </c:pt>
                <c:pt idx="5">
                  <c:v>472.95724499999989</c:v>
                </c:pt>
              </c:numCache>
            </c:numRef>
          </c:val>
          <c:extLst>
            <c:ext xmlns:c16="http://schemas.microsoft.com/office/drawing/2014/chart" uri="{C3380CC4-5D6E-409C-BE32-E72D297353CC}">
              <c16:uniqueId val="{0000000F-A31E-4FD0-8E82-17407FA0E629}"/>
            </c:ext>
          </c:extLst>
        </c:ser>
        <c:dLbls>
          <c:showLegendKey val="0"/>
          <c:showVal val="0"/>
          <c:showCatName val="0"/>
          <c:showSerName val="0"/>
          <c:showPercent val="0"/>
          <c:showBubbleSize val="0"/>
        </c:dLbls>
        <c:gapWidth val="50"/>
        <c:overlap val="100"/>
        <c:axId val="295475072"/>
        <c:axId val="295476608"/>
      </c:barChart>
      <c:catAx>
        <c:axId val="295475072"/>
        <c:scaling>
          <c:orientation val="minMax"/>
        </c:scaling>
        <c:delete val="0"/>
        <c:axPos val="b"/>
        <c:numFmt formatCode="General" sourceLinked="0"/>
        <c:majorTickMark val="none"/>
        <c:minorTickMark val="none"/>
        <c:tickLblPos val="nextTo"/>
        <c:txPr>
          <a:bodyPr/>
          <a:lstStyle/>
          <a:p>
            <a:pPr>
              <a:defRPr sz="900"/>
            </a:pPr>
            <a:endParaRPr lang="cs-CZ"/>
          </a:p>
        </c:txPr>
        <c:crossAx val="295476608"/>
        <c:crosses val="autoZero"/>
        <c:auto val="1"/>
        <c:lblAlgn val="ctr"/>
        <c:lblOffset val="100"/>
        <c:noMultiLvlLbl val="0"/>
      </c:catAx>
      <c:valAx>
        <c:axId val="2954766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4750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z KVET</a:t>
            </a:r>
          </a:p>
        </c:rich>
      </c:tx>
      <c:layout>
        <c:manualLayout>
          <c:xMode val="edge"/>
          <c:yMode val="edge"/>
          <c:x val="1.2365513134387615E-2"/>
          <c:y val="1.4248370492547359E-2"/>
        </c:manualLayout>
      </c:layout>
      <c:overlay val="0"/>
    </c:title>
    <c:autoTitleDeleted val="0"/>
    <c:plotArea>
      <c:layout>
        <c:manualLayout>
          <c:layoutTarget val="inner"/>
          <c:xMode val="edge"/>
          <c:yMode val="edge"/>
          <c:x val="0.19327201746840469"/>
          <c:y val="0.12741290273775357"/>
          <c:w val="0.56024199194582802"/>
          <c:h val="0.8829528445022656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64B4-4EC7-B98F-E0BEFB0BE867}"/>
              </c:ext>
            </c:extLst>
          </c:dPt>
          <c:dPt>
            <c:idx val="1"/>
            <c:bubble3D val="0"/>
            <c:spPr>
              <a:solidFill>
                <a:schemeClr val="accent2"/>
              </a:solidFill>
            </c:spPr>
            <c:extLst>
              <c:ext xmlns:c16="http://schemas.microsoft.com/office/drawing/2014/chart" uri="{C3380CC4-5D6E-409C-BE32-E72D297353CC}">
                <c16:uniqueId val="{00000003-64B4-4EC7-B98F-E0BEFB0BE867}"/>
              </c:ext>
            </c:extLst>
          </c:dPt>
          <c:dPt>
            <c:idx val="2"/>
            <c:bubble3D val="0"/>
            <c:spPr>
              <a:solidFill>
                <a:schemeClr val="accent3"/>
              </a:solidFill>
            </c:spPr>
            <c:extLst>
              <c:ext xmlns:c16="http://schemas.microsoft.com/office/drawing/2014/chart" uri="{C3380CC4-5D6E-409C-BE32-E72D297353CC}">
                <c16:uniqueId val="{00000005-64B4-4EC7-B98F-E0BEFB0BE867}"/>
              </c:ext>
            </c:extLst>
          </c:dPt>
          <c:dPt>
            <c:idx val="3"/>
            <c:bubble3D val="0"/>
            <c:spPr>
              <a:solidFill>
                <a:schemeClr val="accent4"/>
              </a:solidFill>
            </c:spPr>
            <c:extLst>
              <c:ext xmlns:c16="http://schemas.microsoft.com/office/drawing/2014/chart" uri="{C3380CC4-5D6E-409C-BE32-E72D297353CC}">
                <c16:uniqueId val="{0000000A-64B4-4EC7-B98F-E0BEFB0BE867}"/>
              </c:ext>
            </c:extLst>
          </c:dPt>
          <c:dPt>
            <c:idx val="5"/>
            <c:bubble3D val="0"/>
            <c:spPr>
              <a:solidFill>
                <a:schemeClr val="accent6"/>
              </a:solidFill>
            </c:spPr>
            <c:extLst>
              <c:ext xmlns:c16="http://schemas.microsoft.com/office/drawing/2014/chart" uri="{C3380CC4-5D6E-409C-BE32-E72D297353CC}">
                <c16:uniqueId val="{0000000C-64B4-4EC7-B98F-E0BEFB0BE867}"/>
              </c:ext>
            </c:extLst>
          </c:dPt>
          <c:dPt>
            <c:idx val="6"/>
            <c:bubble3D val="0"/>
            <c:spPr>
              <a:solidFill>
                <a:srgbClr val="F0948F"/>
              </a:solidFill>
            </c:spPr>
            <c:extLst>
              <c:ext xmlns:c16="http://schemas.microsoft.com/office/drawing/2014/chart" uri="{C3380CC4-5D6E-409C-BE32-E72D297353CC}">
                <c16:uniqueId val="{00000007-64B4-4EC7-B98F-E0BEFB0BE867}"/>
              </c:ext>
            </c:extLst>
          </c:dPt>
          <c:dPt>
            <c:idx val="7"/>
            <c:bubble3D val="0"/>
            <c:spPr>
              <a:solidFill>
                <a:srgbClr val="F7C9C7"/>
              </a:solidFill>
            </c:spPr>
            <c:extLst>
              <c:ext xmlns:c16="http://schemas.microsoft.com/office/drawing/2014/chart" uri="{C3380CC4-5D6E-409C-BE32-E72D297353CC}">
                <c16:uniqueId val="{0000000D-64B4-4EC7-B98F-E0BEFB0BE867}"/>
              </c:ext>
            </c:extLst>
          </c:dPt>
          <c:dPt>
            <c:idx val="8"/>
            <c:bubble3D val="0"/>
            <c:spPr>
              <a:solidFill>
                <a:schemeClr val="tx1"/>
              </a:solidFill>
            </c:spPr>
            <c:extLst>
              <c:ext xmlns:c16="http://schemas.microsoft.com/office/drawing/2014/chart" uri="{C3380CC4-5D6E-409C-BE32-E72D297353CC}">
                <c16:uniqueId val="{0000000E-64B4-4EC7-B98F-E0BEFB0BE867}"/>
              </c:ext>
            </c:extLst>
          </c:dPt>
          <c:dPt>
            <c:idx val="9"/>
            <c:bubble3D val="0"/>
            <c:spPr>
              <a:solidFill>
                <a:srgbClr val="646363"/>
              </a:solidFill>
            </c:spPr>
            <c:extLst>
              <c:ext xmlns:c16="http://schemas.microsoft.com/office/drawing/2014/chart" uri="{C3380CC4-5D6E-409C-BE32-E72D297353CC}">
                <c16:uniqueId val="{0000000F-64B4-4EC7-B98F-E0BEFB0BE867}"/>
              </c:ext>
            </c:extLst>
          </c:dPt>
          <c:dPt>
            <c:idx val="10"/>
            <c:bubble3D val="0"/>
            <c:spPr>
              <a:solidFill>
                <a:srgbClr val="9D9D9C"/>
              </a:solidFill>
            </c:spPr>
            <c:extLst>
              <c:ext xmlns:c16="http://schemas.microsoft.com/office/drawing/2014/chart" uri="{C3380CC4-5D6E-409C-BE32-E72D297353CC}">
                <c16:uniqueId val="{00000010-64B4-4EC7-B98F-E0BEFB0BE867}"/>
              </c:ext>
            </c:extLst>
          </c:dPt>
          <c:dPt>
            <c:idx val="11"/>
            <c:bubble3D val="0"/>
            <c:spPr>
              <a:solidFill>
                <a:srgbClr val="D0D0D0"/>
              </a:solidFill>
            </c:spPr>
            <c:extLst>
              <c:ext xmlns:c16="http://schemas.microsoft.com/office/drawing/2014/chart" uri="{C3380CC4-5D6E-409C-BE32-E72D297353CC}">
                <c16:uniqueId val="{0000000A-8459-4506-9FF0-C9D71A85D7B8}"/>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B-8459-4506-9FF0-C9D71A85D7B8}"/>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1-64B4-4EC7-B98F-E0BEFB0BE86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2-64B4-4EC7-B98F-E0BEFB0BE86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64B4-4EC7-B98F-E0BEFB0BE867}"/>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4B4-4EC7-B98F-E0BEFB0BE867}"/>
                </c:ext>
              </c:extLst>
            </c:dLbl>
            <c:dLbl>
              <c:idx val="3"/>
              <c:delete val="1"/>
              <c:extLst>
                <c:ext xmlns:c15="http://schemas.microsoft.com/office/drawing/2012/chart" uri="{CE6537A1-D6FC-4f65-9D91-7224C49458BB}"/>
                <c:ext xmlns:c16="http://schemas.microsoft.com/office/drawing/2014/chart" uri="{C3380CC4-5D6E-409C-BE32-E72D297353CC}">
                  <c16:uniqueId val="{0000000A-64B4-4EC7-B98F-E0BEFB0BE867}"/>
                </c:ext>
              </c:extLst>
            </c:dLbl>
            <c:dLbl>
              <c:idx val="4"/>
              <c:delete val="1"/>
              <c:extLst>
                <c:ext xmlns:c15="http://schemas.microsoft.com/office/drawing/2012/chart" uri="{CE6537A1-D6FC-4f65-9D91-7224C49458BB}"/>
                <c:ext xmlns:c16="http://schemas.microsoft.com/office/drawing/2014/chart" uri="{C3380CC4-5D6E-409C-BE32-E72D297353CC}">
                  <c16:uniqueId val="{0000000B-64B4-4EC7-B98F-E0BEFB0BE867}"/>
                </c:ext>
              </c:extLst>
            </c:dLbl>
            <c:dLbl>
              <c:idx val="5"/>
              <c:delete val="1"/>
              <c:extLst>
                <c:ext xmlns:c15="http://schemas.microsoft.com/office/drawing/2012/chart" uri="{CE6537A1-D6FC-4f65-9D91-7224C49458BB}"/>
                <c:ext xmlns:c16="http://schemas.microsoft.com/office/drawing/2014/chart" uri="{C3380CC4-5D6E-409C-BE32-E72D297353CC}">
                  <c16:uniqueId val="{0000000C-64B4-4EC7-B98F-E0BEFB0BE86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4B4-4EC7-B98F-E0BEFB0BE867}"/>
                </c:ext>
              </c:extLst>
            </c:dLbl>
            <c:dLbl>
              <c:idx val="7"/>
              <c:delete val="1"/>
              <c:extLst>
                <c:ext xmlns:c15="http://schemas.microsoft.com/office/drawing/2012/chart" uri="{CE6537A1-D6FC-4f65-9D91-7224C49458BB}"/>
                <c:ext xmlns:c16="http://schemas.microsoft.com/office/drawing/2014/chart" uri="{C3380CC4-5D6E-409C-BE32-E72D297353CC}">
                  <c16:uniqueId val="{0000000D-64B4-4EC7-B98F-E0BEFB0BE867}"/>
                </c:ext>
              </c:extLst>
            </c:dLbl>
            <c:dLbl>
              <c:idx val="8"/>
              <c:delete val="1"/>
              <c:extLst>
                <c:ext xmlns:c15="http://schemas.microsoft.com/office/drawing/2012/chart" uri="{CE6537A1-D6FC-4f65-9D91-7224C49458BB}"/>
                <c:ext xmlns:c16="http://schemas.microsoft.com/office/drawing/2014/chart" uri="{C3380CC4-5D6E-409C-BE32-E72D297353CC}">
                  <c16:uniqueId val="{0000000E-64B4-4EC7-B98F-E0BEFB0BE867}"/>
                </c:ext>
              </c:extLst>
            </c:dLbl>
            <c:dLbl>
              <c:idx val="9"/>
              <c:layout>
                <c:manualLayout>
                  <c:x val="-0.15155980502437194"/>
                  <c:y val="-2.2656082949737175E-2"/>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4B4-4EC7-B98F-E0BEFB0BE867}"/>
                </c:ext>
              </c:extLst>
            </c:dLbl>
            <c:dLbl>
              <c:idx val="10"/>
              <c:delete val="1"/>
              <c:extLst>
                <c:ext xmlns:c15="http://schemas.microsoft.com/office/drawing/2012/chart" uri="{CE6537A1-D6FC-4f65-9D91-7224C49458BB}"/>
                <c:ext xmlns:c16="http://schemas.microsoft.com/office/drawing/2014/chart" uri="{C3380CC4-5D6E-409C-BE32-E72D297353CC}">
                  <c16:uniqueId val="{00000010-64B4-4EC7-B98F-E0BEFB0BE867}"/>
                </c:ext>
              </c:extLst>
            </c:dLbl>
            <c:dLbl>
              <c:idx val="12"/>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8459-4506-9FF0-C9D71A85D7B8}"/>
                </c:ext>
              </c:extLst>
            </c:dLbl>
            <c:dLbl>
              <c:idx val="13"/>
              <c:delete val="1"/>
              <c:extLst>
                <c:ext xmlns:c15="http://schemas.microsoft.com/office/drawing/2012/chart" uri="{CE6537A1-D6FC-4f65-9D91-7224C49458BB}"/>
                <c:ext xmlns:c16="http://schemas.microsoft.com/office/drawing/2014/chart" uri="{C3380CC4-5D6E-409C-BE32-E72D297353CC}">
                  <c16:uniqueId val="{00000011-64B4-4EC7-B98F-E0BEFB0BE867}"/>
                </c:ext>
              </c:extLst>
            </c:dLbl>
            <c:dLbl>
              <c:idx val="14"/>
              <c:delete val="1"/>
              <c:extLst>
                <c:ext xmlns:c15="http://schemas.microsoft.com/office/drawing/2012/chart" uri="{CE6537A1-D6FC-4f65-9D91-7224C49458BB}"/>
                <c:ext xmlns:c16="http://schemas.microsoft.com/office/drawing/2014/chart" uri="{C3380CC4-5D6E-409C-BE32-E72D297353CC}">
                  <c16:uniqueId val="{00000012-64B4-4EC7-B98F-E0BEFB0BE867}"/>
                </c:ext>
              </c:extLst>
            </c:dLbl>
            <c:dLbl>
              <c:idx val="15"/>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64B4-4EC7-B98F-E0BEFB0BE867}"/>
                </c:ext>
              </c:extLst>
            </c:dLbl>
            <c:numFmt formatCode="0%" sourceLinked="0"/>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 ##0.0</c:formatCode>
                <c:ptCount val="16"/>
                <c:pt idx="0">
                  <c:v>2674.832727</c:v>
                </c:pt>
                <c:pt idx="1">
                  <c:v>348.79972700000002</c:v>
                </c:pt>
                <c:pt idx="2">
                  <c:v>769.66203799999994</c:v>
                </c:pt>
                <c:pt idx="3">
                  <c:v>0</c:v>
                </c:pt>
                <c:pt idx="4">
                  <c:v>0</c:v>
                </c:pt>
                <c:pt idx="5">
                  <c:v>0</c:v>
                </c:pt>
                <c:pt idx="6">
                  <c:v>4913.0433439999997</c:v>
                </c:pt>
                <c:pt idx="7">
                  <c:v>0</c:v>
                </c:pt>
                <c:pt idx="8">
                  <c:v>0</c:v>
                </c:pt>
                <c:pt idx="9">
                  <c:v>153.923832</c:v>
                </c:pt>
                <c:pt idx="10">
                  <c:v>0.77335900000000002</c:v>
                </c:pt>
                <c:pt idx="11">
                  <c:v>458.42728799999998</c:v>
                </c:pt>
                <c:pt idx="12">
                  <c:v>879.829882</c:v>
                </c:pt>
                <c:pt idx="13">
                  <c:v>0</c:v>
                </c:pt>
                <c:pt idx="14">
                  <c:v>4.7736470000000004</c:v>
                </c:pt>
                <c:pt idx="15">
                  <c:v>1303.7428040000007</c:v>
                </c:pt>
              </c:numCache>
            </c:numRef>
          </c:val>
          <c:extLst>
            <c:ext xmlns:c16="http://schemas.microsoft.com/office/drawing/2014/chart" uri="{C3380CC4-5D6E-409C-BE32-E72D297353CC}">
              <c16:uniqueId val="{00000013-64B4-4EC7-B98F-E0BEFB0BE867}"/>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8B3-4745-A9F7-2CB7F9482BE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8B3-4745-A9F7-2CB7F9482BE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8B3-4745-A9F7-2CB7F9482BE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8B3-4745-A9F7-2CB7F9482BE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8B3-4745-A9F7-2CB7F9482BE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8B3-4745-A9F7-2CB7F9482BE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8B3-4745-A9F7-2CB7F9482BE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8B3-4745-A9F7-2CB7F9482BE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8B3-4745-A9F7-2CB7F9482BE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8B3-4745-A9F7-2CB7F9482BE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8B3-4745-A9F7-2CB7F9482BE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8B3-4745-A9F7-2CB7F9482BE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8B3-4745-A9F7-2CB7F9482BE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8B3-4745-A9F7-2CB7F9482BE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8B3-4745-A9F7-2CB7F9482BE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38B3-4745-A9F7-2CB7F9482BE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Brutto výroba tepla (TJ)</a:t>
            </a:r>
          </a:p>
        </c:rich>
      </c:tx>
      <c:layout>
        <c:manualLayout>
          <c:xMode val="edge"/>
          <c:yMode val="edge"/>
          <c:x val="2.1835448443131076E-3"/>
          <c:y val="6.0430953590930982E-3"/>
        </c:manualLayout>
      </c:layout>
      <c:overlay val="0"/>
    </c:title>
    <c:autoTitleDeleted val="0"/>
    <c:plotArea>
      <c:layout/>
      <c:barChart>
        <c:barDir val="col"/>
        <c:grouping val="clustered"/>
        <c:varyColors val="0"/>
        <c:ser>
          <c:idx val="0"/>
          <c:order val="0"/>
          <c:tx>
            <c:strRef>
              <c:f>'10.1'!$H$5</c:f>
              <c:strCache>
                <c:ptCount val="1"/>
                <c:pt idx="0">
                  <c:v>2017</c:v>
                </c:pt>
              </c:strCache>
            </c:strRef>
          </c:tx>
          <c:spPr>
            <a:solidFill>
              <a:srgbClr val="233060"/>
            </a:solidFill>
          </c:spPr>
          <c:invertIfNegative val="0"/>
          <c:cat>
            <c:strRef>
              <c:f>'10.1'!$B$4:$E$4</c:f>
              <c:strCache>
                <c:ptCount val="4"/>
                <c:pt idx="0">
                  <c:v>I. čtvrtletí</c:v>
                </c:pt>
                <c:pt idx="1">
                  <c:v>II. čtvrtletí</c:v>
                </c:pt>
                <c:pt idx="2">
                  <c:v>III. čtvrtletí</c:v>
                </c:pt>
                <c:pt idx="3">
                  <c:v>IV. čtvrtletí</c:v>
                </c:pt>
              </c:strCache>
            </c:strRef>
          </c:cat>
          <c:val>
            <c:numRef>
              <c:f>'10.1'!$B$5:$E$5</c:f>
              <c:numCache>
                <c:formatCode>#\ ##0.0</c:formatCode>
                <c:ptCount val="4"/>
                <c:pt idx="0">
                  <c:v>59492.390077321405</c:v>
                </c:pt>
                <c:pt idx="1">
                  <c:v>33647.194626035664</c:v>
                </c:pt>
                <c:pt idx="2">
                  <c:v>26175.937773657737</c:v>
                </c:pt>
                <c:pt idx="3">
                  <c:v>50852.251834295188</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spPr>
            <a:solidFill>
              <a:srgbClr val="596387"/>
            </a:solidFill>
          </c:spPr>
          <c:invertIfNegative val="0"/>
          <c:cat>
            <c:strRef>
              <c:f>'10.1'!$B$4:$E$4</c:f>
              <c:strCache>
                <c:ptCount val="4"/>
                <c:pt idx="0">
                  <c:v>I. čtvrtletí</c:v>
                </c:pt>
                <c:pt idx="1">
                  <c:v>II. čtvrtletí</c:v>
                </c:pt>
                <c:pt idx="2">
                  <c:v>III. čtvrtletí</c:v>
                </c:pt>
                <c:pt idx="3">
                  <c:v>IV. čtvrtletí</c:v>
                </c:pt>
              </c:strCache>
            </c:strRef>
          </c:cat>
          <c:val>
            <c:numRef>
              <c:f>'10.1'!$B$6:$E$6</c:f>
              <c:numCache>
                <c:formatCode>#\ ##0.0</c:formatCode>
                <c:ptCount val="4"/>
                <c:pt idx="0">
                  <c:v>59760.704269635316</c:v>
                </c:pt>
                <c:pt idx="1">
                  <c:v>28688.566620999998</c:v>
                </c:pt>
                <c:pt idx="2">
                  <c:v>24452.443356056858</c:v>
                </c:pt>
                <c:pt idx="3">
                  <c:v>50022.54916319999</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spPr>
            <a:solidFill>
              <a:srgbClr val="9196B0"/>
            </a:solidFill>
          </c:spPr>
          <c:invertIfNegative val="0"/>
          <c:cat>
            <c:strRef>
              <c:f>'10.1'!$B$4:$E$4</c:f>
              <c:strCache>
                <c:ptCount val="4"/>
                <c:pt idx="0">
                  <c:v>I. čtvrtletí</c:v>
                </c:pt>
                <c:pt idx="1">
                  <c:v>II. čtvrtletí</c:v>
                </c:pt>
                <c:pt idx="2">
                  <c:v>III. čtvrtletí</c:v>
                </c:pt>
                <c:pt idx="3">
                  <c:v>IV. čtvrtletí</c:v>
                </c:pt>
              </c:strCache>
            </c:strRef>
          </c:cat>
          <c:val>
            <c:numRef>
              <c:f>'10.1'!$B$7:$E$7</c:f>
              <c:numCache>
                <c:formatCode>#\ ##0.0</c:formatCode>
                <c:ptCount val="4"/>
                <c:pt idx="0">
                  <c:v>55809.228224338687</c:v>
                </c:pt>
                <c:pt idx="1">
                  <c:v>32753.71361992339</c:v>
                </c:pt>
                <c:pt idx="2">
                  <c:v>24978.363623037163</c:v>
                </c:pt>
                <c:pt idx="3">
                  <c:v>48372.261379309275</c:v>
                </c:pt>
              </c:numCache>
            </c:numRef>
          </c:val>
          <c:extLst>
            <c:ext xmlns:c16="http://schemas.microsoft.com/office/drawing/2014/chart" uri="{C3380CC4-5D6E-409C-BE32-E72D297353CC}">
              <c16:uniqueId val="{00000002-60D1-4FA4-8A90-31289B13B312}"/>
            </c:ext>
          </c:extLst>
        </c:ser>
        <c:ser>
          <c:idx val="3"/>
          <c:order val="3"/>
          <c:tx>
            <c:v>2020</c:v>
          </c:tx>
          <c:spPr>
            <a:solidFill>
              <a:srgbClr val="C7CCD6"/>
            </a:solidFill>
          </c:spPr>
          <c:invertIfNegative val="0"/>
          <c:val>
            <c:numRef>
              <c:f>'10.1'!$B$8:$E$8</c:f>
              <c:numCache>
                <c:formatCode>#\ ##0.0</c:formatCode>
                <c:ptCount val="4"/>
                <c:pt idx="0">
                  <c:v>53528.76771021785</c:v>
                </c:pt>
                <c:pt idx="1">
                  <c:v>31489.553688778622</c:v>
                </c:pt>
                <c:pt idx="2">
                  <c:v>24527.664056400004</c:v>
                </c:pt>
                <c:pt idx="3">
                  <c:v>47371.722850400001</c:v>
                </c:pt>
              </c:numCache>
            </c:numRef>
          </c:val>
          <c:extLst>
            <c:ext xmlns:c16="http://schemas.microsoft.com/office/drawing/2014/chart" uri="{C3380CC4-5D6E-409C-BE32-E72D297353CC}">
              <c16:uniqueId val="{00000000-1814-4693-8A06-821683EB311A}"/>
            </c:ext>
          </c:extLst>
        </c:ser>
        <c:ser>
          <c:idx val="4"/>
          <c:order val="4"/>
          <c:tx>
            <c:v>2021</c:v>
          </c:tx>
          <c:spPr>
            <a:solidFill>
              <a:srgbClr val="DF2B20"/>
            </a:solidFill>
          </c:spPr>
          <c:invertIfNegative val="0"/>
          <c:val>
            <c:numRef>
              <c:f>'10.1'!$B$9:$E$9</c:f>
              <c:numCache>
                <c:formatCode>#\ ##0.0</c:formatCode>
                <c:ptCount val="4"/>
                <c:pt idx="0">
                  <c:v>55541.375279728229</c:v>
                </c:pt>
                <c:pt idx="1">
                  <c:v>33762.132468309996</c:v>
                </c:pt>
                <c:pt idx="2">
                  <c:v>24376.239993047431</c:v>
                </c:pt>
                <c:pt idx="3">
                  <c:v>48025.460575200006</c:v>
                </c:pt>
              </c:numCache>
            </c:numRef>
          </c:val>
          <c:extLst>
            <c:ext xmlns:c16="http://schemas.microsoft.com/office/drawing/2014/chart" uri="{C3380CC4-5D6E-409C-BE32-E72D297353CC}">
              <c16:uniqueId val="{00000000-4C29-41A3-A116-D17EB565C8A1}"/>
            </c:ext>
          </c:extLst>
        </c:ser>
        <c:ser>
          <c:idx val="5"/>
          <c:order val="5"/>
          <c:tx>
            <c:v>2022</c:v>
          </c:tx>
          <c:spPr>
            <a:solidFill>
              <a:srgbClr val="E86159"/>
            </a:solidFill>
          </c:spPr>
          <c:invertIfNegative val="0"/>
          <c:val>
            <c:numRef>
              <c:f>'10.1'!$B$10:$E$10</c:f>
              <c:numCache>
                <c:formatCode>#\ ##0.0</c:formatCode>
                <c:ptCount val="4"/>
                <c:pt idx="0">
                  <c:v>51649.8799137733</c:v>
                </c:pt>
                <c:pt idx="1">
                  <c:v>30879.657070071997</c:v>
                </c:pt>
                <c:pt idx="2">
                  <c:v>24270.988412999999</c:v>
                </c:pt>
                <c:pt idx="3">
                  <c:v>44292.940444376</c:v>
                </c:pt>
              </c:numCache>
            </c:numRef>
          </c:val>
          <c:extLst>
            <c:ext xmlns:c16="http://schemas.microsoft.com/office/drawing/2014/chart" uri="{C3380CC4-5D6E-409C-BE32-E72D297353CC}">
              <c16:uniqueId val="{00000000-A7FD-4D1F-882B-8BDB606A786C}"/>
            </c:ext>
          </c:extLst>
        </c:ser>
        <c:ser>
          <c:idx val="6"/>
          <c:order val="6"/>
          <c:tx>
            <c:v>2023</c:v>
          </c:tx>
          <c:spPr>
            <a:solidFill>
              <a:srgbClr val="F0948F"/>
            </a:solidFill>
            <a:ln>
              <a:solidFill>
                <a:srgbClr val="F0948F"/>
              </a:solidFill>
            </a:ln>
          </c:spPr>
          <c:invertIfNegative val="0"/>
          <c:dPt>
            <c:idx val="0"/>
            <c:invertIfNegative val="0"/>
            <c:bubble3D val="0"/>
            <c:extLst>
              <c:ext xmlns:c16="http://schemas.microsoft.com/office/drawing/2014/chart" uri="{C3380CC4-5D6E-409C-BE32-E72D297353CC}">
                <c16:uniqueId val="{00000001-DF93-4B07-89B7-C07E0C0EBAD8}"/>
              </c:ext>
            </c:extLst>
          </c:dPt>
          <c:val>
            <c:numRef>
              <c:f>'10.1'!$B$11:$E$11</c:f>
              <c:numCache>
                <c:formatCode>#\ ##0.0</c:formatCode>
                <c:ptCount val="4"/>
                <c:pt idx="0">
                  <c:v>47726.938649209136</c:v>
                </c:pt>
                <c:pt idx="1">
                  <c:v>29403.68549189562</c:v>
                </c:pt>
                <c:pt idx="2">
                  <c:v>21296.071208999994</c:v>
                </c:pt>
              </c:numCache>
            </c:numRef>
          </c:val>
          <c:extLst>
            <c:ext xmlns:c16="http://schemas.microsoft.com/office/drawing/2014/chart" uri="{C3380CC4-5D6E-409C-BE32-E72D297353CC}">
              <c16:uniqueId val="{00000000-C18B-4ED2-853E-7906BF5A3208}"/>
            </c:ext>
          </c:extLst>
        </c:ser>
        <c:dLbls>
          <c:showLegendKey val="0"/>
          <c:showVal val="0"/>
          <c:showCatName val="0"/>
          <c:showSerName val="0"/>
          <c:showPercent val="0"/>
          <c:showBubbleSize val="0"/>
        </c:dLbls>
        <c:gapWidth val="50"/>
        <c:overlap val="-10"/>
        <c:axId val="296082432"/>
        <c:axId val="295764736"/>
      </c:barChart>
      <c:catAx>
        <c:axId val="296082432"/>
        <c:scaling>
          <c:orientation val="minMax"/>
        </c:scaling>
        <c:delete val="0"/>
        <c:axPos val="b"/>
        <c:numFmt formatCode="General" sourceLinked="1"/>
        <c:majorTickMark val="none"/>
        <c:minorTickMark val="none"/>
        <c:tickLblPos val="low"/>
        <c:txPr>
          <a:bodyPr/>
          <a:lstStyle/>
          <a:p>
            <a:pPr>
              <a:defRPr sz="900">
                <a:latin typeface="Arial" panose="020B0604020202020204" pitchFamily="34" charset="0"/>
                <a:cs typeface="Arial" panose="020B0604020202020204" pitchFamily="34" charset="0"/>
              </a:defRPr>
            </a:pPr>
            <a:endParaRPr lang="cs-CZ"/>
          </a:p>
        </c:txPr>
        <c:crossAx val="295764736"/>
        <c:crosses val="autoZero"/>
        <c:auto val="1"/>
        <c:lblAlgn val="ctr"/>
        <c:lblOffset val="100"/>
        <c:noMultiLvlLbl val="0"/>
      </c:catAx>
      <c:valAx>
        <c:axId val="295764736"/>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6082432"/>
        <c:crosses val="autoZero"/>
        <c:crossBetween val="between"/>
      </c:valAx>
    </c:plotArea>
    <c:legend>
      <c:legendPos val="b"/>
      <c:layout>
        <c:manualLayout>
          <c:xMode val="edge"/>
          <c:yMode val="edge"/>
          <c:x val="0.21826118401866434"/>
          <c:y val="0.8806898593420559"/>
          <c:w val="0.72340040828229801"/>
          <c:h val="9.141277113479479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(TJ)</a:t>
            </a:r>
          </a:p>
        </c:rich>
      </c:tx>
      <c:layout>
        <c:manualLayout>
          <c:xMode val="edge"/>
          <c:yMode val="edge"/>
          <c:x val="1.4794263872489634E-3"/>
          <c:y val="0"/>
        </c:manualLayout>
      </c:layout>
      <c:overlay val="0"/>
    </c:title>
    <c:autoTitleDeleted val="0"/>
    <c:plotArea>
      <c:layout/>
      <c:barChart>
        <c:barDir val="col"/>
        <c:grouping val="clustered"/>
        <c:varyColors val="0"/>
        <c:ser>
          <c:idx val="0"/>
          <c:order val="0"/>
          <c:tx>
            <c:strRef>
              <c:f>'10.1'!$H$5</c:f>
              <c:strCache>
                <c:ptCount val="1"/>
                <c:pt idx="0">
                  <c:v>2017</c:v>
                </c:pt>
              </c:strCache>
            </c:strRef>
          </c:tx>
          <c:spPr>
            <a:solidFill>
              <a:srgbClr val="233060"/>
            </a:solidFill>
          </c:spPr>
          <c:invertIfNegative val="0"/>
          <c:cat>
            <c:strRef>
              <c:f>'10.1'!$B$4:$E$4</c:f>
              <c:strCache>
                <c:ptCount val="4"/>
                <c:pt idx="0">
                  <c:v>I. čtvrtletí</c:v>
                </c:pt>
                <c:pt idx="1">
                  <c:v>II. čtvrtletí</c:v>
                </c:pt>
                <c:pt idx="2">
                  <c:v>III. čtvrtletí</c:v>
                </c:pt>
                <c:pt idx="3">
                  <c:v>IV. čtvrtletí</c:v>
                </c:pt>
              </c:strCache>
            </c:strRef>
          </c:cat>
          <c:val>
            <c:numRef>
              <c:f>'10.1'!$B$14:$E$14</c:f>
              <c:numCache>
                <c:formatCode>#\ ##0.0</c:formatCode>
                <c:ptCount val="4"/>
                <c:pt idx="0">
                  <c:v>37510.164867892709</c:v>
                </c:pt>
                <c:pt idx="1">
                  <c:v>16101.258851967654</c:v>
                </c:pt>
                <c:pt idx="2">
                  <c:v>10892.098498398203</c:v>
                </c:pt>
                <c:pt idx="3">
                  <c:v>29809.263052627972</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spPr>
            <a:solidFill>
              <a:srgbClr val="596387"/>
            </a:solidFill>
          </c:spPr>
          <c:invertIfNegative val="0"/>
          <c:cat>
            <c:strRef>
              <c:f>'10.1'!$B$4:$E$4</c:f>
              <c:strCache>
                <c:ptCount val="4"/>
                <c:pt idx="0">
                  <c:v>I. čtvrtletí</c:v>
                </c:pt>
                <c:pt idx="1">
                  <c:v>II. čtvrtletí</c:v>
                </c:pt>
                <c:pt idx="2">
                  <c:v>III. čtvrtletí</c:v>
                </c:pt>
                <c:pt idx="3">
                  <c:v>IV. čtvrtletí</c:v>
                </c:pt>
              </c:strCache>
            </c:strRef>
          </c:cat>
          <c:val>
            <c:numRef>
              <c:f>'10.1'!$B$15:$E$15</c:f>
              <c:numCache>
                <c:formatCode>#\ ##0.0</c:formatCode>
                <c:ptCount val="4"/>
                <c:pt idx="0">
                  <c:v>38059.708081806333</c:v>
                </c:pt>
                <c:pt idx="1">
                  <c:v>12376.442392000001</c:v>
                </c:pt>
                <c:pt idx="2">
                  <c:v>9704.6084629196266</c:v>
                </c:pt>
                <c:pt idx="3">
                  <c:v>28893.454441721136</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spPr>
            <a:solidFill>
              <a:srgbClr val="9196B0"/>
            </a:solidFill>
          </c:spPr>
          <c:invertIfNegative val="0"/>
          <c:cat>
            <c:strRef>
              <c:f>'10.1'!$B$4:$E$4</c:f>
              <c:strCache>
                <c:ptCount val="4"/>
                <c:pt idx="0">
                  <c:v>I. čtvrtletí</c:v>
                </c:pt>
                <c:pt idx="1">
                  <c:v>II. čtvrtletí</c:v>
                </c:pt>
                <c:pt idx="2">
                  <c:v>III. čtvrtletí</c:v>
                </c:pt>
                <c:pt idx="3">
                  <c:v>IV. čtvrtletí</c:v>
                </c:pt>
              </c:strCache>
            </c:strRef>
          </c:cat>
          <c:val>
            <c:numRef>
              <c:f>'10.1'!$B$16:$E$16</c:f>
              <c:numCache>
                <c:formatCode>#\ ##0.0</c:formatCode>
                <c:ptCount val="4"/>
                <c:pt idx="0">
                  <c:v>34400.185867995431</c:v>
                </c:pt>
                <c:pt idx="1">
                  <c:v>15804.078629958018</c:v>
                </c:pt>
                <c:pt idx="2">
                  <c:v>10045.79911108522</c:v>
                </c:pt>
                <c:pt idx="3">
                  <c:v>27517.002409825865</c:v>
                </c:pt>
              </c:numCache>
            </c:numRef>
          </c:val>
          <c:extLst>
            <c:ext xmlns:c16="http://schemas.microsoft.com/office/drawing/2014/chart" uri="{C3380CC4-5D6E-409C-BE32-E72D297353CC}">
              <c16:uniqueId val="{00000002-3B03-45FB-A5FA-CD79BCEC54C0}"/>
            </c:ext>
          </c:extLst>
        </c:ser>
        <c:ser>
          <c:idx val="3"/>
          <c:order val="3"/>
          <c:tx>
            <c:v>2020</c:v>
          </c:tx>
          <c:spPr>
            <a:solidFill>
              <a:srgbClr val="C7CCD6"/>
            </a:solidFill>
          </c:spPr>
          <c:invertIfNegative val="0"/>
          <c:val>
            <c:numRef>
              <c:f>'10.1'!$B$17:$E$17</c:f>
              <c:numCache>
                <c:formatCode>#\ ##0.0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73FE-49CF-90D6-9A641DF48C49}"/>
            </c:ext>
          </c:extLst>
        </c:ser>
        <c:ser>
          <c:idx val="4"/>
          <c:order val="4"/>
          <c:tx>
            <c:v>2021</c:v>
          </c:tx>
          <c:spPr>
            <a:solidFill>
              <a:srgbClr val="DF2B20"/>
            </a:solidFill>
          </c:spPr>
          <c:invertIfNegative val="0"/>
          <c:val>
            <c:numRef>
              <c:f>'10.1'!$B$18:$E$18</c:f>
              <c:numCache>
                <c:formatCode>#\ ##0.0</c:formatCode>
                <c:ptCount val="4"/>
                <c:pt idx="0">
                  <c:v>35884.338605227051</c:v>
                </c:pt>
                <c:pt idx="1">
                  <c:v>17769.04911468277</c:v>
                </c:pt>
                <c:pt idx="2">
                  <c:v>9774.41938479083</c:v>
                </c:pt>
                <c:pt idx="3">
                  <c:v>29062.793518273029</c:v>
                </c:pt>
              </c:numCache>
            </c:numRef>
          </c:val>
          <c:extLst>
            <c:ext xmlns:c16="http://schemas.microsoft.com/office/drawing/2014/chart" uri="{C3380CC4-5D6E-409C-BE32-E72D297353CC}">
              <c16:uniqueId val="{00000000-DAE4-4FFC-993F-690CD845D8F9}"/>
            </c:ext>
          </c:extLst>
        </c:ser>
        <c:ser>
          <c:idx val="5"/>
          <c:order val="5"/>
          <c:tx>
            <c:v>2022</c:v>
          </c:tx>
          <c:spPr>
            <a:solidFill>
              <a:srgbClr val="E86159"/>
            </a:solidFill>
          </c:spPr>
          <c:invertIfNegative val="0"/>
          <c:val>
            <c:numRef>
              <c:f>'10.1'!$B$19:$E$19</c:f>
              <c:numCache>
                <c:formatCode>#\ ##0.0</c:formatCode>
                <c:ptCount val="4"/>
                <c:pt idx="0">
                  <c:v>31881.908243022164</c:v>
                </c:pt>
                <c:pt idx="1">
                  <c:v>14755.739691572808</c:v>
                </c:pt>
                <c:pt idx="2">
                  <c:v>9897.3190016545013</c:v>
                </c:pt>
                <c:pt idx="3">
                  <c:v>25535.021715121322</c:v>
                </c:pt>
              </c:numCache>
            </c:numRef>
          </c:val>
          <c:extLst>
            <c:ext xmlns:c16="http://schemas.microsoft.com/office/drawing/2014/chart" uri="{C3380CC4-5D6E-409C-BE32-E72D297353CC}">
              <c16:uniqueId val="{00000000-583B-436D-8C94-E0C09588B35C}"/>
            </c:ext>
          </c:extLst>
        </c:ser>
        <c:ser>
          <c:idx val="6"/>
          <c:order val="6"/>
          <c:tx>
            <c:v>2023</c:v>
          </c:tx>
          <c:spPr>
            <a:solidFill>
              <a:srgbClr val="F0948F"/>
            </a:solidFill>
          </c:spPr>
          <c:invertIfNegative val="0"/>
          <c:val>
            <c:numRef>
              <c:f>'10.1'!$B$20:$E$20</c:f>
              <c:numCache>
                <c:formatCode>#\ ##0.0</c:formatCode>
                <c:ptCount val="4"/>
                <c:pt idx="0">
                  <c:v>29456.294074276284</c:v>
                </c:pt>
                <c:pt idx="1">
                  <c:v>14350.56608014656</c:v>
                </c:pt>
                <c:pt idx="2">
                  <c:v>8002.1799869999995</c:v>
                </c:pt>
              </c:numCache>
            </c:numRef>
          </c:val>
          <c:extLst>
            <c:ext xmlns:c16="http://schemas.microsoft.com/office/drawing/2014/chart" uri="{C3380CC4-5D6E-409C-BE32-E72D297353CC}">
              <c16:uniqueId val="{00000000-13DC-4156-9CFB-A95BEAD296F0}"/>
            </c:ext>
          </c:extLst>
        </c:ser>
        <c:dLbls>
          <c:showLegendKey val="0"/>
          <c:showVal val="0"/>
          <c:showCatName val="0"/>
          <c:showSerName val="0"/>
          <c:showPercent val="0"/>
          <c:showBubbleSize val="0"/>
        </c:dLbls>
        <c:gapWidth val="50"/>
        <c:overlap val="-10"/>
        <c:axId val="295805696"/>
        <c:axId val="295807232"/>
      </c:barChart>
      <c:catAx>
        <c:axId val="295805696"/>
        <c:scaling>
          <c:orientation val="minMax"/>
        </c:scaling>
        <c:delete val="0"/>
        <c:axPos val="b"/>
        <c:numFmt formatCode="General" sourceLinked="1"/>
        <c:majorTickMark val="none"/>
        <c:minorTickMark val="none"/>
        <c:tickLblPos val="low"/>
        <c:txPr>
          <a:bodyPr/>
          <a:lstStyle/>
          <a:p>
            <a:pPr>
              <a:defRPr sz="900"/>
            </a:pPr>
            <a:endParaRPr lang="cs-CZ"/>
          </a:p>
        </c:txPr>
        <c:crossAx val="295807232"/>
        <c:crosses val="autoZero"/>
        <c:auto val="1"/>
        <c:lblAlgn val="ctr"/>
        <c:lblOffset val="100"/>
        <c:noMultiLvlLbl val="0"/>
      </c:catAx>
      <c:valAx>
        <c:axId val="295807232"/>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805696"/>
        <c:crosses val="autoZero"/>
        <c:crossBetween val="between"/>
      </c:valAx>
    </c:plotArea>
    <c:legend>
      <c:legendPos val="b"/>
      <c:layout>
        <c:manualLayout>
          <c:xMode val="edge"/>
          <c:yMode val="edge"/>
          <c:x val="0.19121025713369988"/>
          <c:y val="0.86962880611352766"/>
          <c:w val="0.767397887145295"/>
          <c:h val="9.1098020802976173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Meziroční změna (%)</a:t>
            </a:r>
          </a:p>
        </c:rich>
      </c:tx>
      <c:layout>
        <c:manualLayout>
          <c:xMode val="edge"/>
          <c:yMode val="edge"/>
          <c:x val="1.5914139445440609E-2"/>
          <c:y val="7.941234862021045E-3"/>
        </c:manualLayout>
      </c:layout>
      <c:overlay val="0"/>
    </c:title>
    <c:autoTitleDeleted val="0"/>
    <c:plotArea>
      <c:layout>
        <c:manualLayout>
          <c:layoutTarget val="inner"/>
          <c:xMode val="edge"/>
          <c:yMode val="edge"/>
          <c:x val="8.2238371319203765E-2"/>
          <c:y val="0.17729298250025788"/>
          <c:w val="0.87790067825680207"/>
          <c:h val="0.54274706793742811"/>
        </c:manualLayout>
      </c:layout>
      <c:barChart>
        <c:barDir val="col"/>
        <c:grouping val="clustered"/>
        <c:varyColors val="0"/>
        <c:ser>
          <c:idx val="0"/>
          <c:order val="0"/>
          <c:tx>
            <c:strRef>
              <c:f>'10.2'!$A$12</c:f>
              <c:strCache>
                <c:ptCount val="1"/>
                <c:pt idx="0">
                  <c:v>Meziroční změna-výroba tepla brutto</c:v>
                </c:pt>
              </c:strCache>
            </c:strRef>
          </c:tx>
          <c:spPr>
            <a:solidFill>
              <a:srgbClr val="233060"/>
            </a:solidFill>
          </c:spPr>
          <c:invertIfNegative val="0"/>
          <c:val>
            <c:numRef>
              <c:f>'10.2'!$B$12:$M$12</c:f>
              <c:numCache>
                <c:formatCode>0.0%</c:formatCode>
                <c:ptCount val="12"/>
                <c:pt idx="0">
                  <c:v>-0.11764699121004099</c:v>
                </c:pt>
                <c:pt idx="1">
                  <c:v>-1.7011865941392278E-2</c:v>
                </c:pt>
                <c:pt idx="2">
                  <c:v>-8.367515958161463E-2</c:v>
                </c:pt>
                <c:pt idx="3">
                  <c:v>-4.3920062846097271E-2</c:v>
                </c:pt>
                <c:pt idx="4">
                  <c:v>-3.6750428265695818E-3</c:v>
                </c:pt>
                <c:pt idx="5">
                  <c:v>-0.1066232826925029</c:v>
                </c:pt>
                <c:pt idx="6">
                  <c:v>-6.690677982854791E-2</c:v>
                </c:pt>
                <c:pt idx="7">
                  <c:v>-5.8532294917151596E-2</c:v>
                </c:pt>
                <c:pt idx="8">
                  <c:v>-0.21886301260843469</c:v>
                </c:pt>
              </c:numCache>
            </c:numRef>
          </c:val>
          <c:extLst>
            <c:ext xmlns:c16="http://schemas.microsoft.com/office/drawing/2014/chart" uri="{C3380CC4-5D6E-409C-BE32-E72D297353CC}">
              <c16:uniqueId val="{00000000-DD71-4267-BCC9-0ED9F1BA0328}"/>
            </c:ext>
          </c:extLst>
        </c:ser>
        <c:ser>
          <c:idx val="1"/>
          <c:order val="1"/>
          <c:tx>
            <c:strRef>
              <c:f>'10.2'!$A$21</c:f>
              <c:strCache>
                <c:ptCount val="1"/>
                <c:pt idx="0">
                  <c:v>Meziroční změna-dodávky tepla</c:v>
                </c:pt>
              </c:strCache>
            </c:strRef>
          </c:tx>
          <c:spPr>
            <a:solidFill>
              <a:srgbClr val="DF2B20"/>
            </a:solidFill>
          </c:spPr>
          <c:invertIfNegative val="0"/>
          <c:val>
            <c:numRef>
              <c:f>'10.2'!$B$21:$M$21</c:f>
              <c:numCache>
                <c:formatCode>0.0%</c:formatCode>
                <c:ptCount val="12"/>
                <c:pt idx="0">
                  <c:v>-0.1350584465223868</c:v>
                </c:pt>
                <c:pt idx="1">
                  <c:v>1.5583545580037361E-2</c:v>
                </c:pt>
                <c:pt idx="2">
                  <c:v>-9.4875883134768538E-2</c:v>
                </c:pt>
                <c:pt idx="3">
                  <c:v>-6.1620906448208689E-2</c:v>
                </c:pt>
                <c:pt idx="4">
                  <c:v>7.3696385371275222E-2</c:v>
                </c:pt>
                <c:pt idx="5">
                  <c:v>-7.2713951857568876E-2</c:v>
                </c:pt>
                <c:pt idx="6">
                  <c:v>-9.3916148863167709E-2</c:v>
                </c:pt>
                <c:pt idx="7">
                  <c:v>-7.1464648018087801E-2</c:v>
                </c:pt>
                <c:pt idx="8">
                  <c:v>-0.3386074024576019</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50"/>
        <c:overlap val="-10"/>
        <c:axId val="295947264"/>
        <c:axId val="295949056"/>
      </c:barChart>
      <c:catAx>
        <c:axId val="295947264"/>
        <c:scaling>
          <c:orientation val="minMax"/>
        </c:scaling>
        <c:delete val="0"/>
        <c:axPos val="b"/>
        <c:numFmt formatCode="General" sourceLinked="1"/>
        <c:majorTickMark val="none"/>
        <c:minorTickMark val="none"/>
        <c:tickLblPos val="low"/>
        <c:txPr>
          <a:bodyPr/>
          <a:lstStyle/>
          <a:p>
            <a:pPr>
              <a:defRPr sz="900"/>
            </a:pPr>
            <a:endParaRPr lang="cs-CZ"/>
          </a:p>
        </c:txPr>
        <c:crossAx val="295949056"/>
        <c:crosses val="autoZero"/>
        <c:auto val="1"/>
        <c:lblAlgn val="ctr"/>
        <c:lblOffset val="100"/>
        <c:noMultiLvlLbl val="0"/>
      </c:catAx>
      <c:valAx>
        <c:axId val="29594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947264"/>
        <c:crosses val="autoZero"/>
        <c:crossBetween val="between"/>
      </c:valAx>
    </c:plotArea>
    <c:legend>
      <c:legendPos val="b"/>
      <c:layout>
        <c:manualLayout>
          <c:xMode val="edge"/>
          <c:yMode val="edge"/>
          <c:x val="0"/>
          <c:y val="0.8392880978406797"/>
          <c:w val="0.949457807340094"/>
          <c:h val="0.1368882058608137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r>
              <a:rPr lang="cs-CZ" sz="1000" b="1">
                <a:solidFill>
                  <a:schemeClr val="tx2"/>
                </a:solidFill>
                <a:latin typeface="Arial" panose="020B0604020202020204" pitchFamily="34" charset="0"/>
                <a:cs typeface="Arial" panose="020B0604020202020204" pitchFamily="34" charset="0"/>
              </a:rPr>
              <a:t>Výroba tepla brutto (TJ)</a:t>
            </a:r>
          </a:p>
        </c:rich>
      </c:tx>
      <c:layout>
        <c:manualLayout>
          <c:xMode val="edge"/>
          <c:yMode val="edge"/>
          <c:x val="1.0013779527559072E-2"/>
          <c:y val="1.388888888888888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endParaRPr lang="cs-CZ"/>
        </a:p>
      </c:txPr>
    </c:title>
    <c:autoTitleDeleted val="0"/>
    <c:plotArea>
      <c:layout/>
      <c:areaChart>
        <c:grouping val="stacked"/>
        <c:varyColors val="0"/>
        <c:ser>
          <c:idx val="0"/>
          <c:order val="0"/>
          <c:spPr>
            <a:solidFill>
              <a:schemeClr val="bg1">
                <a:alpha val="0"/>
              </a:schemeClr>
            </a:solidFill>
            <a:ln>
              <a:noFill/>
            </a:ln>
            <a:effectLst/>
          </c:spPr>
          <c:cat>
            <c:numRef>
              <c:f>'10.2'!$B$25:$M$25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'10.2'!$B$28:$M$28</c:f>
              <c:numCache>
                <c:formatCode>#\ ##0.0</c:formatCode>
                <c:ptCount val="12"/>
                <c:pt idx="0">
                  <c:v>19443.893473</c:v>
                </c:pt>
                <c:pt idx="1">
                  <c:v>15892.034386651603</c:v>
                </c:pt>
                <c:pt idx="2">
                  <c:v>16115.121097506728</c:v>
                </c:pt>
                <c:pt idx="3">
                  <c:v>11150.511060999999</c:v>
                </c:pt>
                <c:pt idx="4">
                  <c:v>9168.1220959999991</c:v>
                </c:pt>
                <c:pt idx="5">
                  <c:v>7948.1444100559984</c:v>
                </c:pt>
                <c:pt idx="6">
                  <c:v>7511.9053000000004</c:v>
                </c:pt>
                <c:pt idx="7">
                  <c:v>7457.2335599999997</c:v>
                </c:pt>
                <c:pt idx="8">
                  <c:v>8704.8128491411517</c:v>
                </c:pt>
                <c:pt idx="9">
                  <c:v>11147.413182376002</c:v>
                </c:pt>
                <c:pt idx="10">
                  <c:v>14951.953478183999</c:v>
                </c:pt>
                <c:pt idx="11">
                  <c:v>18138.5645926</c:v>
                </c:pt>
              </c:numCache>
            </c:numRef>
          </c:val>
          <c:extLst>
            <c:ext xmlns:c16="http://schemas.microsoft.com/office/drawing/2014/chart" uri="{C3380CC4-5D6E-409C-BE32-E72D297353CC}">
              <c16:uniqueId val="{00000000-D2AD-48C2-9AED-44B48B7244AD}"/>
            </c:ext>
          </c:extLst>
        </c:ser>
        <c:ser>
          <c:idx val="1"/>
          <c:order val="1"/>
          <c:tx>
            <c:strRef>
              <c:f>'10.2'!$A$29</c:f>
              <c:strCache>
                <c:ptCount val="1"/>
                <c:pt idx="0">
                  <c:v>Rozsah 2017-2022</c:v>
                </c:pt>
              </c:strCache>
            </c:strRef>
          </c:tx>
          <c:spPr>
            <a:solidFill>
              <a:srgbClr val="C7CCD6"/>
            </a:solidFill>
            <a:ln>
              <a:noFill/>
            </a:ln>
            <a:effectLst/>
          </c:spPr>
          <c:cat>
            <c:numRef>
              <c:f>'10.2'!$B$25:$M$25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'10.2'!$B$29:$M$29</c:f>
              <c:numCache>
                <c:formatCode>#\ ##0.0</c:formatCode>
                <c:ptCount val="12"/>
                <c:pt idx="0">
                  <c:v>5345.7208595807824</c:v>
                </c:pt>
                <c:pt idx="1">
                  <c:v>4001.1320002592383</c:v>
                </c:pt>
                <c:pt idx="2">
                  <c:v>3547.2053427988922</c:v>
                </c:pt>
                <c:pt idx="3">
                  <c:v>3137.8169458589327</c:v>
                </c:pt>
                <c:pt idx="4">
                  <c:v>2780.5521761386881</c:v>
                </c:pt>
                <c:pt idx="5">
                  <c:v>634.59514734400364</c:v>
                </c:pt>
                <c:pt idx="6">
                  <c:v>512.20008639999924</c:v>
                </c:pt>
                <c:pt idx="7">
                  <c:v>591.16455915242568</c:v>
                </c:pt>
                <c:pt idx="8">
                  <c:v>1629.9893023544773</c:v>
                </c:pt>
                <c:pt idx="9">
                  <c:v>2293.1506232920219</c:v>
                </c:pt>
                <c:pt idx="10">
                  <c:v>2376.8120191104226</c:v>
                </c:pt>
                <c:pt idx="11">
                  <c:v>1992.5542287999961</c:v>
                </c:pt>
              </c:numCache>
            </c:numRef>
          </c:val>
          <c:extLst>
            <c:ext xmlns:c16="http://schemas.microsoft.com/office/drawing/2014/chart" uri="{C3380CC4-5D6E-409C-BE32-E72D297353CC}">
              <c16:uniqueId val="{00000001-D2AD-48C2-9AED-44B48B7244AD}"/>
            </c:ext>
          </c:extLst>
        </c:ser>
        <c:dLbls>
          <c:showLegendKey val="0"/>
          <c:showVal val="0"/>
          <c:showCatName val="0"/>
          <c:showSerName val="0"/>
          <c:showPercent val="0"/>
          <c:showBubbleSize val="0"/>
        </c:dLbls>
        <c:axId val="858420784"/>
        <c:axId val="858419144"/>
      </c:areaChart>
      <c:lineChart>
        <c:grouping val="standard"/>
        <c:varyColors val="0"/>
        <c:ser>
          <c:idx val="2"/>
          <c:order val="2"/>
          <c:tx>
            <c:strRef>
              <c:f>'10.2'!$A$30</c:f>
              <c:strCache>
                <c:ptCount val="1"/>
                <c:pt idx="0">
                  <c:v>2022</c:v>
                </c:pt>
              </c:strCache>
            </c:strRef>
          </c:tx>
          <c:spPr>
            <a:ln w="28575" cap="rnd">
              <a:solidFill>
                <a:srgbClr val="233060"/>
              </a:solidFill>
              <a:prstDash val="solid"/>
              <a:round/>
            </a:ln>
            <a:effectLst/>
          </c:spPr>
          <c:marker>
            <c:symbol val="none"/>
          </c:marker>
          <c:val>
            <c:numRef>
              <c:f>'10.2'!$B$30:$M$30</c:f>
              <c:numCache>
                <c:formatCode>#\ ##0.0</c:formatCode>
                <c:ptCount val="12"/>
                <c:pt idx="0">
                  <c:v>19443.893473</c:v>
                </c:pt>
                <c:pt idx="1">
                  <c:v>15892.034386651603</c:v>
                </c:pt>
                <c:pt idx="2">
                  <c:v>16313.952054121697</c:v>
                </c:pt>
                <c:pt idx="3">
                  <c:v>13523.164816279999</c:v>
                </c:pt>
                <c:pt idx="4">
                  <c:v>9408.3478437360027</c:v>
                </c:pt>
                <c:pt idx="5">
                  <c:v>7948.1444100559984</c:v>
                </c:pt>
                <c:pt idx="6">
                  <c:v>7511.9053000000004</c:v>
                </c:pt>
                <c:pt idx="7">
                  <c:v>7457.2335599999997</c:v>
                </c:pt>
                <c:pt idx="8">
                  <c:v>9301.849553</c:v>
                </c:pt>
                <c:pt idx="9">
                  <c:v>11147.413182376002</c:v>
                </c:pt>
                <c:pt idx="10">
                  <c:v>14951.953478183999</c:v>
                </c:pt>
                <c:pt idx="11">
                  <c:v>18193.573783816002</c:v>
                </c:pt>
              </c:numCache>
            </c:numRef>
          </c:val>
          <c:smooth val="0"/>
          <c:extLst>
            <c:ext xmlns:c16="http://schemas.microsoft.com/office/drawing/2014/chart" uri="{C3380CC4-5D6E-409C-BE32-E72D297353CC}">
              <c16:uniqueId val="{00000002-D2AD-48C2-9AED-44B48B7244AD}"/>
            </c:ext>
          </c:extLst>
        </c:ser>
        <c:ser>
          <c:idx val="3"/>
          <c:order val="3"/>
          <c:tx>
            <c:strRef>
              <c:f>'10.2'!$A$31</c:f>
              <c:strCache>
                <c:ptCount val="1"/>
                <c:pt idx="0">
                  <c:v>2023</c:v>
                </c:pt>
              </c:strCache>
            </c:strRef>
          </c:tx>
          <c:spPr>
            <a:ln w="28575" cap="rnd">
              <a:solidFill>
                <a:srgbClr val="DF2B20"/>
              </a:solidFill>
              <a:round/>
            </a:ln>
            <a:effectLst/>
          </c:spPr>
          <c:marker>
            <c:symbol val="none"/>
          </c:marker>
          <c:val>
            <c:numRef>
              <c:f>'10.2'!$B$31:$M$31</c:f>
              <c:numCache>
                <c:formatCode>#\ ##0.0</c:formatCode>
                <c:ptCount val="12"/>
                <c:pt idx="0">
                  <c:v>17156.377908492996</c:v>
                </c:pt>
                <c:pt idx="1">
                  <c:v>15621.68122812989</c:v>
                </c:pt>
                <c:pt idx="2">
                  <c:v>14948.879512586254</c:v>
                </c:pt>
                <c:pt idx="3">
                  <c:v>12929.22656767085</c:v>
                </c:pt>
                <c:pt idx="4">
                  <c:v>9373.7717624830093</c:v>
                </c:pt>
                <c:pt idx="5">
                  <c:v>7100.687161741761</c:v>
                </c:pt>
                <c:pt idx="6">
                  <c:v>7009.3079059999982</c:v>
                </c:pt>
                <c:pt idx="7">
                  <c:v>7020.7445659999994</c:v>
                </c:pt>
                <c:pt idx="8">
                  <c:v>7266.0187369999985</c:v>
                </c:pt>
              </c:numCache>
            </c:numRef>
          </c:val>
          <c:smooth val="0"/>
          <c:extLst>
            <c:ext xmlns:c16="http://schemas.microsoft.com/office/drawing/2014/chart" uri="{C3380CC4-5D6E-409C-BE32-E72D297353CC}">
              <c16:uniqueId val="{00000003-D2AD-48C2-9AED-44B48B7244AD}"/>
            </c:ext>
          </c:extLst>
        </c:ser>
        <c:dLbls>
          <c:showLegendKey val="0"/>
          <c:showVal val="0"/>
          <c:showCatName val="0"/>
          <c:showSerName val="0"/>
          <c:showPercent val="0"/>
          <c:showBubbleSize val="0"/>
        </c:dLbls>
        <c:marker val="1"/>
        <c:smooth val="0"/>
        <c:axId val="858420784"/>
        <c:axId val="858419144"/>
      </c:lineChart>
      <c:catAx>
        <c:axId val="858420784"/>
        <c:scaling>
          <c:orientation val="minMax"/>
        </c:scaling>
        <c:delete val="0"/>
        <c:axPos val="b"/>
        <c:numFmt formatCode="General" sourceLinked="1"/>
        <c:majorTickMark val="none"/>
        <c:minorTickMark val="none"/>
        <c:tickLblPos val="nextTo"/>
        <c:spPr>
          <a:noFill/>
          <a:ln w="6350" cap="flat" cmpd="sng" algn="ctr">
            <a:solidFill>
              <a:schemeClr val="bg2">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19144"/>
        <c:crosses val="autoZero"/>
        <c:auto val="1"/>
        <c:lblAlgn val="ctr"/>
        <c:lblOffset val="100"/>
        <c:noMultiLvlLbl val="0"/>
      </c:catAx>
      <c:valAx>
        <c:axId val="858419144"/>
        <c:scaling>
          <c:orientation val="minMax"/>
          <c:max val="25000"/>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2078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r>
              <a:rPr lang="cs-CZ" sz="1000" b="1">
                <a:solidFill>
                  <a:schemeClr val="tx2"/>
                </a:solidFill>
                <a:latin typeface="Arial" panose="020B0604020202020204" pitchFamily="34" charset="0"/>
                <a:cs typeface="Arial" panose="020B0604020202020204" pitchFamily="34" charset="0"/>
              </a:rPr>
              <a:t>Dodávky tepla (TJ)</a:t>
            </a:r>
          </a:p>
        </c:rich>
      </c:tx>
      <c:layout>
        <c:manualLayout>
          <c:xMode val="edge"/>
          <c:yMode val="edge"/>
          <c:x val="1.0013779527559072E-2"/>
          <c:y val="1.388888888888888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endParaRPr lang="cs-CZ"/>
        </a:p>
      </c:txPr>
    </c:title>
    <c:autoTitleDeleted val="0"/>
    <c:plotArea>
      <c:layout/>
      <c:areaChart>
        <c:grouping val="stacked"/>
        <c:varyColors val="0"/>
        <c:ser>
          <c:idx val="0"/>
          <c:order val="0"/>
          <c:spPr>
            <a:solidFill>
              <a:schemeClr val="bg1">
                <a:alpha val="0"/>
              </a:schemeClr>
            </a:solidFill>
            <a:ln>
              <a:noFill/>
            </a:ln>
            <a:effectLst/>
          </c:spPr>
          <c:cat>
            <c:numRef>
              <c:f>'10.2'!$B$25:$M$25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'10.2'!$B$35:$M$35</c:f>
              <c:numCache>
                <c:formatCode>#\ ##0.0</c:formatCode>
                <c:ptCount val="12"/>
                <c:pt idx="0">
                  <c:v>12108.59828866639</c:v>
                </c:pt>
                <c:pt idx="1">
                  <c:v>9829.5325508641927</c:v>
                </c:pt>
                <c:pt idx="2">
                  <c:v>9380.6852703481654</c:v>
                </c:pt>
                <c:pt idx="3">
                  <c:v>5467.8344290000005</c:v>
                </c:pt>
                <c:pt idx="4">
                  <c:v>3743.2424710000005</c:v>
                </c:pt>
                <c:pt idx="5">
                  <c:v>3002.0462708415785</c:v>
                </c:pt>
                <c:pt idx="6">
                  <c:v>2786.1713241585499</c:v>
                </c:pt>
                <c:pt idx="7">
                  <c:v>2853.2195907728974</c:v>
                </c:pt>
                <c:pt idx="8">
                  <c:v>3661.2204678348289</c:v>
                </c:pt>
                <c:pt idx="9">
                  <c:v>5671.6382388346465</c:v>
                </c:pt>
                <c:pt idx="10">
                  <c:v>8529.203142023347</c:v>
                </c:pt>
                <c:pt idx="11">
                  <c:v>11334.180334263327</c:v>
                </c:pt>
              </c:numCache>
            </c:numRef>
          </c:val>
          <c:extLst>
            <c:ext xmlns:c16="http://schemas.microsoft.com/office/drawing/2014/chart" uri="{C3380CC4-5D6E-409C-BE32-E72D297353CC}">
              <c16:uniqueId val="{00000000-337B-4C13-B82D-3DFA15E37B36}"/>
            </c:ext>
          </c:extLst>
        </c:ser>
        <c:ser>
          <c:idx val="1"/>
          <c:order val="1"/>
          <c:tx>
            <c:strRef>
              <c:f>'10.2'!$A$36</c:f>
              <c:strCache>
                <c:ptCount val="1"/>
                <c:pt idx="0">
                  <c:v>Rozsah 2017-2022</c:v>
                </c:pt>
              </c:strCache>
            </c:strRef>
          </c:tx>
          <c:spPr>
            <a:solidFill>
              <a:srgbClr val="C7CCD6"/>
            </a:solidFill>
            <a:ln>
              <a:noFill/>
            </a:ln>
            <a:effectLst/>
          </c:spPr>
          <c:cat>
            <c:numRef>
              <c:f>'10.2'!$B$25:$M$25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'10.2'!$B$36:$M$36</c:f>
              <c:numCache>
                <c:formatCode>#\ ##0.0</c:formatCode>
                <c:ptCount val="12"/>
                <c:pt idx="0">
                  <c:v>4368.223891100597</c:v>
                </c:pt>
                <c:pt idx="1">
                  <c:v>3257.6893214357042</c:v>
                </c:pt>
                <c:pt idx="2">
                  <c:v>3194.731108058726</c:v>
                </c:pt>
                <c:pt idx="3">
                  <c:v>3134.4743687396349</c:v>
                </c:pt>
                <c:pt idx="4">
                  <c:v>2290.6646217347125</c:v>
                </c:pt>
                <c:pt idx="5">
                  <c:v>232.79021410097903</c:v>
                </c:pt>
                <c:pt idx="6">
                  <c:v>257.45284104455322</c:v>
                </c:pt>
                <c:pt idx="7">
                  <c:v>243.61809566010288</c:v>
                </c:pt>
                <c:pt idx="8">
                  <c:v>1126.9959773183755</c:v>
                </c:pt>
                <c:pt idx="9">
                  <c:v>1609.7484591752373</c:v>
                </c:pt>
                <c:pt idx="10">
                  <c:v>1782.3917146913082</c:v>
                </c:pt>
                <c:pt idx="11">
                  <c:v>1095.1290284113329</c:v>
                </c:pt>
              </c:numCache>
            </c:numRef>
          </c:val>
          <c:extLst>
            <c:ext xmlns:c16="http://schemas.microsoft.com/office/drawing/2014/chart" uri="{C3380CC4-5D6E-409C-BE32-E72D297353CC}">
              <c16:uniqueId val="{00000001-337B-4C13-B82D-3DFA15E37B36}"/>
            </c:ext>
          </c:extLst>
        </c:ser>
        <c:dLbls>
          <c:showLegendKey val="0"/>
          <c:showVal val="0"/>
          <c:showCatName val="0"/>
          <c:showSerName val="0"/>
          <c:showPercent val="0"/>
          <c:showBubbleSize val="0"/>
        </c:dLbls>
        <c:axId val="858420784"/>
        <c:axId val="858419144"/>
      </c:areaChart>
      <c:lineChart>
        <c:grouping val="standard"/>
        <c:varyColors val="0"/>
        <c:ser>
          <c:idx val="2"/>
          <c:order val="2"/>
          <c:tx>
            <c:strRef>
              <c:f>'10.2'!$A$37</c:f>
              <c:strCache>
                <c:ptCount val="1"/>
                <c:pt idx="0">
                  <c:v>2022</c:v>
                </c:pt>
              </c:strCache>
            </c:strRef>
          </c:tx>
          <c:spPr>
            <a:ln w="28575" cap="rnd">
              <a:solidFill>
                <a:srgbClr val="233060"/>
              </a:solidFill>
              <a:prstDash val="solid"/>
              <a:round/>
            </a:ln>
            <a:effectLst/>
          </c:spPr>
          <c:marker>
            <c:symbol val="none"/>
          </c:marker>
          <c:val>
            <c:numRef>
              <c:f>'10.2'!$B$37:$M$37</c:f>
              <c:numCache>
                <c:formatCode>#\ ##0.0</c:formatCode>
                <c:ptCount val="12"/>
                <c:pt idx="0">
                  <c:v>12108.59828866639</c:v>
                </c:pt>
                <c:pt idx="1">
                  <c:v>9829.5325508641927</c:v>
                </c:pt>
                <c:pt idx="2">
                  <c:v>9943.7774034915819</c:v>
                </c:pt>
                <c:pt idx="3">
                  <c:v>7782.3585524380142</c:v>
                </c:pt>
                <c:pt idx="4">
                  <c:v>3971.3348682932165</c:v>
                </c:pt>
                <c:pt idx="5">
                  <c:v>3002.0462708415785</c:v>
                </c:pt>
                <c:pt idx="6">
                  <c:v>2836.0209574157179</c:v>
                </c:pt>
                <c:pt idx="7">
                  <c:v>2853.2195907728974</c:v>
                </c:pt>
                <c:pt idx="8">
                  <c:v>4208.0784534658869</c:v>
                </c:pt>
                <c:pt idx="9">
                  <c:v>5671.6382388346465</c:v>
                </c:pt>
                <c:pt idx="10">
                  <c:v>8529.203142023347</c:v>
                </c:pt>
                <c:pt idx="11">
                  <c:v>11334.180334263327</c:v>
                </c:pt>
              </c:numCache>
            </c:numRef>
          </c:val>
          <c:smooth val="0"/>
          <c:extLst>
            <c:ext xmlns:c16="http://schemas.microsoft.com/office/drawing/2014/chart" uri="{C3380CC4-5D6E-409C-BE32-E72D297353CC}">
              <c16:uniqueId val="{00000002-337B-4C13-B82D-3DFA15E37B36}"/>
            </c:ext>
          </c:extLst>
        </c:ser>
        <c:ser>
          <c:idx val="3"/>
          <c:order val="3"/>
          <c:tx>
            <c:strRef>
              <c:f>'10.2'!$A$38</c:f>
              <c:strCache>
                <c:ptCount val="1"/>
                <c:pt idx="0">
                  <c:v>2023</c:v>
                </c:pt>
              </c:strCache>
            </c:strRef>
          </c:tx>
          <c:spPr>
            <a:ln w="28575" cap="rnd">
              <a:solidFill>
                <a:srgbClr val="DF2B20"/>
              </a:solidFill>
              <a:round/>
            </a:ln>
            <a:effectLst/>
          </c:spPr>
          <c:marker>
            <c:symbol val="none"/>
          </c:marker>
          <c:val>
            <c:numRef>
              <c:f>'10.2'!$B$38:$M$38</c:f>
              <c:numCache>
                <c:formatCode>#\ ##0.0</c:formatCode>
                <c:ptCount val="12"/>
                <c:pt idx="0">
                  <c:v>10473.229814235476</c:v>
                </c:pt>
                <c:pt idx="1">
                  <c:v>9982.7115194010457</c:v>
                </c:pt>
                <c:pt idx="2">
                  <c:v>9000.3527406397625</c:v>
                </c:pt>
                <c:pt idx="3">
                  <c:v>7302.8025641318145</c:v>
                </c:pt>
                <c:pt idx="4">
                  <c:v>4264.0078931853359</c:v>
                </c:pt>
                <c:pt idx="5">
                  <c:v>2783.7556228294097</c:v>
                </c:pt>
                <c:pt idx="6">
                  <c:v>2569.672791</c:v>
                </c:pt>
                <c:pt idx="7">
                  <c:v>2649.3152569999997</c:v>
                </c:pt>
                <c:pt idx="8">
                  <c:v>2783.1919390000003</c:v>
                </c:pt>
              </c:numCache>
            </c:numRef>
          </c:val>
          <c:smooth val="0"/>
          <c:extLst>
            <c:ext xmlns:c16="http://schemas.microsoft.com/office/drawing/2014/chart" uri="{C3380CC4-5D6E-409C-BE32-E72D297353CC}">
              <c16:uniqueId val="{00000003-337B-4C13-B82D-3DFA15E37B36}"/>
            </c:ext>
          </c:extLst>
        </c:ser>
        <c:dLbls>
          <c:showLegendKey val="0"/>
          <c:showVal val="0"/>
          <c:showCatName val="0"/>
          <c:showSerName val="0"/>
          <c:showPercent val="0"/>
          <c:showBubbleSize val="0"/>
        </c:dLbls>
        <c:marker val="1"/>
        <c:smooth val="0"/>
        <c:axId val="858420784"/>
        <c:axId val="858419144"/>
      </c:lineChart>
      <c:catAx>
        <c:axId val="858420784"/>
        <c:scaling>
          <c:orientation val="minMax"/>
        </c:scaling>
        <c:delete val="0"/>
        <c:axPos val="b"/>
        <c:numFmt formatCode="General" sourceLinked="1"/>
        <c:majorTickMark val="none"/>
        <c:minorTickMark val="none"/>
        <c:tickLblPos val="nextTo"/>
        <c:spPr>
          <a:noFill/>
          <a:ln w="9525" cap="flat" cmpd="sng" algn="ctr">
            <a:solidFill>
              <a:schemeClr val="bg2">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19144"/>
        <c:crosses val="autoZero"/>
        <c:auto val="1"/>
        <c:lblAlgn val="ctr"/>
        <c:lblOffset val="100"/>
        <c:noMultiLvlLbl val="0"/>
      </c:catAx>
      <c:valAx>
        <c:axId val="858419144"/>
        <c:scaling>
          <c:orientation val="minMax"/>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2078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průmysl</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'10.4'!$B$13</c:f>
              <c:strCache>
                <c:ptCount val="1"/>
                <c:pt idx="0">
                  <c:v>2019</c:v>
                </c:pt>
              </c:strCache>
            </c:strRef>
          </c:tx>
          <c:spPr>
            <a:solidFill>
              <a:srgbClr val="233060"/>
            </a:solidFill>
          </c:spPr>
          <c:invertIfNegative val="0"/>
          <c:cat>
            <c:strRef>
              <c:f>'10.4'!$B$4:$E$4</c:f>
              <c:strCache>
                <c:ptCount val="4"/>
                <c:pt idx="0">
                  <c:v>I. čtvrtletí</c:v>
                </c:pt>
                <c:pt idx="1">
                  <c:v>II. čtvrtletí</c:v>
                </c:pt>
                <c:pt idx="2">
                  <c:v>III. čtvrtletí</c:v>
                </c:pt>
                <c:pt idx="3">
                  <c:v>IV. čtvrtletí</c:v>
                </c:pt>
              </c:strCache>
            </c:strRef>
          </c:cat>
          <c:val>
            <c:numRef>
              <c:f>'10.4'!$B$5:$E$5</c:f>
              <c:numCache>
                <c:formatCode>#\ ##0.0</c:formatCode>
                <c:ptCount val="4"/>
                <c:pt idx="0">
                  <c:v>7671.9408000000003</c:v>
                </c:pt>
                <c:pt idx="1">
                  <c:v>4633.9967153999996</c:v>
                </c:pt>
                <c:pt idx="2">
                  <c:v>3745.8223309999994</c:v>
                </c:pt>
                <c:pt idx="3">
                  <c:v>6136.9892919999984</c:v>
                </c:pt>
              </c:numCache>
            </c:numRef>
          </c:val>
          <c:extLst>
            <c:ext xmlns:c16="http://schemas.microsoft.com/office/drawing/2014/chart" uri="{C3380CC4-5D6E-409C-BE32-E72D297353CC}">
              <c16:uniqueId val="{00000000-86ED-4744-A8E3-BCC24A7E0D32}"/>
            </c:ext>
          </c:extLst>
        </c:ser>
        <c:ser>
          <c:idx val="0"/>
          <c:order val="1"/>
          <c:tx>
            <c:strRef>
              <c:f>'10.4'!$C$13</c:f>
              <c:strCache>
                <c:ptCount val="1"/>
                <c:pt idx="0">
                  <c:v>2020</c:v>
                </c:pt>
              </c:strCache>
            </c:strRef>
          </c:tx>
          <c:spPr>
            <a:solidFill>
              <a:srgbClr val="596387"/>
            </a:solidFill>
          </c:spPr>
          <c:invertIfNegative val="0"/>
          <c:cat>
            <c:strRef>
              <c:f>'10.4'!$B$4:$E$4</c:f>
              <c:strCache>
                <c:ptCount val="4"/>
                <c:pt idx="0">
                  <c:v>I. čtvrtletí</c:v>
                </c:pt>
                <c:pt idx="1">
                  <c:v>II. čtvrtletí</c:v>
                </c:pt>
                <c:pt idx="2">
                  <c:v>III. čtvrtletí</c:v>
                </c:pt>
                <c:pt idx="3">
                  <c:v>IV. čtvrtletí</c:v>
                </c:pt>
              </c:strCache>
            </c:strRef>
          </c:cat>
          <c:val>
            <c:numRef>
              <c:f>'10.4'!$B$6:$E$6</c:f>
              <c:numCache>
                <c:formatCode>#\ ##0.0</c:formatCode>
                <c:ptCount val="4"/>
                <c:pt idx="0">
                  <c:v>7021.2371049999983</c:v>
                </c:pt>
                <c:pt idx="1">
                  <c:v>3965.4027319999996</c:v>
                </c:pt>
                <c:pt idx="2">
                  <c:v>3547.4660890000009</c:v>
                </c:pt>
                <c:pt idx="3">
                  <c:v>6203.9500329999992</c:v>
                </c:pt>
              </c:numCache>
            </c:numRef>
          </c:val>
          <c:extLst>
            <c:ext xmlns:c16="http://schemas.microsoft.com/office/drawing/2014/chart" uri="{C3380CC4-5D6E-409C-BE32-E72D297353CC}">
              <c16:uniqueId val="{00000004-86ED-4744-A8E3-BCC24A7E0D32}"/>
            </c:ext>
          </c:extLst>
        </c:ser>
        <c:ser>
          <c:idx val="1"/>
          <c:order val="2"/>
          <c:tx>
            <c:strRef>
              <c:f>'10.4'!$D$13</c:f>
              <c:strCache>
                <c:ptCount val="1"/>
                <c:pt idx="0">
                  <c:v>2021</c:v>
                </c:pt>
              </c:strCache>
            </c:strRef>
          </c:tx>
          <c:spPr>
            <a:solidFill>
              <a:srgbClr val="9196B0"/>
            </a:solidFill>
          </c:spPr>
          <c:invertIfNegative val="0"/>
          <c:cat>
            <c:strRef>
              <c:f>'10.4'!$B$4:$E$4</c:f>
              <c:strCache>
                <c:ptCount val="4"/>
                <c:pt idx="0">
                  <c:v>I. čtvrtletí</c:v>
                </c:pt>
                <c:pt idx="1">
                  <c:v>II. čtvrtletí</c:v>
                </c:pt>
                <c:pt idx="2">
                  <c:v>III. čtvrtletí</c:v>
                </c:pt>
                <c:pt idx="3">
                  <c:v>IV. čtvrtletí</c:v>
                </c:pt>
              </c:strCache>
            </c:strRef>
          </c:cat>
          <c:val>
            <c:numRef>
              <c:f>'10.4'!$B$7:$E$7</c:f>
              <c:numCache>
                <c:formatCode>#\ ##0.0</c:formatCode>
                <c:ptCount val="4"/>
                <c:pt idx="0">
                  <c:v>7667.5807229664297</c:v>
                </c:pt>
                <c:pt idx="1">
                  <c:v>4621.9647687183515</c:v>
                </c:pt>
                <c:pt idx="2">
                  <c:v>3456.9184949999994</c:v>
                </c:pt>
                <c:pt idx="3">
                  <c:v>6278.3488349999998</c:v>
                </c:pt>
              </c:numCache>
            </c:numRef>
          </c:val>
          <c:extLst>
            <c:ext xmlns:c16="http://schemas.microsoft.com/office/drawing/2014/chart" uri="{C3380CC4-5D6E-409C-BE32-E72D297353CC}">
              <c16:uniqueId val="{00000005-86ED-4744-A8E3-BCC24A7E0D32}"/>
            </c:ext>
          </c:extLst>
        </c:ser>
        <c:ser>
          <c:idx val="3"/>
          <c:order val="3"/>
          <c:tx>
            <c:strRef>
              <c:f>'10.4'!$E$13</c:f>
              <c:strCache>
                <c:ptCount val="1"/>
                <c:pt idx="0">
                  <c:v>2022</c:v>
                </c:pt>
              </c:strCache>
            </c:strRef>
          </c:tx>
          <c:spPr>
            <a:solidFill>
              <a:srgbClr val="C7CCD6"/>
            </a:solidFill>
          </c:spPr>
          <c:invertIfNegative val="0"/>
          <c:cat>
            <c:strRef>
              <c:f>'10.4'!$B$4:$E$4</c:f>
              <c:strCache>
                <c:ptCount val="4"/>
                <c:pt idx="0">
                  <c:v>I. čtvrtletí</c:v>
                </c:pt>
                <c:pt idx="1">
                  <c:v>II. čtvrtletí</c:v>
                </c:pt>
                <c:pt idx="2">
                  <c:v>III. čtvrtletí</c:v>
                </c:pt>
                <c:pt idx="3">
                  <c:v>IV. čtvrtletí</c:v>
                </c:pt>
              </c:strCache>
            </c:strRef>
          </c:cat>
          <c:val>
            <c:numRef>
              <c:f>'10.4'!$B$8:$E$8</c:f>
              <c:numCache>
                <c:formatCode>#\ ##0.0</c:formatCode>
                <c:ptCount val="4"/>
                <c:pt idx="0">
                  <c:v>6952.8222269999997</c:v>
                </c:pt>
                <c:pt idx="1">
                  <c:v>4444.882713</c:v>
                </c:pt>
                <c:pt idx="2">
                  <c:v>3569.6563310000001</c:v>
                </c:pt>
                <c:pt idx="3">
                  <c:v>5485.4993239999994</c:v>
                </c:pt>
              </c:numCache>
            </c:numRef>
          </c:val>
          <c:extLst>
            <c:ext xmlns:c16="http://schemas.microsoft.com/office/drawing/2014/chart" uri="{C3380CC4-5D6E-409C-BE32-E72D297353CC}">
              <c16:uniqueId val="{00000000-667C-4F18-B016-F894BE7AD923}"/>
            </c:ext>
          </c:extLst>
        </c:ser>
        <c:ser>
          <c:idx val="4"/>
          <c:order val="4"/>
          <c:tx>
            <c:v>2023</c:v>
          </c:tx>
          <c:spPr>
            <a:solidFill>
              <a:srgbClr val="DF2B20"/>
            </a:solidFill>
          </c:spPr>
          <c:invertIfNegative val="0"/>
          <c:val>
            <c:numRef>
              <c:f>'10.4'!$B$9:$E$9</c:f>
              <c:numCache>
                <c:formatCode>#\ ##0.0</c:formatCode>
                <c:ptCount val="4"/>
                <c:pt idx="0">
                  <c:v>6353.7723159999996</c:v>
                </c:pt>
                <c:pt idx="1">
                  <c:v>3700.0376320000005</c:v>
                </c:pt>
                <c:pt idx="2">
                  <c:v>2880.9089589999999</c:v>
                </c:pt>
              </c:numCache>
            </c:numRef>
          </c:val>
          <c:extLst>
            <c:ext xmlns:c16="http://schemas.microsoft.com/office/drawing/2014/chart" uri="{C3380CC4-5D6E-409C-BE32-E72D297353CC}">
              <c16:uniqueId val="{00000000-A833-4604-A918-92B5BB02A746}"/>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majorUnit val="2500"/>
      </c:valAx>
    </c:plotArea>
    <c:legend>
      <c:legendPos val="b"/>
      <c:layout>
        <c:manualLayout>
          <c:xMode val="edge"/>
          <c:yMode val="edge"/>
          <c:x val="7.9452310597542715E-3"/>
          <c:y val="0.8582905802054891"/>
          <c:w val="0.5825031902951903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F5E-443A-8638-483B753BB5E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F5E-443A-8638-483B753BB5E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F5E-443A-8638-483B753BB5E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F5E-443A-8638-483B753BB5E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F5E-443A-8638-483B753BB5E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F5E-443A-8638-483B753BB5E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F5E-443A-8638-483B753BB5E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F5E-443A-8638-483B753BB5E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F5E-443A-8638-483B753BB5E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F5E-443A-8638-483B753BB5E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F5E-443A-8638-483B753BB5E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F5E-443A-8638-483B753BB5E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F5E-443A-8638-483B753BB5E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F5E-443A-8638-483B753BB5E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F5E-443A-8638-483B753BB5E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CF5E-443A-8638-483B753BB5E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domácnosti</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'10.4'!$B$13</c:f>
              <c:strCache>
                <c:ptCount val="1"/>
                <c:pt idx="0">
                  <c:v>2019</c:v>
                </c:pt>
              </c:strCache>
            </c:strRef>
          </c:tx>
          <c:spPr>
            <a:solidFill>
              <a:srgbClr val="233060"/>
            </a:solidFill>
          </c:spPr>
          <c:invertIfNegative val="0"/>
          <c:cat>
            <c:strRef>
              <c:f>'10.4'!$B$4:$E$4</c:f>
              <c:strCache>
                <c:ptCount val="4"/>
                <c:pt idx="0">
                  <c:v>I. čtvrtletí</c:v>
                </c:pt>
                <c:pt idx="1">
                  <c:v>II. čtvrtletí</c:v>
                </c:pt>
                <c:pt idx="2">
                  <c:v>III. čtvrtletí</c:v>
                </c:pt>
                <c:pt idx="3">
                  <c:v>IV. čtvrtletí</c:v>
                </c:pt>
              </c:strCache>
            </c:strRef>
          </c:cat>
          <c:val>
            <c:numRef>
              <c:f>'10.4'!$B$16:$E$16</c:f>
              <c:numCache>
                <c:formatCode>#\ ##0.0</c:formatCode>
                <c:ptCount val="4"/>
                <c:pt idx="0">
                  <c:v>14015.397265597716</c:v>
                </c:pt>
                <c:pt idx="1">
                  <c:v>5663.1111253245599</c:v>
                </c:pt>
                <c:pt idx="2">
                  <c:v>3090.2147482706205</c:v>
                </c:pt>
                <c:pt idx="3">
                  <c:v>11080.062526775408</c:v>
                </c:pt>
              </c:numCache>
            </c:numRef>
          </c:val>
          <c:extLst>
            <c:ext xmlns:c16="http://schemas.microsoft.com/office/drawing/2014/chart" uri="{C3380CC4-5D6E-409C-BE32-E72D297353CC}">
              <c16:uniqueId val="{00000000-70CA-406C-BFD4-0E23DCD5CCA0}"/>
            </c:ext>
          </c:extLst>
        </c:ser>
        <c:ser>
          <c:idx val="0"/>
          <c:order val="1"/>
          <c:tx>
            <c:strRef>
              <c:f>'10.4'!$C$13</c:f>
              <c:strCache>
                <c:ptCount val="1"/>
                <c:pt idx="0">
                  <c:v>2020</c:v>
                </c:pt>
              </c:strCache>
            </c:strRef>
          </c:tx>
          <c:spPr>
            <a:solidFill>
              <a:srgbClr val="596387"/>
            </a:solidFill>
          </c:spPr>
          <c:invertIfNegative val="0"/>
          <c:cat>
            <c:strRef>
              <c:f>'10.4'!$B$4:$E$4</c:f>
              <c:strCache>
                <c:ptCount val="4"/>
                <c:pt idx="0">
                  <c:v>I. čtvrtletí</c:v>
                </c:pt>
                <c:pt idx="1">
                  <c:v>II. čtvrtletí</c:v>
                </c:pt>
                <c:pt idx="2">
                  <c:v>III. čtvrtletí</c:v>
                </c:pt>
                <c:pt idx="3">
                  <c:v>IV. čtvrtletí</c:v>
                </c:pt>
              </c:strCache>
            </c:strRef>
          </c:cat>
          <c:val>
            <c:numRef>
              <c:f>'10.4'!$B$17:$E$17</c:f>
              <c:numCache>
                <c:formatCode>#\ ##0.0</c:formatCode>
                <c:ptCount val="4"/>
                <c:pt idx="0">
                  <c:v>13365.702517027044</c:v>
                </c:pt>
                <c:pt idx="1">
                  <c:v>5557.4149748755744</c:v>
                </c:pt>
                <c:pt idx="2">
                  <c:v>2881.1293208541133</c:v>
                </c:pt>
                <c:pt idx="3">
                  <c:v>11704.285397282179</c:v>
                </c:pt>
              </c:numCache>
            </c:numRef>
          </c:val>
          <c:extLst>
            <c:ext xmlns:c16="http://schemas.microsoft.com/office/drawing/2014/chart" uri="{C3380CC4-5D6E-409C-BE32-E72D297353CC}">
              <c16:uniqueId val="{00000001-70CA-406C-BFD4-0E23DCD5CCA0}"/>
            </c:ext>
          </c:extLst>
        </c:ser>
        <c:ser>
          <c:idx val="1"/>
          <c:order val="2"/>
          <c:tx>
            <c:strRef>
              <c:f>'10.4'!$D$13</c:f>
              <c:strCache>
                <c:ptCount val="1"/>
                <c:pt idx="0">
                  <c:v>2021</c:v>
                </c:pt>
              </c:strCache>
            </c:strRef>
          </c:tx>
          <c:spPr>
            <a:solidFill>
              <a:srgbClr val="9196B0"/>
            </a:solidFill>
          </c:spPr>
          <c:invertIfNegative val="0"/>
          <c:cat>
            <c:strRef>
              <c:f>'10.4'!$B$4:$E$4</c:f>
              <c:strCache>
                <c:ptCount val="4"/>
                <c:pt idx="0">
                  <c:v>I. čtvrtletí</c:v>
                </c:pt>
                <c:pt idx="1">
                  <c:v>II. čtvrtletí</c:v>
                </c:pt>
                <c:pt idx="2">
                  <c:v>III. čtvrtletí</c:v>
                </c:pt>
                <c:pt idx="3">
                  <c:v>IV. čtvrtletí</c:v>
                </c:pt>
              </c:strCache>
            </c:strRef>
          </c:cat>
          <c:val>
            <c:numRef>
              <c:f>'10.4'!$B$18:$E$18</c:f>
              <c:numCache>
                <c:formatCode>#\ ##0.0</c:formatCode>
                <c:ptCount val="4"/>
                <c:pt idx="0">
                  <c:v>14475.47323926062</c:v>
                </c:pt>
                <c:pt idx="1">
                  <c:v>6886.6457983141918</c:v>
                </c:pt>
                <c:pt idx="2">
                  <c:v>3111.065786985374</c:v>
                </c:pt>
                <c:pt idx="3">
                  <c:v>12285.201532999999</c:v>
                </c:pt>
              </c:numCache>
            </c:numRef>
          </c:val>
          <c:extLst>
            <c:ext xmlns:c16="http://schemas.microsoft.com/office/drawing/2014/chart" uri="{C3380CC4-5D6E-409C-BE32-E72D297353CC}">
              <c16:uniqueId val="{00000002-70CA-406C-BFD4-0E23DCD5CCA0}"/>
            </c:ext>
          </c:extLst>
        </c:ser>
        <c:ser>
          <c:idx val="3"/>
          <c:order val="3"/>
          <c:tx>
            <c:strRef>
              <c:f>'10.4'!$E$13</c:f>
              <c:strCache>
                <c:ptCount val="1"/>
                <c:pt idx="0">
                  <c:v>2022</c:v>
                </c:pt>
              </c:strCache>
            </c:strRef>
          </c:tx>
          <c:spPr>
            <a:solidFill>
              <a:srgbClr val="C7CCD6"/>
            </a:solidFill>
          </c:spPr>
          <c:invertIfNegative val="0"/>
          <c:cat>
            <c:strRef>
              <c:f>'10.4'!$B$4:$E$4</c:f>
              <c:strCache>
                <c:ptCount val="4"/>
                <c:pt idx="0">
                  <c:v>I. čtvrtletí</c:v>
                </c:pt>
                <c:pt idx="1">
                  <c:v>II. čtvrtletí</c:v>
                </c:pt>
                <c:pt idx="2">
                  <c:v>III. čtvrtletí</c:v>
                </c:pt>
                <c:pt idx="3">
                  <c:v>IV. čtvrtletí</c:v>
                </c:pt>
              </c:strCache>
            </c:strRef>
          </c:cat>
          <c:val>
            <c:numRef>
              <c:f>'10.4'!$B$19:$E$19</c:f>
              <c:numCache>
                <c:formatCode>#\ ##0.0</c:formatCode>
                <c:ptCount val="4"/>
                <c:pt idx="0">
                  <c:v>12966.086234000002</c:v>
                </c:pt>
                <c:pt idx="1">
                  <c:v>5233.3896450000011</c:v>
                </c:pt>
                <c:pt idx="2">
                  <c:v>3145.012549</c:v>
                </c:pt>
                <c:pt idx="3">
                  <c:v>10944.489931000007</c:v>
                </c:pt>
              </c:numCache>
            </c:numRef>
          </c:val>
          <c:extLst>
            <c:ext xmlns:c16="http://schemas.microsoft.com/office/drawing/2014/chart" uri="{C3380CC4-5D6E-409C-BE32-E72D297353CC}">
              <c16:uniqueId val="{00000003-70CA-406C-BFD4-0E23DCD5CCA0}"/>
            </c:ext>
          </c:extLst>
        </c:ser>
        <c:ser>
          <c:idx val="4"/>
          <c:order val="4"/>
          <c:tx>
            <c:v>2023</c:v>
          </c:tx>
          <c:spPr>
            <a:solidFill>
              <a:srgbClr val="DF2B20"/>
            </a:solidFill>
          </c:spPr>
          <c:invertIfNegative val="0"/>
          <c:val>
            <c:numRef>
              <c:f>'10.4'!$B$20:$E$20</c:f>
              <c:numCache>
                <c:formatCode>#\ ##0.0</c:formatCode>
                <c:ptCount val="4"/>
                <c:pt idx="0">
                  <c:v>12311.161743999997</c:v>
                </c:pt>
                <c:pt idx="1">
                  <c:v>5382.5371059999979</c:v>
                </c:pt>
                <c:pt idx="2">
                  <c:v>2430.9594330000009</c:v>
                </c:pt>
              </c:numCache>
            </c:numRef>
          </c:val>
          <c:extLst>
            <c:ext xmlns:c16="http://schemas.microsoft.com/office/drawing/2014/chart" uri="{C3380CC4-5D6E-409C-BE32-E72D297353CC}">
              <c16:uniqueId val="{00000000-8D87-4631-B511-34DA7A27AA30}"/>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7.9452310597542715E-3"/>
          <c:y val="0.8582905802054891"/>
          <c:w val="0.5825031902951903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Obchod, služby, školství</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'10.4'!$B$13</c:f>
              <c:strCache>
                <c:ptCount val="1"/>
                <c:pt idx="0">
                  <c:v>2019</c:v>
                </c:pt>
              </c:strCache>
            </c:strRef>
          </c:tx>
          <c:spPr>
            <a:solidFill>
              <a:srgbClr val="233060"/>
            </a:solidFill>
          </c:spPr>
          <c:invertIfNegative val="0"/>
          <c:cat>
            <c:strRef>
              <c:f>'10.4'!$B$4:$E$4</c:f>
              <c:strCache>
                <c:ptCount val="4"/>
                <c:pt idx="0">
                  <c:v>I. čtvrtletí</c:v>
                </c:pt>
                <c:pt idx="1">
                  <c:v>II. čtvrtletí</c:v>
                </c:pt>
                <c:pt idx="2">
                  <c:v>III. čtvrtletí</c:v>
                </c:pt>
                <c:pt idx="3">
                  <c:v>IV. čtvrtletí</c:v>
                </c:pt>
              </c:strCache>
            </c:strRef>
          </c:cat>
          <c:val>
            <c:numRef>
              <c:f>'10.4'!$B$27:$E$27</c:f>
              <c:numCache>
                <c:formatCode>#\ ##0.0</c:formatCode>
                <c:ptCount val="4"/>
                <c:pt idx="0">
                  <c:v>8000.2277954508227</c:v>
                </c:pt>
                <c:pt idx="1">
                  <c:v>2947.9774611584162</c:v>
                </c:pt>
                <c:pt idx="2">
                  <c:v>1375.0624167794851</c:v>
                </c:pt>
                <c:pt idx="3">
                  <c:v>6345.6836996429729</c:v>
                </c:pt>
              </c:numCache>
            </c:numRef>
          </c:val>
          <c:extLst>
            <c:ext xmlns:c16="http://schemas.microsoft.com/office/drawing/2014/chart" uri="{C3380CC4-5D6E-409C-BE32-E72D297353CC}">
              <c16:uniqueId val="{00000000-591E-4E45-A454-51DA36F9030F}"/>
            </c:ext>
          </c:extLst>
        </c:ser>
        <c:ser>
          <c:idx val="0"/>
          <c:order val="1"/>
          <c:tx>
            <c:strRef>
              <c:f>'10.4'!$C$13</c:f>
              <c:strCache>
                <c:ptCount val="1"/>
                <c:pt idx="0">
                  <c:v>2020</c:v>
                </c:pt>
              </c:strCache>
            </c:strRef>
          </c:tx>
          <c:spPr>
            <a:solidFill>
              <a:srgbClr val="596387"/>
            </a:solidFill>
          </c:spPr>
          <c:invertIfNegative val="0"/>
          <c:cat>
            <c:strRef>
              <c:f>'10.4'!$B$4:$E$4</c:f>
              <c:strCache>
                <c:ptCount val="4"/>
                <c:pt idx="0">
                  <c:v>I. čtvrtletí</c:v>
                </c:pt>
                <c:pt idx="1">
                  <c:v>II. čtvrtletí</c:v>
                </c:pt>
                <c:pt idx="2">
                  <c:v>III. čtvrtletí</c:v>
                </c:pt>
                <c:pt idx="3">
                  <c:v>IV. čtvrtletí</c:v>
                </c:pt>
              </c:strCache>
            </c:strRef>
          </c:cat>
          <c:val>
            <c:numRef>
              <c:f>'10.4'!$B$28:$E$28</c:f>
              <c:numCache>
                <c:formatCode>#\ ##0.0</c:formatCode>
                <c:ptCount val="4"/>
                <c:pt idx="0">
                  <c:v>7761.4412209729589</c:v>
                </c:pt>
                <c:pt idx="1">
                  <c:v>2666.4454051244275</c:v>
                </c:pt>
                <c:pt idx="2">
                  <c:v>1502.5578261458868</c:v>
                </c:pt>
                <c:pt idx="3">
                  <c:v>6727.5190452424795</c:v>
                </c:pt>
              </c:numCache>
            </c:numRef>
          </c:val>
          <c:extLst>
            <c:ext xmlns:c16="http://schemas.microsoft.com/office/drawing/2014/chart" uri="{C3380CC4-5D6E-409C-BE32-E72D297353CC}">
              <c16:uniqueId val="{00000001-591E-4E45-A454-51DA36F9030F}"/>
            </c:ext>
          </c:extLst>
        </c:ser>
        <c:ser>
          <c:idx val="1"/>
          <c:order val="2"/>
          <c:tx>
            <c:strRef>
              <c:f>'10.4'!$D$13</c:f>
              <c:strCache>
                <c:ptCount val="1"/>
                <c:pt idx="0">
                  <c:v>2021</c:v>
                </c:pt>
              </c:strCache>
            </c:strRef>
          </c:tx>
          <c:spPr>
            <a:solidFill>
              <a:srgbClr val="9196B0"/>
            </a:solidFill>
          </c:spPr>
          <c:invertIfNegative val="0"/>
          <c:cat>
            <c:strRef>
              <c:f>'10.4'!$B$4:$E$4</c:f>
              <c:strCache>
                <c:ptCount val="4"/>
                <c:pt idx="0">
                  <c:v>I. čtvrtletí</c:v>
                </c:pt>
                <c:pt idx="1">
                  <c:v>II. čtvrtletí</c:v>
                </c:pt>
                <c:pt idx="2">
                  <c:v>III. čtvrtletí</c:v>
                </c:pt>
                <c:pt idx="3">
                  <c:v>IV. čtvrtletí</c:v>
                </c:pt>
              </c:strCache>
            </c:strRef>
          </c:cat>
          <c:val>
            <c:numRef>
              <c:f>'10.4'!$B$29:$E$29</c:f>
              <c:numCache>
                <c:formatCode>#\ ##0.0</c:formatCode>
                <c:ptCount val="4"/>
                <c:pt idx="0">
                  <c:v>8891.9809219999988</c:v>
                </c:pt>
                <c:pt idx="1">
                  <c:v>3340.5134649999991</c:v>
                </c:pt>
                <c:pt idx="2">
                  <c:v>1333.2217679999999</c:v>
                </c:pt>
                <c:pt idx="3">
                  <c:v>6446.5769939999973</c:v>
                </c:pt>
              </c:numCache>
            </c:numRef>
          </c:val>
          <c:extLst>
            <c:ext xmlns:c16="http://schemas.microsoft.com/office/drawing/2014/chart" uri="{C3380CC4-5D6E-409C-BE32-E72D297353CC}">
              <c16:uniqueId val="{00000002-591E-4E45-A454-51DA36F9030F}"/>
            </c:ext>
          </c:extLst>
        </c:ser>
        <c:ser>
          <c:idx val="3"/>
          <c:order val="3"/>
          <c:tx>
            <c:strRef>
              <c:f>'10.4'!$E$13</c:f>
              <c:strCache>
                <c:ptCount val="1"/>
                <c:pt idx="0">
                  <c:v>2022</c:v>
                </c:pt>
              </c:strCache>
            </c:strRef>
          </c:tx>
          <c:spPr>
            <a:solidFill>
              <a:srgbClr val="C7CCD6"/>
            </a:solidFill>
          </c:spPr>
          <c:invertIfNegative val="0"/>
          <c:cat>
            <c:strRef>
              <c:f>'10.4'!$B$4:$E$4</c:f>
              <c:strCache>
                <c:ptCount val="4"/>
                <c:pt idx="0">
                  <c:v>I. čtvrtletí</c:v>
                </c:pt>
                <c:pt idx="1">
                  <c:v>II. čtvrtletí</c:v>
                </c:pt>
                <c:pt idx="2">
                  <c:v>III. čtvrtletí</c:v>
                </c:pt>
                <c:pt idx="3">
                  <c:v>IV. čtvrtletí</c:v>
                </c:pt>
              </c:strCache>
            </c:strRef>
          </c:cat>
          <c:val>
            <c:numRef>
              <c:f>'10.4'!$B$30:$E$30</c:f>
              <c:numCache>
                <c:formatCode>#\ ##0.0</c:formatCode>
                <c:ptCount val="4"/>
                <c:pt idx="0">
                  <c:v>7390.9582169999985</c:v>
                </c:pt>
                <c:pt idx="1">
                  <c:v>2754.0628879999995</c:v>
                </c:pt>
                <c:pt idx="2">
                  <c:v>1384.4316569999996</c:v>
                </c:pt>
                <c:pt idx="3">
                  <c:v>5576.0934020000022</c:v>
                </c:pt>
              </c:numCache>
            </c:numRef>
          </c:val>
          <c:extLst>
            <c:ext xmlns:c16="http://schemas.microsoft.com/office/drawing/2014/chart" uri="{C3380CC4-5D6E-409C-BE32-E72D297353CC}">
              <c16:uniqueId val="{00000003-591E-4E45-A454-51DA36F9030F}"/>
            </c:ext>
          </c:extLst>
        </c:ser>
        <c:ser>
          <c:idx val="4"/>
          <c:order val="4"/>
          <c:tx>
            <c:v>2023</c:v>
          </c:tx>
          <c:spPr>
            <a:solidFill>
              <a:srgbClr val="DF2B20"/>
            </a:solidFill>
          </c:spPr>
          <c:invertIfNegative val="0"/>
          <c:val>
            <c:numRef>
              <c:f>'10.4'!$B$31:$E$31</c:f>
              <c:numCache>
                <c:formatCode>#\ ##0.0</c:formatCode>
                <c:ptCount val="4"/>
                <c:pt idx="0">
                  <c:v>6684.9819380000008</c:v>
                </c:pt>
                <c:pt idx="1">
                  <c:v>2768.8376959999991</c:v>
                </c:pt>
                <c:pt idx="2">
                  <c:v>977.95415900000012</c:v>
                </c:pt>
              </c:numCache>
            </c:numRef>
          </c:val>
          <c:extLst>
            <c:ext xmlns:c16="http://schemas.microsoft.com/office/drawing/2014/chart" uri="{C3380CC4-5D6E-409C-BE32-E72D297353CC}">
              <c16:uniqueId val="{00000000-2B1D-4211-B315-4EA41E46808E}"/>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majorUnit val="2000"/>
      </c:valAx>
    </c:plotArea>
    <c:legend>
      <c:legendPos val="b"/>
      <c:layout>
        <c:manualLayout>
          <c:xMode val="edge"/>
          <c:yMode val="edge"/>
          <c:x val="7.9452310597542715E-3"/>
          <c:y val="0.8582905802054891"/>
          <c:w val="0.57287915510226251"/>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187-42F8-8135-75264A0C357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187-42F8-8135-75264A0C357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187-42F8-8135-75264A0C357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187-42F8-8135-75264A0C357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187-42F8-8135-75264A0C357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187-42F8-8135-75264A0C357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187-42F8-8135-75264A0C357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187-42F8-8135-75264A0C357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187-42F8-8135-75264A0C357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187-42F8-8135-75264A0C357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187-42F8-8135-75264A0C35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187-42F8-8135-75264A0C357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187-42F8-8135-75264A0C357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187-42F8-8135-75264A0C357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187-42F8-8135-75264A0C357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B187-42F8-8135-75264A0C357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uhlí</a:t>
            </a:r>
            <a:r>
              <a:rPr lang="en-US" sz="1000">
                <a:solidFill>
                  <a:schemeClr val="tx2"/>
                </a:solidFill>
              </a:rPr>
              <a:t> na</a:t>
            </a:r>
            <a:endParaRPr lang="cs-CZ" sz="1000">
              <a:solidFill>
                <a:schemeClr val="tx2"/>
              </a:solidFill>
            </a:endParaRPr>
          </a:p>
          <a:p>
            <a:pPr algn="l">
              <a:defRPr/>
            </a:pPr>
            <a:r>
              <a:rPr lang="cs-CZ" sz="1000">
                <a:solidFill>
                  <a:schemeClr val="tx2"/>
                </a:solidFill>
              </a:rPr>
              <a:t>dodávkách tepla</a:t>
            </a:r>
            <a:endParaRPr lang="en-US" sz="1000">
              <a:solidFill>
                <a:schemeClr val="tx2"/>
              </a:solidFill>
            </a:endParaRPr>
          </a:p>
        </c:rich>
      </c:tx>
      <c:layout>
        <c:manualLayout>
          <c:xMode val="edge"/>
          <c:yMode val="edge"/>
          <c:x val="2.4691358024691384E-3"/>
          <c:y val="1.7779851834568046E-2"/>
        </c:manualLayout>
      </c:layout>
      <c:overlay val="0"/>
    </c:title>
    <c:autoTitleDeleted val="0"/>
    <c:plotArea>
      <c:layout>
        <c:manualLayout>
          <c:layoutTarget val="inner"/>
          <c:xMode val="edge"/>
          <c:yMode val="edge"/>
          <c:x val="0.12621522309711286"/>
          <c:y val="0.35023783646646156"/>
          <c:w val="0.50809669843901084"/>
          <c:h val="0.5238777279838471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4-3BE2-448C-9EA2-7552889CB878}"/>
              </c:ext>
            </c:extLst>
          </c:dPt>
          <c:dPt>
            <c:idx val="1"/>
            <c:bubble3D val="0"/>
            <c:spPr>
              <a:solidFill>
                <a:schemeClr val="accent2"/>
              </a:solidFill>
            </c:spPr>
            <c:extLst>
              <c:ext xmlns:c16="http://schemas.microsoft.com/office/drawing/2014/chart" uri="{C3380CC4-5D6E-409C-BE32-E72D297353CC}">
                <c16:uniqueId val="{00000001-3BE2-448C-9EA2-7552889CB878}"/>
              </c:ext>
            </c:extLst>
          </c:dPt>
          <c:dPt>
            <c:idx val="2"/>
            <c:bubble3D val="0"/>
            <c:spPr>
              <a:solidFill>
                <a:schemeClr val="accent3"/>
              </a:solidFill>
            </c:spPr>
            <c:extLst>
              <c:ext xmlns:c16="http://schemas.microsoft.com/office/drawing/2014/chart" uri="{C3380CC4-5D6E-409C-BE32-E72D297353CC}">
                <c16:uniqueId val="{00000005-3BE2-448C-9EA2-7552889CB878}"/>
              </c:ext>
            </c:extLst>
          </c:dPt>
          <c:dPt>
            <c:idx val="3"/>
            <c:bubble3D val="0"/>
            <c:spPr>
              <a:solidFill>
                <a:schemeClr val="accent4"/>
              </a:solidFill>
            </c:spPr>
            <c:extLst>
              <c:ext xmlns:c16="http://schemas.microsoft.com/office/drawing/2014/chart" uri="{C3380CC4-5D6E-409C-BE32-E72D297353CC}">
                <c16:uniqueId val="{00000004-34EE-4F56-8A11-458BF592EEC9}"/>
              </c:ext>
            </c:extLst>
          </c:dPt>
          <c:dPt>
            <c:idx val="4"/>
            <c:bubble3D val="0"/>
            <c:spPr>
              <a:solidFill>
                <a:schemeClr val="accent5"/>
              </a:solidFill>
            </c:spPr>
            <c:extLst>
              <c:ext xmlns:c16="http://schemas.microsoft.com/office/drawing/2014/chart" uri="{C3380CC4-5D6E-409C-BE32-E72D297353CC}">
                <c16:uniqueId val="{00000003-3BE2-448C-9EA2-7552889CB878}"/>
              </c:ext>
            </c:extLst>
          </c:dPt>
          <c:dPt>
            <c:idx val="5"/>
            <c:bubble3D val="0"/>
            <c:spPr>
              <a:solidFill>
                <a:schemeClr val="accent6"/>
              </a:solidFill>
            </c:spPr>
            <c:extLst>
              <c:ext xmlns:c16="http://schemas.microsoft.com/office/drawing/2014/chart" uri="{C3380CC4-5D6E-409C-BE32-E72D297353CC}">
                <c16:uniqueId val="{00000006-3BE2-448C-9EA2-7552889CB878}"/>
              </c:ext>
            </c:extLst>
          </c:dPt>
          <c:dPt>
            <c:idx val="6"/>
            <c:bubble3D val="0"/>
            <c:spPr>
              <a:solidFill>
                <a:srgbClr val="F0948F"/>
              </a:solidFill>
            </c:spPr>
            <c:extLst>
              <c:ext xmlns:c16="http://schemas.microsoft.com/office/drawing/2014/chart" uri="{C3380CC4-5D6E-409C-BE32-E72D297353CC}">
                <c16:uniqueId val="{00000007-3BE2-448C-9EA2-7552889CB878}"/>
              </c:ext>
            </c:extLst>
          </c:dPt>
          <c:dPt>
            <c:idx val="7"/>
            <c:bubble3D val="0"/>
            <c:spPr>
              <a:solidFill>
                <a:srgbClr val="F7C9C7"/>
              </a:solidFill>
            </c:spPr>
            <c:extLst>
              <c:ext xmlns:c16="http://schemas.microsoft.com/office/drawing/2014/chart" uri="{C3380CC4-5D6E-409C-BE32-E72D297353CC}">
                <c16:uniqueId val="{00000008-3BE2-448C-9EA2-7552889CB878}"/>
              </c:ext>
            </c:extLst>
          </c:dPt>
          <c:dLbls>
            <c:dLbl>
              <c:idx val="0"/>
              <c:layout>
                <c:manualLayout>
                  <c:x val="0.18426345144356954"/>
                  <c:y val="-9.8208651061692381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layout>
                    <c:manualLayout>
                      <c:w val="0.19107666229221343"/>
                      <c:h val="0.10499673561665142"/>
                    </c:manualLayout>
                  </c15:layout>
                </c:ext>
                <c:ext xmlns:c16="http://schemas.microsoft.com/office/drawing/2014/chart" uri="{C3380CC4-5D6E-409C-BE32-E72D297353CC}">
                  <c16:uniqueId val="{00000004-3BE2-448C-9EA2-7552889CB878}"/>
                </c:ext>
              </c:extLst>
            </c:dLbl>
            <c:dLbl>
              <c:idx val="2"/>
              <c:delete val="1"/>
              <c:extLst>
                <c:ext xmlns:c15="http://schemas.microsoft.com/office/drawing/2012/chart" uri="{CE6537A1-D6FC-4f65-9D91-7224C49458BB}"/>
                <c:ext xmlns:c16="http://schemas.microsoft.com/office/drawing/2014/chart" uri="{C3380CC4-5D6E-409C-BE32-E72D297353CC}">
                  <c16:uniqueId val="{00000005-3BE2-448C-9EA2-7552889CB878}"/>
                </c:ext>
              </c:extLst>
            </c:dLbl>
            <c:dLbl>
              <c:idx val="3"/>
              <c:tx>
                <c:rich>
                  <a:bodyPr/>
                  <a:lstStyle/>
                  <a:p>
                    <a:pPr algn="ctr" rtl="0">
                      <a:defRPr sz="900">
                        <a:solidFill>
                          <a:schemeClr val="bg1"/>
                        </a:solidFill>
                      </a:defRPr>
                    </a:pPr>
                    <a:r>
                      <a:rPr lang="en-US" sz="900">
                        <a:solidFill>
                          <a:schemeClr val="bg1"/>
                        </a:solidFill>
                      </a:rPr>
                      <a:t>7%</a:t>
                    </a:r>
                  </a:p>
                </c:rich>
              </c:tx>
              <c:spPr>
                <a:noFill/>
                <a:ln>
                  <a:noFill/>
                </a:ln>
                <a:effectLst/>
              </c:sp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4EE-4F56-8A11-458BF592EEC9}"/>
                </c:ext>
              </c:extLst>
            </c:dLbl>
            <c:dLbl>
              <c:idx val="5"/>
              <c:delete val="1"/>
              <c:extLst>
                <c:ext xmlns:c15="http://schemas.microsoft.com/office/drawing/2012/chart" uri="{CE6537A1-D6FC-4f65-9D91-7224C49458BB}"/>
                <c:ext xmlns:c16="http://schemas.microsoft.com/office/drawing/2014/chart" uri="{C3380CC4-5D6E-409C-BE32-E72D297353CC}">
                  <c16:uniqueId val="{00000006-3BE2-448C-9EA2-7552889CB878}"/>
                </c:ext>
              </c:extLst>
            </c:dLbl>
            <c:dLbl>
              <c:idx val="6"/>
              <c:delete val="1"/>
              <c:extLst>
                <c:ext xmlns:c15="http://schemas.microsoft.com/office/drawing/2012/chart" uri="{CE6537A1-D6FC-4f65-9D91-7224C49458BB}"/>
                <c:ext xmlns:c16="http://schemas.microsoft.com/office/drawing/2014/chart" uri="{C3380CC4-5D6E-409C-BE32-E72D297353CC}">
                  <c16:uniqueId val="{00000007-3BE2-448C-9EA2-7552889CB878}"/>
                </c:ext>
              </c:extLst>
            </c:dLbl>
            <c:dLbl>
              <c:idx val="7"/>
              <c:delete val="1"/>
              <c:extLst>
                <c:ext xmlns:c15="http://schemas.microsoft.com/office/drawing/2012/chart" uri="{CE6537A1-D6FC-4f65-9D91-7224C49458BB}"/>
                <c:ext xmlns:c16="http://schemas.microsoft.com/office/drawing/2014/chart" uri="{C3380CC4-5D6E-409C-BE32-E72D297353CC}">
                  <c16:uniqueId val="{00000008-3BE2-448C-9EA2-7552889CB878}"/>
                </c:ext>
              </c:extLst>
            </c:dLbl>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1.2126170433746674E-2</c:v>
                </c:pt>
                <c:pt idx="1">
                  <c:v>0.12716702795190168</c:v>
                </c:pt>
                <c:pt idx="2">
                  <c:v>1.076927302915797E-4</c:v>
                </c:pt>
                <c:pt idx="3">
                  <c:v>9.6161972350553501E-2</c:v>
                </c:pt>
                <c:pt idx="4">
                  <c:v>0.76443713653350664</c:v>
                </c:pt>
                <c:pt idx="5">
                  <c:v>0</c:v>
                </c:pt>
                <c:pt idx="6">
                  <c:v>0</c:v>
                </c:pt>
                <c:pt idx="7">
                  <c:v>0</c:v>
                </c:pt>
              </c:numCache>
            </c:numRef>
          </c:val>
          <c:extLst>
            <c:ext xmlns:c16="http://schemas.microsoft.com/office/drawing/2014/chart" uri="{C3380CC4-5D6E-409C-BE32-E72D297353CC}">
              <c16:uniqueId val="{00000009-3BE2-448C-9EA2-7552889CB878}"/>
            </c:ext>
          </c:extLst>
        </c:ser>
        <c:dLbls>
          <c:showLegendKey val="0"/>
          <c:showVal val="0"/>
          <c:showCatName val="0"/>
          <c:showSerName val="0"/>
          <c:showPercent val="1"/>
          <c:showBubbleSize val="0"/>
          <c:showLeaderLines val="1"/>
        </c:dLbls>
        <c:firstSliceAng val="43"/>
        <c:holeSize val="50"/>
      </c:doughnutChart>
    </c:plotArea>
    <c:plotVisOnly val="1"/>
    <c:dispBlanksAs val="gap"/>
    <c:showDLblsOverMax val="0"/>
  </c:chart>
  <c:spPr>
    <a:ln>
      <a:noFill/>
    </a:ln>
  </c:spPr>
  <c:txPr>
    <a:bodyPr/>
    <a:lstStyle/>
    <a:p>
      <a:pPr>
        <a:defRPr sz="1050"/>
      </a:pPr>
      <a:endParaRPr lang="cs-CZ"/>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Bilance tepla (TJ)</a:t>
            </a:r>
          </a:p>
        </c:rich>
      </c:tx>
      <c:layout>
        <c:manualLayout>
          <c:xMode val="edge"/>
          <c:yMode val="edge"/>
          <c:x val="6.4524454768356972E-5"/>
          <c:y val="2.3691377830839831E-2"/>
        </c:manualLayout>
      </c:layout>
      <c:overlay val="0"/>
    </c:title>
    <c:autoTitleDeleted val="0"/>
    <c:plotArea>
      <c:layout>
        <c:manualLayout>
          <c:layoutTarget val="inner"/>
          <c:xMode val="edge"/>
          <c:yMode val="edge"/>
          <c:x val="5.131015127174144E-2"/>
          <c:y val="0.11527845141712992"/>
          <c:w val="0.92804202320238427"/>
          <c:h val="0.79793213446256017"/>
        </c:manualLayout>
      </c:layout>
      <c:barChart>
        <c:barDir val="col"/>
        <c:grouping val="stacked"/>
        <c:varyColors val="0"/>
        <c:ser>
          <c:idx val="0"/>
          <c:order val="0"/>
          <c:tx>
            <c:strRef>
              <c:f>'3'!$A$18</c:f>
              <c:strCache>
                <c:ptCount val="1"/>
                <c:pt idx="0">
                  <c:v>Výroba tepla brutto</c:v>
                </c:pt>
              </c:strCache>
            </c:strRef>
          </c:tx>
          <c:spPr>
            <a:solidFill>
              <a:srgbClr val="233060"/>
            </a:solidFill>
          </c:spPr>
          <c:invertIfNegative val="0"/>
          <c:val>
            <c:numRef>
              <c:f>'3'!$B$18:$M$18</c:f>
              <c:numCache>
                <c:formatCode>#\ ##0.0</c:formatCode>
                <c:ptCount val="12"/>
                <c:pt idx="0">
                  <c:v>17156.377908492996</c:v>
                </c:pt>
                <c:pt idx="1">
                  <c:v>15621.68122812989</c:v>
                </c:pt>
                <c:pt idx="2">
                  <c:v>14948.879512586254</c:v>
                </c:pt>
                <c:pt idx="3">
                  <c:v>12929.22656767085</c:v>
                </c:pt>
                <c:pt idx="4">
                  <c:v>9373.7717624830093</c:v>
                </c:pt>
                <c:pt idx="5">
                  <c:v>7100.687161741761</c:v>
                </c:pt>
                <c:pt idx="6">
                  <c:v>7009.3079059999982</c:v>
                </c:pt>
                <c:pt idx="7">
                  <c:v>7020.7445659999994</c:v>
                </c:pt>
                <c:pt idx="8">
                  <c:v>7266.0187369999985</c:v>
                </c:pt>
                <c:pt idx="9">
                  <c:v>0</c:v>
                </c:pt>
                <c:pt idx="10">
                  <c:v>0</c:v>
                </c:pt>
                <c:pt idx="11">
                  <c:v>0</c:v>
                </c:pt>
              </c:numCache>
            </c:numRef>
          </c:val>
          <c:extLst>
            <c:ext xmlns:c16="http://schemas.microsoft.com/office/drawing/2014/chart" uri="{C3380CC4-5D6E-409C-BE32-E72D297353CC}">
              <c16:uniqueId val="{00000000-17F0-43A7-BC01-5C4DC9758F47}"/>
            </c:ext>
          </c:extLst>
        </c:ser>
        <c:ser>
          <c:idx val="1"/>
          <c:order val="1"/>
          <c:tx>
            <c:strRef>
              <c:f>'3'!$A$19</c:f>
              <c:strCache>
                <c:ptCount val="1"/>
                <c:pt idx="0">
                  <c:v>Technologická vlastní spotřeba tepla </c:v>
                </c:pt>
              </c:strCache>
            </c:strRef>
          </c:tx>
          <c:spPr>
            <a:solidFill>
              <a:srgbClr val="596387"/>
            </a:solidFill>
          </c:spPr>
          <c:invertIfNegative val="0"/>
          <c:val>
            <c:numRef>
              <c:f>'3'!$B$19:$M$19</c:f>
              <c:numCache>
                <c:formatCode>#\ ##0.0</c:formatCode>
                <c:ptCount val="12"/>
                <c:pt idx="0">
                  <c:v>-834.34775000000013</c:v>
                </c:pt>
                <c:pt idx="1">
                  <c:v>-720.97007499999972</c:v>
                </c:pt>
                <c:pt idx="2">
                  <c:v>-797.37397100000067</c:v>
                </c:pt>
                <c:pt idx="3">
                  <c:v>-755.6535600000002</c:v>
                </c:pt>
                <c:pt idx="4">
                  <c:v>-681.26783</c:v>
                </c:pt>
                <c:pt idx="5">
                  <c:v>-632.59074700000008</c:v>
                </c:pt>
                <c:pt idx="6">
                  <c:v>-598.73770399999989</c:v>
                </c:pt>
                <c:pt idx="7">
                  <c:v>-608.09318099999962</c:v>
                </c:pt>
                <c:pt idx="8">
                  <c:v>-628.80769600000031</c:v>
                </c:pt>
                <c:pt idx="9">
                  <c:v>0</c:v>
                </c:pt>
                <c:pt idx="10">
                  <c:v>0</c:v>
                </c:pt>
                <c:pt idx="11">
                  <c:v>0</c:v>
                </c:pt>
              </c:numCache>
            </c:numRef>
          </c:val>
          <c:extLst>
            <c:ext xmlns:c16="http://schemas.microsoft.com/office/drawing/2014/chart" uri="{C3380CC4-5D6E-409C-BE32-E72D297353CC}">
              <c16:uniqueId val="{00000001-17F0-43A7-BC01-5C4DC9758F47}"/>
            </c:ext>
          </c:extLst>
        </c:ser>
        <c:ser>
          <c:idx val="2"/>
          <c:order val="2"/>
          <c:tx>
            <c:strRef>
              <c:f>'3'!$A$20</c:f>
              <c:strCache>
                <c:ptCount val="1"/>
                <c:pt idx="0">
                  <c:v>Ztráty</c:v>
                </c:pt>
              </c:strCache>
            </c:strRef>
          </c:tx>
          <c:spPr>
            <a:solidFill>
              <a:srgbClr val="9196B0"/>
            </a:solidFill>
          </c:spPr>
          <c:invertIfNegative val="0"/>
          <c:val>
            <c:numRef>
              <c:f>'3'!$B$20:$M$20</c:f>
              <c:numCache>
                <c:formatCode>#\ ##0.0</c:formatCode>
                <c:ptCount val="12"/>
                <c:pt idx="0">
                  <c:v>-1298.4741176115099</c:v>
                </c:pt>
                <c:pt idx="1">
                  <c:v>-1172.9105865900385</c:v>
                </c:pt>
                <c:pt idx="2">
                  <c:v>-1170.4745407624584</c:v>
                </c:pt>
                <c:pt idx="3">
                  <c:v>-1151.5312556566041</c:v>
                </c:pt>
                <c:pt idx="4">
                  <c:v>-941.29552035178301</c:v>
                </c:pt>
                <c:pt idx="5">
                  <c:v>-732.16215770640747</c:v>
                </c:pt>
                <c:pt idx="6">
                  <c:v>-721.13288332000002</c:v>
                </c:pt>
                <c:pt idx="7">
                  <c:v>-745.46166213999993</c:v>
                </c:pt>
                <c:pt idx="8">
                  <c:v>-734.20706487999939</c:v>
                </c:pt>
                <c:pt idx="9">
                  <c:v>0</c:v>
                </c:pt>
                <c:pt idx="10">
                  <c:v>0</c:v>
                </c:pt>
                <c:pt idx="11">
                  <c:v>0</c:v>
                </c:pt>
              </c:numCache>
            </c:numRef>
          </c:val>
          <c:extLst>
            <c:ext xmlns:c16="http://schemas.microsoft.com/office/drawing/2014/chart" uri="{C3380CC4-5D6E-409C-BE32-E72D297353CC}">
              <c16:uniqueId val="{00000002-17F0-43A7-BC01-5C4DC9758F47}"/>
            </c:ext>
          </c:extLst>
        </c:ser>
        <c:ser>
          <c:idx val="3"/>
          <c:order val="3"/>
          <c:tx>
            <c:strRef>
              <c:f>'3'!$A$21</c:f>
              <c:strCache>
                <c:ptCount val="1"/>
                <c:pt idx="0">
                  <c:v>Vlastní spotřeba tepla</c:v>
                </c:pt>
              </c:strCache>
            </c:strRef>
          </c:tx>
          <c:spPr>
            <a:solidFill>
              <a:srgbClr val="C7CCD6"/>
            </a:solidFill>
          </c:spPr>
          <c:invertIfNegative val="0"/>
          <c:val>
            <c:numRef>
              <c:f>'3'!$B$21:$M$21</c:f>
              <c:numCache>
                <c:formatCode>#\ ##0.0</c:formatCode>
                <c:ptCount val="12"/>
                <c:pt idx="0">
                  <c:v>-4526.7202936460089</c:v>
                </c:pt>
                <c:pt idx="1">
                  <c:v>-3723.4006641388055</c:v>
                </c:pt>
                <c:pt idx="2">
                  <c:v>-3963.8605981840306</c:v>
                </c:pt>
                <c:pt idx="3">
                  <c:v>-3697.5963548824311</c:v>
                </c:pt>
                <c:pt idx="4">
                  <c:v>-3466.0746509458877</c:v>
                </c:pt>
                <c:pt idx="5">
                  <c:v>-2930.3558682059388</c:v>
                </c:pt>
                <c:pt idx="6">
                  <c:v>-3098.9712376800003</c:v>
                </c:pt>
                <c:pt idx="7">
                  <c:v>-2999.6187178600017</c:v>
                </c:pt>
                <c:pt idx="8">
                  <c:v>-3102.5461381199989</c:v>
                </c:pt>
                <c:pt idx="9">
                  <c:v>0</c:v>
                </c:pt>
                <c:pt idx="10">
                  <c:v>0</c:v>
                </c:pt>
                <c:pt idx="11">
                  <c:v>0</c:v>
                </c:pt>
              </c:numCache>
            </c:numRef>
          </c:val>
          <c:extLst>
            <c:ext xmlns:c16="http://schemas.microsoft.com/office/drawing/2014/chart" uri="{C3380CC4-5D6E-409C-BE32-E72D297353CC}">
              <c16:uniqueId val="{00000003-17F0-43A7-BC01-5C4DC9758F47}"/>
            </c:ext>
          </c:extLst>
        </c:ser>
        <c:ser>
          <c:idx val="4"/>
          <c:order val="4"/>
          <c:tx>
            <c:strRef>
              <c:f>'3'!$A$22</c:f>
              <c:strCache>
                <c:ptCount val="1"/>
                <c:pt idx="0">
                  <c:v>Dodávky tepla</c:v>
                </c:pt>
              </c:strCache>
            </c:strRef>
          </c:tx>
          <c:spPr>
            <a:solidFill>
              <a:srgbClr val="DF2B20"/>
            </a:solidFill>
          </c:spPr>
          <c:invertIfNegative val="0"/>
          <c:val>
            <c:numRef>
              <c:f>'3'!$B$22:$M$22</c:f>
              <c:numCache>
                <c:formatCode>#\ ##0.0</c:formatCode>
                <c:ptCount val="12"/>
                <c:pt idx="0">
                  <c:v>-10473.229814235476</c:v>
                </c:pt>
                <c:pt idx="1">
                  <c:v>-9982.7115194010457</c:v>
                </c:pt>
                <c:pt idx="2">
                  <c:v>-9000.3527406397625</c:v>
                </c:pt>
                <c:pt idx="3">
                  <c:v>-7302.8025641318145</c:v>
                </c:pt>
                <c:pt idx="4">
                  <c:v>-4264.0078931853359</c:v>
                </c:pt>
                <c:pt idx="5">
                  <c:v>-2783.7556228294097</c:v>
                </c:pt>
                <c:pt idx="6">
                  <c:v>-2569.672791</c:v>
                </c:pt>
                <c:pt idx="7">
                  <c:v>-2649.3152569999997</c:v>
                </c:pt>
                <c:pt idx="8">
                  <c:v>-2783.1919390000003</c:v>
                </c:pt>
                <c:pt idx="9">
                  <c:v>0</c:v>
                </c:pt>
                <c:pt idx="10">
                  <c:v>0</c:v>
                </c:pt>
                <c:pt idx="11">
                  <c:v>0</c:v>
                </c:pt>
              </c:numCache>
            </c:numRef>
          </c:val>
          <c:extLst>
            <c:ext xmlns:c16="http://schemas.microsoft.com/office/drawing/2014/chart" uri="{C3380CC4-5D6E-409C-BE32-E72D297353CC}">
              <c16:uniqueId val="{00000004-17F0-43A7-BC01-5C4DC9758F47}"/>
            </c:ext>
          </c:extLst>
        </c:ser>
        <c:ser>
          <c:idx val="5"/>
          <c:order val="5"/>
          <c:tx>
            <c:strRef>
              <c:f>'3'!$A$23</c:f>
              <c:strCache>
                <c:ptCount val="1"/>
                <c:pt idx="0">
                  <c:v>Bilanční rozdíl</c:v>
                </c:pt>
              </c:strCache>
            </c:strRef>
          </c:tx>
          <c:invertIfNegative val="0"/>
          <c:val>
            <c:numRef>
              <c:f>'3'!$B$23:$M$23</c:f>
              <c:numCache>
                <c:formatCode>#\ ##0.0</c:formatCode>
                <c:ptCount val="12"/>
                <c:pt idx="0">
                  <c:v>-23.605933000000732</c:v>
                </c:pt>
                <c:pt idx="1">
                  <c:v>-21.688383000000613</c:v>
                </c:pt>
                <c:pt idx="2">
                  <c:v>-16.817662000003111</c:v>
                </c:pt>
                <c:pt idx="3">
                  <c:v>-21.642832999999882</c:v>
                </c:pt>
                <c:pt idx="4">
                  <c:v>-21.125868000001901</c:v>
                </c:pt>
                <c:pt idx="5">
                  <c:v>-21.822766000004322</c:v>
                </c:pt>
                <c:pt idx="6">
                  <c:v>-20.793289999998251</c:v>
                </c:pt>
                <c:pt idx="7">
                  <c:v>-18.255747999998675</c:v>
                </c:pt>
                <c:pt idx="8">
                  <c:v>-17.265899000000445</c:v>
                </c:pt>
                <c:pt idx="9">
                  <c:v>0</c:v>
                </c:pt>
                <c:pt idx="10">
                  <c:v>0</c:v>
                </c:pt>
                <c:pt idx="11">
                  <c:v>0</c:v>
                </c:pt>
              </c:numCache>
            </c:numRef>
          </c:val>
          <c:extLst>
            <c:ext xmlns:c16="http://schemas.microsoft.com/office/drawing/2014/chart" uri="{C3380CC4-5D6E-409C-BE32-E72D297353CC}">
              <c16:uniqueId val="{00000005-17F0-43A7-BC01-5C4DC9758F47}"/>
            </c:ext>
          </c:extLst>
        </c:ser>
        <c:dLbls>
          <c:showLegendKey val="0"/>
          <c:showVal val="0"/>
          <c:showCatName val="0"/>
          <c:showSerName val="0"/>
          <c:showPercent val="0"/>
          <c:showBubbleSize val="0"/>
        </c:dLbls>
        <c:gapWidth val="50"/>
        <c:overlap val="100"/>
        <c:axId val="222155136"/>
        <c:axId val="222156672"/>
      </c:barChart>
      <c:catAx>
        <c:axId val="222155136"/>
        <c:scaling>
          <c:orientation val="minMax"/>
        </c:scaling>
        <c:delete val="0"/>
        <c:axPos val="b"/>
        <c:majorTickMark val="none"/>
        <c:minorTickMark val="none"/>
        <c:tickLblPos val="low"/>
        <c:txPr>
          <a:bodyPr/>
          <a:lstStyle/>
          <a:p>
            <a:pPr>
              <a:defRPr sz="900"/>
            </a:pPr>
            <a:endParaRPr lang="cs-CZ"/>
          </a:p>
        </c:txPr>
        <c:crossAx val="222156672"/>
        <c:crosses val="autoZero"/>
        <c:auto val="1"/>
        <c:lblAlgn val="ctr"/>
        <c:lblOffset val="100"/>
        <c:noMultiLvlLbl val="0"/>
      </c:catAx>
      <c:valAx>
        <c:axId val="222156672"/>
        <c:scaling>
          <c:orientation val="minMax"/>
          <c:max val="20000"/>
          <c:min val="-20000"/>
        </c:scaling>
        <c:delete val="0"/>
        <c:axPos val="l"/>
        <c:majorGridlines/>
        <c:numFmt formatCode="#,##0" sourceLinked="0"/>
        <c:majorTickMark val="out"/>
        <c:minorTickMark val="none"/>
        <c:tickLblPos val="nextTo"/>
        <c:spPr>
          <a:ln>
            <a:noFill/>
          </a:ln>
        </c:spPr>
        <c:txPr>
          <a:bodyPr/>
          <a:lstStyle/>
          <a:p>
            <a:pPr>
              <a:defRPr sz="900"/>
            </a:pPr>
            <a:endParaRPr lang="cs-CZ"/>
          </a:p>
        </c:txPr>
        <c:crossAx val="22215513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uhlí (TJ)</a:t>
            </a:r>
            <a:endParaRPr lang="en-US" sz="1000">
              <a:solidFill>
                <a:schemeClr val="tx2"/>
              </a:solidFill>
            </a:endParaRPr>
          </a:p>
        </c:rich>
      </c:tx>
      <c:layout>
        <c:manualLayout>
          <c:xMode val="edge"/>
          <c:yMode val="edge"/>
          <c:x val="7.6781249999999983E-3"/>
          <c:y val="1.6919162822606405E-3"/>
        </c:manualLayout>
      </c:layout>
      <c:overlay val="0"/>
    </c:title>
    <c:autoTitleDeleted val="0"/>
    <c:plotArea>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1AED-4DA8-87E2-E2B58DBE8113}"/>
              </c:ext>
            </c:extLst>
          </c:dPt>
          <c:dPt>
            <c:idx val="3"/>
            <c:invertIfNegative val="0"/>
            <c:bubble3D val="0"/>
            <c:explosion val="52"/>
            <c:extLst>
              <c:ext xmlns:c16="http://schemas.microsoft.com/office/drawing/2014/chart" uri="{C3380CC4-5D6E-409C-BE32-E72D297353CC}">
                <c16:uniqueId val="{00000001-1AED-4DA8-87E2-E2B58DBE8113}"/>
              </c:ext>
            </c:extLst>
          </c:dPt>
          <c:dPt>
            <c:idx val="4"/>
            <c:invertIfNegative val="0"/>
            <c:bubble3D val="0"/>
            <c:extLst>
              <c:ext xmlns:c16="http://schemas.microsoft.com/office/drawing/2014/chart" uri="{C3380CC4-5D6E-409C-BE32-E72D297353CC}">
                <c16:uniqueId val="{00000002-1AED-4DA8-87E2-E2B58DBE8113}"/>
              </c:ext>
            </c:extLst>
          </c:dPt>
          <c:dPt>
            <c:idx val="5"/>
            <c:invertIfNegative val="0"/>
            <c:bubble3D val="0"/>
            <c:extLst>
              <c:ext xmlns:c16="http://schemas.microsoft.com/office/drawing/2014/chart" uri="{C3380CC4-5D6E-409C-BE32-E72D297353CC}">
                <c16:uniqueId val="{00000003-1AED-4DA8-87E2-E2B58DBE8113}"/>
              </c:ext>
            </c:extLst>
          </c:dPt>
          <c:dPt>
            <c:idx val="6"/>
            <c:invertIfNegative val="0"/>
            <c:bubble3D val="0"/>
            <c:extLst>
              <c:ext xmlns:c16="http://schemas.microsoft.com/office/drawing/2014/chart" uri="{C3380CC4-5D6E-409C-BE32-E72D297353CC}">
                <c16:uniqueId val="{00000004-1AED-4DA8-87E2-E2B58DBE8113}"/>
              </c:ext>
            </c:extLst>
          </c:dPt>
          <c:dPt>
            <c:idx val="7"/>
            <c:invertIfNegative val="0"/>
            <c:bubble3D val="0"/>
            <c:spPr>
              <a:solidFill>
                <a:srgbClr val="FFC000"/>
              </a:solidFill>
            </c:spPr>
            <c:extLst>
              <c:ext xmlns:c16="http://schemas.microsoft.com/office/drawing/2014/chart" uri="{C3380CC4-5D6E-409C-BE32-E72D297353CC}">
                <c16:uniqueId val="{00000006-1AED-4DA8-87E2-E2B58DBE8113}"/>
              </c:ext>
            </c:extLst>
          </c:dPt>
          <c:cat>
            <c:strRef>
              <c:f>'5.4'!$B$4:$D$4</c:f>
              <c:strCache>
                <c:ptCount val="3"/>
                <c:pt idx="0">
                  <c:v>Červenec</c:v>
                </c:pt>
                <c:pt idx="1">
                  <c:v>Srpen</c:v>
                </c:pt>
                <c:pt idx="2">
                  <c:v>Září</c:v>
                </c:pt>
              </c:strCache>
            </c:strRef>
          </c:cat>
          <c:val>
            <c:numRef>
              <c:f>'5.4'!$B$7:$D$7</c:f>
              <c:numCache>
                <c:formatCode>#\ ##0.0</c:formatCode>
                <c:ptCount val="3"/>
                <c:pt idx="0">
                  <c:v>5403.37</c:v>
                </c:pt>
                <c:pt idx="1">
                  <c:v>26.05</c:v>
                </c:pt>
                <c:pt idx="2">
                  <c:v>38385.379999999997</c:v>
                </c:pt>
              </c:numCache>
            </c:numRef>
          </c:val>
          <c:extLst>
            <c:ext xmlns:c16="http://schemas.microsoft.com/office/drawing/2014/chart" uri="{C3380CC4-5D6E-409C-BE32-E72D297353CC}">
              <c16:uniqueId val="{00000007-1AED-4DA8-87E2-E2B58DBE8113}"/>
            </c:ext>
          </c:extLst>
        </c:ser>
        <c:ser>
          <c:idx val="1"/>
          <c:order val="1"/>
          <c:tx>
            <c:strRef>
              <c:f>'5.4'!$A$8</c:f>
              <c:strCache>
                <c:ptCount val="1"/>
                <c:pt idx="0">
                  <c:v>Černé uhlí průmyslové</c:v>
                </c:pt>
              </c:strCache>
            </c:strRef>
          </c:tx>
          <c:spPr>
            <a:solidFill>
              <a:schemeClr val="accent2"/>
            </a:solidFill>
          </c:spPr>
          <c:invertIfNegative val="0"/>
          <c:cat>
            <c:strRef>
              <c:f>'5.4'!$B$4:$D$4</c:f>
              <c:strCache>
                <c:ptCount val="3"/>
                <c:pt idx="0">
                  <c:v>Červenec</c:v>
                </c:pt>
                <c:pt idx="1">
                  <c:v>Srpen</c:v>
                </c:pt>
                <c:pt idx="2">
                  <c:v>Září</c:v>
                </c:pt>
              </c:strCache>
            </c:strRef>
          </c:cat>
          <c:val>
            <c:numRef>
              <c:f>'5.4'!$B$8:$D$8</c:f>
              <c:numCache>
                <c:formatCode>#\ ##0.0</c:formatCode>
                <c:ptCount val="3"/>
                <c:pt idx="0">
                  <c:v>163531.31699999998</c:v>
                </c:pt>
                <c:pt idx="1">
                  <c:v>153701.01</c:v>
                </c:pt>
                <c:pt idx="2">
                  <c:v>142253.04200000002</c:v>
                </c:pt>
              </c:numCache>
            </c:numRef>
          </c:val>
          <c:extLst>
            <c:ext xmlns:c16="http://schemas.microsoft.com/office/drawing/2014/chart" uri="{C3380CC4-5D6E-409C-BE32-E72D297353CC}">
              <c16:uniqueId val="{00000008-1AED-4DA8-87E2-E2B58DBE8113}"/>
            </c:ext>
          </c:extLst>
        </c:ser>
        <c:ser>
          <c:idx val="2"/>
          <c:order val="2"/>
          <c:tx>
            <c:strRef>
              <c:f>'5.4'!$A$9</c:f>
              <c:strCache>
                <c:ptCount val="1"/>
                <c:pt idx="0">
                  <c:v>Černouhelné kaly a granulát</c:v>
                </c:pt>
              </c:strCache>
            </c:strRef>
          </c:tx>
          <c:spPr>
            <a:solidFill>
              <a:schemeClr val="accent3"/>
            </a:solidFill>
          </c:spPr>
          <c:invertIfNegative val="0"/>
          <c:cat>
            <c:strRef>
              <c:f>'5.4'!$B$4:$D$4</c:f>
              <c:strCache>
                <c:ptCount val="3"/>
                <c:pt idx="0">
                  <c:v>Červenec</c:v>
                </c:pt>
                <c:pt idx="1">
                  <c:v>Srpen</c:v>
                </c:pt>
                <c:pt idx="2">
                  <c:v>Září</c:v>
                </c:pt>
              </c:strCache>
            </c:strRef>
          </c:cat>
          <c:val>
            <c:numRef>
              <c:f>'5.4'!$B$9:$D$9</c:f>
              <c:numCache>
                <c:formatCode>#\ ##0.0</c:formatCode>
                <c:ptCount val="3"/>
                <c:pt idx="0">
                  <c:v>389.12</c:v>
                </c:pt>
                <c:pt idx="1">
                  <c:v>0</c:v>
                </c:pt>
                <c:pt idx="2">
                  <c:v>0</c:v>
                </c:pt>
              </c:numCache>
            </c:numRef>
          </c:val>
          <c:extLst>
            <c:ext xmlns:c16="http://schemas.microsoft.com/office/drawing/2014/chart" uri="{C3380CC4-5D6E-409C-BE32-E72D297353CC}">
              <c16:uniqueId val="{00000009-1AED-4DA8-87E2-E2B58DBE8113}"/>
            </c:ext>
          </c:extLst>
        </c:ser>
        <c:ser>
          <c:idx val="3"/>
          <c:order val="3"/>
          <c:tx>
            <c:strRef>
              <c:f>'5.4'!$A$10</c:f>
              <c:strCache>
                <c:ptCount val="1"/>
                <c:pt idx="0">
                  <c:v>Hnědé uhlí tříděné</c:v>
                </c:pt>
              </c:strCache>
            </c:strRef>
          </c:tx>
          <c:spPr>
            <a:solidFill>
              <a:schemeClr val="accent4"/>
            </a:solidFill>
          </c:spPr>
          <c:invertIfNegative val="0"/>
          <c:cat>
            <c:strRef>
              <c:f>'5.4'!$B$4:$D$4</c:f>
              <c:strCache>
                <c:ptCount val="3"/>
                <c:pt idx="0">
                  <c:v>Červenec</c:v>
                </c:pt>
                <c:pt idx="1">
                  <c:v>Srpen</c:v>
                </c:pt>
                <c:pt idx="2">
                  <c:v>Září</c:v>
                </c:pt>
              </c:strCache>
            </c:strRef>
          </c:cat>
          <c:val>
            <c:numRef>
              <c:f>'5.4'!$B$10:$D$10</c:f>
              <c:numCache>
                <c:formatCode>#\ ##0.0</c:formatCode>
                <c:ptCount val="3"/>
                <c:pt idx="0">
                  <c:v>101007.268</c:v>
                </c:pt>
                <c:pt idx="1">
                  <c:v>125870.14600000001</c:v>
                </c:pt>
                <c:pt idx="2">
                  <c:v>120579.15599999999</c:v>
                </c:pt>
              </c:numCache>
            </c:numRef>
          </c:val>
          <c:extLst>
            <c:ext xmlns:c16="http://schemas.microsoft.com/office/drawing/2014/chart" uri="{C3380CC4-5D6E-409C-BE32-E72D297353CC}">
              <c16:uniqueId val="{0000000A-1AED-4DA8-87E2-E2B58DBE8113}"/>
            </c:ext>
          </c:extLst>
        </c:ser>
        <c:ser>
          <c:idx val="4"/>
          <c:order val="4"/>
          <c:tx>
            <c:strRef>
              <c:f>'5.4'!$A$11</c:f>
              <c:strCache>
                <c:ptCount val="1"/>
                <c:pt idx="0">
                  <c:v>Hnědé uhlí průmyslové</c:v>
                </c:pt>
              </c:strCache>
            </c:strRef>
          </c:tx>
          <c:spPr>
            <a:solidFill>
              <a:schemeClr val="accent5"/>
            </a:solidFill>
          </c:spPr>
          <c:invertIfNegative val="0"/>
          <c:cat>
            <c:strRef>
              <c:f>'5.4'!$B$4:$D$4</c:f>
              <c:strCache>
                <c:ptCount val="3"/>
                <c:pt idx="0">
                  <c:v>Červenec</c:v>
                </c:pt>
                <c:pt idx="1">
                  <c:v>Srpen</c:v>
                </c:pt>
                <c:pt idx="2">
                  <c:v>Září</c:v>
                </c:pt>
              </c:strCache>
            </c:strRef>
          </c:cat>
          <c:val>
            <c:numRef>
              <c:f>'5.4'!$B$11:$D$11</c:f>
              <c:numCache>
                <c:formatCode>#\ ##0.0</c:formatCode>
                <c:ptCount val="3"/>
                <c:pt idx="0">
                  <c:v>778480.66800000006</c:v>
                </c:pt>
                <c:pt idx="1">
                  <c:v>915503.76599999995</c:v>
                </c:pt>
                <c:pt idx="2">
                  <c:v>1068112.6710000001</c:v>
                </c:pt>
              </c:numCache>
            </c:numRef>
          </c:val>
          <c:extLst>
            <c:ext xmlns:c16="http://schemas.microsoft.com/office/drawing/2014/chart" uri="{C3380CC4-5D6E-409C-BE32-E72D297353CC}">
              <c16:uniqueId val="{0000000B-1AED-4DA8-87E2-E2B58DBE8113}"/>
            </c:ext>
          </c:extLst>
        </c:ser>
        <c:ser>
          <c:idx val="5"/>
          <c:order val="5"/>
          <c:tx>
            <c:strRef>
              <c:f>'5.4'!$A$12</c:f>
              <c:strCache>
                <c:ptCount val="1"/>
                <c:pt idx="0">
                  <c:v>Hnědé uhlí - Brikety</c:v>
                </c:pt>
              </c:strCache>
            </c:strRef>
          </c:tx>
          <c:spPr>
            <a:solidFill>
              <a:schemeClr val="accent6"/>
            </a:solidFill>
          </c:spPr>
          <c:invertIfNegative val="0"/>
          <c:cat>
            <c:strRef>
              <c:f>'5.4'!$B$4:$D$4</c:f>
              <c:strCache>
                <c:ptCount val="3"/>
                <c:pt idx="0">
                  <c:v>Červenec</c:v>
                </c:pt>
                <c:pt idx="1">
                  <c:v>Srpen</c:v>
                </c:pt>
                <c:pt idx="2">
                  <c:v>Září</c:v>
                </c:pt>
              </c:strCache>
            </c:strRef>
          </c:cat>
          <c:val>
            <c:numRef>
              <c:f>'5.4'!$B$12:$D$12</c:f>
              <c:numCache>
                <c:formatCode>#\ ##0.0</c:formatCode>
                <c:ptCount val="3"/>
                <c:pt idx="0">
                  <c:v>0</c:v>
                </c:pt>
                <c:pt idx="1">
                  <c:v>0</c:v>
                </c:pt>
                <c:pt idx="2">
                  <c:v>0</c:v>
                </c:pt>
              </c:numCache>
            </c:numRef>
          </c:val>
          <c:extLst>
            <c:ext xmlns:c16="http://schemas.microsoft.com/office/drawing/2014/chart" uri="{C3380CC4-5D6E-409C-BE32-E72D297353CC}">
              <c16:uniqueId val="{0000000C-1AED-4DA8-87E2-E2B58DBE8113}"/>
            </c:ext>
          </c:extLst>
        </c:ser>
        <c:ser>
          <c:idx val="6"/>
          <c:order val="6"/>
          <c:tx>
            <c:strRef>
              <c:f>'5.4'!$A$13</c:f>
              <c:strCache>
                <c:ptCount val="1"/>
                <c:pt idx="0">
                  <c:v>Hnědé uhlí - Lignit</c:v>
                </c:pt>
              </c:strCache>
            </c:strRef>
          </c:tx>
          <c:spPr>
            <a:solidFill>
              <a:srgbClr val="F0948F"/>
            </a:solidFill>
          </c:spPr>
          <c:invertIfNegative val="0"/>
          <c:cat>
            <c:strRef>
              <c:f>'5.4'!$B$4:$D$4</c:f>
              <c:strCache>
                <c:ptCount val="3"/>
                <c:pt idx="0">
                  <c:v>Červenec</c:v>
                </c:pt>
                <c:pt idx="1">
                  <c:v>Srpen</c:v>
                </c:pt>
                <c:pt idx="2">
                  <c:v>Září</c:v>
                </c:pt>
              </c:strCache>
            </c:strRef>
          </c:cat>
          <c:val>
            <c:numRef>
              <c:f>'5.4'!$B$13:$D$13</c:f>
              <c:numCache>
                <c:formatCode>#\ ##0.0</c:formatCode>
                <c:ptCount val="3"/>
                <c:pt idx="0">
                  <c:v>0</c:v>
                </c:pt>
                <c:pt idx="1">
                  <c:v>0</c:v>
                </c:pt>
                <c:pt idx="2">
                  <c:v>0</c:v>
                </c:pt>
              </c:numCache>
            </c:numRef>
          </c:val>
          <c:extLst>
            <c:ext xmlns:c16="http://schemas.microsoft.com/office/drawing/2014/chart" uri="{C3380CC4-5D6E-409C-BE32-E72D297353CC}">
              <c16:uniqueId val="{0000000D-1AED-4DA8-87E2-E2B58DBE8113}"/>
            </c:ext>
          </c:extLst>
        </c:ser>
        <c:ser>
          <c:idx val="7"/>
          <c:order val="7"/>
          <c:tx>
            <c:strRef>
              <c:f>'5.4'!$A$14</c:f>
              <c:strCache>
                <c:ptCount val="1"/>
                <c:pt idx="0">
                  <c:v>Hnědé uhlí - Mourové kaly</c:v>
                </c:pt>
              </c:strCache>
            </c:strRef>
          </c:tx>
          <c:spPr>
            <a:solidFill>
              <a:srgbClr val="F7C9C7"/>
            </a:solidFill>
          </c:spPr>
          <c:invertIfNegative val="0"/>
          <c:cat>
            <c:strRef>
              <c:f>'5.4'!$B$4:$D$4</c:f>
              <c:strCache>
                <c:ptCount val="3"/>
                <c:pt idx="0">
                  <c:v>Červenec</c:v>
                </c:pt>
                <c:pt idx="1">
                  <c:v>Srpen</c:v>
                </c:pt>
                <c:pt idx="2">
                  <c:v>Září</c:v>
                </c:pt>
              </c:strCache>
            </c:strRef>
          </c:cat>
          <c:val>
            <c:numRef>
              <c:f>'5.4'!$B$14:$D$14</c:f>
              <c:numCache>
                <c:formatCode>#\ ##0.0</c:formatCode>
                <c:ptCount val="3"/>
                <c:pt idx="0">
                  <c:v>0</c:v>
                </c:pt>
                <c:pt idx="1">
                  <c:v>0</c:v>
                </c:pt>
                <c:pt idx="2">
                  <c:v>0</c:v>
                </c:pt>
              </c:numCache>
            </c:numRef>
          </c:val>
          <c:extLst>
            <c:ext xmlns:c16="http://schemas.microsoft.com/office/drawing/2014/chart" uri="{C3380CC4-5D6E-409C-BE32-E72D297353CC}">
              <c16:uniqueId val="{0000000E-1AED-4DA8-87E2-E2B58DBE8113}"/>
            </c:ext>
          </c:extLst>
        </c:ser>
        <c:dLbls>
          <c:showLegendKey val="0"/>
          <c:showVal val="0"/>
          <c:showCatName val="0"/>
          <c:showSerName val="0"/>
          <c:showPercent val="0"/>
          <c:showBubbleSize val="0"/>
        </c:dLbls>
        <c:gapWidth val="50"/>
        <c:overlap val="100"/>
        <c:axId val="233164800"/>
        <c:axId val="233166336"/>
      </c:barChart>
      <c:catAx>
        <c:axId val="233164800"/>
        <c:scaling>
          <c:orientation val="minMax"/>
        </c:scaling>
        <c:delete val="0"/>
        <c:axPos val="b"/>
        <c:numFmt formatCode="General" sourceLinked="1"/>
        <c:majorTickMark val="none"/>
        <c:minorTickMark val="none"/>
        <c:tickLblPos val="nextTo"/>
        <c:txPr>
          <a:bodyPr/>
          <a:lstStyle/>
          <a:p>
            <a:pPr>
              <a:defRPr sz="900"/>
            </a:pPr>
            <a:endParaRPr lang="cs-CZ"/>
          </a:p>
        </c:txPr>
        <c:crossAx val="233166336"/>
        <c:crosses val="autoZero"/>
        <c:auto val="1"/>
        <c:lblAlgn val="ctr"/>
        <c:lblOffset val="100"/>
        <c:noMultiLvlLbl val="0"/>
      </c:catAx>
      <c:valAx>
        <c:axId val="2331663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3164800"/>
        <c:crosses val="autoZero"/>
        <c:crossBetween val="between"/>
        <c:majorUnit val="20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biomasy na </a:t>
            </a:r>
            <a:r>
              <a:rPr lang="cs-CZ" sz="1000">
                <a:solidFill>
                  <a:schemeClr val="tx2"/>
                </a:solidFill>
              </a:rPr>
              <a:t>dodávkách tepla</a:t>
            </a:r>
          </a:p>
        </c:rich>
      </c:tx>
      <c:layout>
        <c:manualLayout>
          <c:xMode val="edge"/>
          <c:yMode val="edge"/>
          <c:x val="4.5019336750016535E-2"/>
          <c:y val="1.3868913649085908E-2"/>
        </c:manualLayout>
      </c:layout>
      <c:overlay val="0"/>
    </c:title>
    <c:autoTitleDeleted val="0"/>
    <c:plotArea>
      <c:layout>
        <c:manualLayout>
          <c:layoutTarget val="inner"/>
          <c:xMode val="edge"/>
          <c:yMode val="edge"/>
          <c:x val="0.16564878130227889"/>
          <c:y val="0.35431470639946622"/>
          <c:w val="0.58315899274469118"/>
          <c:h val="0.57552121611561824"/>
        </c:manualLayout>
      </c:layout>
      <c:doughnutChart>
        <c:varyColors val="1"/>
        <c:ser>
          <c:idx val="0"/>
          <c:order val="0"/>
          <c:dPt>
            <c:idx val="5"/>
            <c:bubble3D val="0"/>
            <c:spPr>
              <a:solidFill>
                <a:schemeClr val="accent6"/>
              </a:solidFill>
            </c:spPr>
            <c:extLst>
              <c:ext xmlns:c16="http://schemas.microsoft.com/office/drawing/2014/chart" uri="{C3380CC4-5D6E-409C-BE32-E72D297353CC}">
                <c16:uniqueId val="{00000000-D9EB-4D55-9B74-18198FE7428B}"/>
              </c:ext>
            </c:extLst>
          </c:dPt>
          <c:dLbls>
            <c:dLbl>
              <c:idx val="0"/>
              <c:layout>
                <c:manualLayout>
                  <c:x val="1.3769351785923931E-2"/>
                  <c:y val="-3.8878324792530006E-2"/>
                </c:manualLayout>
              </c:layout>
              <c:showLegendKey val="0"/>
              <c:showVal val="0"/>
              <c:showCatName val="0"/>
              <c:showSerName val="0"/>
              <c:showPercent val="1"/>
              <c:showBubbleSize val="0"/>
              <c:extLst>
                <c:ext xmlns:c15="http://schemas.microsoft.com/office/drawing/2012/chart" uri="{CE6537A1-D6FC-4f65-9D91-7224C49458BB}">
                  <c15:layout>
                    <c:manualLayout>
                      <c:w val="0.14461308610627135"/>
                      <c:h val="7.1737228860008065E-2"/>
                    </c:manualLayout>
                  </c15:layout>
                </c:ext>
                <c:ext xmlns:c16="http://schemas.microsoft.com/office/drawing/2014/chart" uri="{C3380CC4-5D6E-409C-BE32-E72D297353CC}">
                  <c16:uniqueId val="{00000003-BCDB-4504-ADDF-2645B1B6ACA4}"/>
                </c:ext>
              </c:extLst>
            </c:dLbl>
            <c:dLbl>
              <c:idx val="1"/>
              <c:layout>
                <c:manualLayout>
                  <c:x val="3.392414491370576E-2"/>
                  <c:y val="7.3958098326952471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3E1-49CB-8198-24B956D6F20C}"/>
                </c:ext>
              </c:extLst>
            </c:dLbl>
            <c:dLbl>
              <c:idx val="2"/>
              <c:delete val="1"/>
              <c:extLst>
                <c:ext xmlns:c15="http://schemas.microsoft.com/office/drawing/2012/chart" uri="{CE6537A1-D6FC-4f65-9D91-7224C49458BB}"/>
                <c:ext xmlns:c16="http://schemas.microsoft.com/office/drawing/2014/chart" uri="{C3380CC4-5D6E-409C-BE32-E72D297353CC}">
                  <c16:uniqueId val="{00000000-14BA-41E8-81F4-B85652C4646D}"/>
                </c:ext>
              </c:extLst>
            </c:dLbl>
            <c:dLbl>
              <c:idx val="3"/>
              <c:delete val="1"/>
              <c:extLst>
                <c:ext xmlns:c15="http://schemas.microsoft.com/office/drawing/2012/chart" uri="{CE6537A1-D6FC-4f65-9D91-7224C49458BB}"/>
                <c:ext xmlns:c16="http://schemas.microsoft.com/office/drawing/2014/chart" uri="{C3380CC4-5D6E-409C-BE32-E72D297353CC}">
                  <c16:uniqueId val="{00000001-14BA-41E8-81F4-B85652C4646D}"/>
                </c:ext>
              </c:extLst>
            </c:dLbl>
            <c:dLbl>
              <c:idx val="4"/>
              <c:delete val="1"/>
              <c:extLst>
                <c:ext xmlns:c15="http://schemas.microsoft.com/office/drawing/2012/chart" uri="{CE6537A1-D6FC-4f65-9D91-7224C49458BB}"/>
                <c:ext xmlns:c16="http://schemas.microsoft.com/office/drawing/2014/chart" uri="{C3380CC4-5D6E-409C-BE32-E72D297353CC}">
                  <c16:uniqueId val="{00000002-14BA-41E8-81F4-B85652C4646D}"/>
                </c:ext>
              </c:extLst>
            </c:dLbl>
            <c:dLbl>
              <c:idx val="6"/>
              <c:layout>
                <c:manualLayout>
                  <c:x val="-6.7181762108851385E-3"/>
                  <c:y val="2.465269944231748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CDB-4504-ADDF-2645B1B6ACA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'5.4'!$A$22:$A$28</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'5.4'!$E$22:$E$28</c:f>
              <c:numCache>
                <c:formatCode>0%</c:formatCode>
                <c:ptCount val="7"/>
                <c:pt idx="0">
                  <c:v>5.6984192939104741E-2</c:v>
                </c:pt>
                <c:pt idx="1">
                  <c:v>0.20594199816564099</c:v>
                </c:pt>
                <c:pt idx="2">
                  <c:v>0</c:v>
                </c:pt>
                <c:pt idx="3">
                  <c:v>0</c:v>
                </c:pt>
                <c:pt idx="4">
                  <c:v>0</c:v>
                </c:pt>
                <c:pt idx="5">
                  <c:v>0.70304520601755904</c:v>
                </c:pt>
                <c:pt idx="6">
                  <c:v>3.4028602877695366E-2</c:v>
                </c:pt>
              </c:numCache>
            </c:numRef>
          </c:val>
          <c:extLst>
            <c:ext xmlns:c16="http://schemas.microsoft.com/office/drawing/2014/chart" uri="{C3380CC4-5D6E-409C-BE32-E72D297353CC}">
              <c16:uniqueId val="{00000003-14BA-41E8-81F4-B85652C4646D}"/>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a:t>
            </a:r>
            <a:r>
              <a:rPr lang="cs-CZ" sz="1000" b="1" i="0" u="none" strike="noStrike" baseline="0">
                <a:solidFill>
                  <a:schemeClr val="tx2"/>
                </a:solidFill>
                <a:effectLst/>
              </a:rPr>
              <a:t>biomasy</a:t>
            </a:r>
            <a:r>
              <a:rPr lang="cs-CZ" sz="1000">
                <a:solidFill>
                  <a:schemeClr val="tx2"/>
                </a:solidFill>
              </a:rPr>
              <a:t> (TJ)</a:t>
            </a:r>
            <a:endParaRPr lang="en-US" sz="1000">
              <a:solidFill>
                <a:schemeClr val="tx2"/>
              </a:solidFill>
            </a:endParaRPr>
          </a:p>
        </c:rich>
      </c:tx>
      <c:layout>
        <c:manualLayout>
          <c:xMode val="edge"/>
          <c:yMode val="edge"/>
          <c:x val="0"/>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'5.4'!$A$22</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C6A9-4A0A-9229-85C442BD0CF3}"/>
              </c:ext>
            </c:extLst>
          </c:dPt>
          <c:dPt>
            <c:idx val="3"/>
            <c:invertIfNegative val="0"/>
            <c:bubble3D val="0"/>
            <c:explosion val="52"/>
            <c:extLst>
              <c:ext xmlns:c16="http://schemas.microsoft.com/office/drawing/2014/chart" uri="{C3380CC4-5D6E-409C-BE32-E72D297353CC}">
                <c16:uniqueId val="{00000001-C6A9-4A0A-9229-85C442BD0CF3}"/>
              </c:ext>
            </c:extLst>
          </c:dPt>
          <c:dPt>
            <c:idx val="4"/>
            <c:invertIfNegative val="0"/>
            <c:bubble3D val="0"/>
            <c:extLst>
              <c:ext xmlns:c16="http://schemas.microsoft.com/office/drawing/2014/chart" uri="{C3380CC4-5D6E-409C-BE32-E72D297353CC}">
                <c16:uniqueId val="{00000002-C6A9-4A0A-9229-85C442BD0CF3}"/>
              </c:ext>
            </c:extLst>
          </c:dPt>
          <c:dPt>
            <c:idx val="5"/>
            <c:invertIfNegative val="0"/>
            <c:bubble3D val="0"/>
            <c:extLst>
              <c:ext xmlns:c16="http://schemas.microsoft.com/office/drawing/2014/chart" uri="{C3380CC4-5D6E-409C-BE32-E72D297353CC}">
                <c16:uniqueId val="{00000003-C6A9-4A0A-9229-85C442BD0CF3}"/>
              </c:ext>
            </c:extLst>
          </c:dPt>
          <c:dPt>
            <c:idx val="6"/>
            <c:invertIfNegative val="0"/>
            <c:bubble3D val="0"/>
            <c:extLst>
              <c:ext xmlns:c16="http://schemas.microsoft.com/office/drawing/2014/chart" uri="{C3380CC4-5D6E-409C-BE32-E72D297353CC}">
                <c16:uniqueId val="{00000004-C6A9-4A0A-9229-85C442BD0CF3}"/>
              </c:ext>
            </c:extLst>
          </c:dPt>
          <c:dPt>
            <c:idx val="7"/>
            <c:invertIfNegative val="0"/>
            <c:bubble3D val="0"/>
            <c:extLst>
              <c:ext xmlns:c16="http://schemas.microsoft.com/office/drawing/2014/chart" uri="{C3380CC4-5D6E-409C-BE32-E72D297353CC}">
                <c16:uniqueId val="{00000005-C6A9-4A0A-9229-85C442BD0CF3}"/>
              </c:ext>
            </c:extLst>
          </c:dPt>
          <c:cat>
            <c:strRef>
              <c:f>'5.4'!$B$19:$D$19</c:f>
              <c:strCache>
                <c:ptCount val="3"/>
                <c:pt idx="0">
                  <c:v>Červenec</c:v>
                </c:pt>
                <c:pt idx="1">
                  <c:v>Srpen</c:v>
                </c:pt>
                <c:pt idx="2">
                  <c:v>Září</c:v>
                </c:pt>
              </c:strCache>
            </c:strRef>
          </c:cat>
          <c:val>
            <c:numRef>
              <c:f>'5.4'!$B$22:$D$22</c:f>
              <c:numCache>
                <c:formatCode>#\ ##0.0</c:formatCode>
                <c:ptCount val="3"/>
                <c:pt idx="0">
                  <c:v>9317.7130000000016</c:v>
                </c:pt>
                <c:pt idx="1">
                  <c:v>18388.392</c:v>
                </c:pt>
                <c:pt idx="2">
                  <c:v>17693.766</c:v>
                </c:pt>
              </c:numCache>
            </c:numRef>
          </c:val>
          <c:extLst>
            <c:ext xmlns:c16="http://schemas.microsoft.com/office/drawing/2014/chart" uri="{C3380CC4-5D6E-409C-BE32-E72D297353CC}">
              <c16:uniqueId val="{00000006-C6A9-4A0A-9229-85C442BD0CF3}"/>
            </c:ext>
          </c:extLst>
        </c:ser>
        <c:ser>
          <c:idx val="1"/>
          <c:order val="1"/>
          <c:tx>
            <c:strRef>
              <c:f>'5.4'!$A$23</c:f>
              <c:strCache>
                <c:ptCount val="1"/>
                <c:pt idx="0">
                  <c:v>Celulózové výluhy</c:v>
                </c:pt>
              </c:strCache>
            </c:strRef>
          </c:tx>
          <c:invertIfNegative val="0"/>
          <c:cat>
            <c:strRef>
              <c:f>'5.4'!$B$19:$D$19</c:f>
              <c:strCache>
                <c:ptCount val="3"/>
                <c:pt idx="0">
                  <c:v>Červenec</c:v>
                </c:pt>
                <c:pt idx="1">
                  <c:v>Srpen</c:v>
                </c:pt>
                <c:pt idx="2">
                  <c:v>Září</c:v>
                </c:pt>
              </c:strCache>
            </c:strRef>
          </c:cat>
          <c:val>
            <c:numRef>
              <c:f>'5.4'!$B$23:$D$23</c:f>
              <c:numCache>
                <c:formatCode>#\ ##0.0</c:formatCode>
                <c:ptCount val="3"/>
                <c:pt idx="0">
                  <c:v>47854.559999999998</c:v>
                </c:pt>
                <c:pt idx="1">
                  <c:v>59049.15</c:v>
                </c:pt>
                <c:pt idx="2">
                  <c:v>57172.32</c:v>
                </c:pt>
              </c:numCache>
            </c:numRef>
          </c:val>
          <c:extLst>
            <c:ext xmlns:c16="http://schemas.microsoft.com/office/drawing/2014/chart" uri="{C3380CC4-5D6E-409C-BE32-E72D297353CC}">
              <c16:uniqueId val="{00000007-C6A9-4A0A-9229-85C442BD0CF3}"/>
            </c:ext>
          </c:extLst>
        </c:ser>
        <c:ser>
          <c:idx val="2"/>
          <c:order val="2"/>
          <c:tx>
            <c:strRef>
              <c:f>'5.4'!$A$24</c:f>
              <c:strCache>
                <c:ptCount val="1"/>
                <c:pt idx="0">
                  <c:v>Kapalná biopaliva</c:v>
                </c:pt>
              </c:strCache>
            </c:strRef>
          </c:tx>
          <c:invertIfNegative val="0"/>
          <c:cat>
            <c:strRef>
              <c:f>'5.4'!$B$19:$D$19</c:f>
              <c:strCache>
                <c:ptCount val="3"/>
                <c:pt idx="0">
                  <c:v>Červenec</c:v>
                </c:pt>
                <c:pt idx="1">
                  <c:v>Srpen</c:v>
                </c:pt>
                <c:pt idx="2">
                  <c:v>Září</c:v>
                </c:pt>
              </c:strCache>
            </c:strRef>
          </c:cat>
          <c:val>
            <c:numRef>
              <c:f>'5.4'!$B$24:$D$24</c:f>
              <c:numCache>
                <c:formatCode>#\ ##0.0</c:formatCode>
                <c:ptCount val="3"/>
                <c:pt idx="0">
                  <c:v>0</c:v>
                </c:pt>
                <c:pt idx="1">
                  <c:v>0</c:v>
                </c:pt>
                <c:pt idx="2">
                  <c:v>0</c:v>
                </c:pt>
              </c:numCache>
            </c:numRef>
          </c:val>
          <c:extLst>
            <c:ext xmlns:c16="http://schemas.microsoft.com/office/drawing/2014/chart" uri="{C3380CC4-5D6E-409C-BE32-E72D297353CC}">
              <c16:uniqueId val="{00000008-C6A9-4A0A-9229-85C442BD0CF3}"/>
            </c:ext>
          </c:extLst>
        </c:ser>
        <c:ser>
          <c:idx val="3"/>
          <c:order val="3"/>
          <c:tx>
            <c:strRef>
              <c:f>'5.4'!$A$25</c:f>
              <c:strCache>
                <c:ptCount val="1"/>
                <c:pt idx="0">
                  <c:v>Ostatní biomasa</c:v>
                </c:pt>
              </c:strCache>
            </c:strRef>
          </c:tx>
          <c:invertIfNegative val="0"/>
          <c:cat>
            <c:strRef>
              <c:f>'5.4'!$B$19:$D$19</c:f>
              <c:strCache>
                <c:ptCount val="3"/>
                <c:pt idx="0">
                  <c:v>Červenec</c:v>
                </c:pt>
                <c:pt idx="1">
                  <c:v>Srpen</c:v>
                </c:pt>
                <c:pt idx="2">
                  <c:v>Září</c:v>
                </c:pt>
              </c:strCache>
            </c:strRef>
          </c:cat>
          <c:val>
            <c:numRef>
              <c:f>'5.4'!$B$25:$D$25</c:f>
              <c:numCache>
                <c:formatCode>#\ ##0.0</c:formatCode>
                <c:ptCount val="3"/>
                <c:pt idx="0">
                  <c:v>0</c:v>
                </c:pt>
                <c:pt idx="1">
                  <c:v>0</c:v>
                </c:pt>
                <c:pt idx="2">
                  <c:v>0</c:v>
                </c:pt>
              </c:numCache>
            </c:numRef>
          </c:val>
          <c:extLst>
            <c:ext xmlns:c16="http://schemas.microsoft.com/office/drawing/2014/chart" uri="{C3380CC4-5D6E-409C-BE32-E72D297353CC}">
              <c16:uniqueId val="{00000009-C6A9-4A0A-9229-85C442BD0CF3}"/>
            </c:ext>
          </c:extLst>
        </c:ser>
        <c:ser>
          <c:idx val="4"/>
          <c:order val="4"/>
          <c:tx>
            <c:strRef>
              <c:f>'5.4'!$A$26</c:f>
              <c:strCache>
                <c:ptCount val="1"/>
                <c:pt idx="0">
                  <c:v>Palivové dříví</c:v>
                </c:pt>
              </c:strCache>
            </c:strRef>
          </c:tx>
          <c:invertIfNegative val="0"/>
          <c:cat>
            <c:strRef>
              <c:f>'5.4'!$B$19:$D$19</c:f>
              <c:strCache>
                <c:ptCount val="3"/>
                <c:pt idx="0">
                  <c:v>Červenec</c:v>
                </c:pt>
                <c:pt idx="1">
                  <c:v>Srpen</c:v>
                </c:pt>
                <c:pt idx="2">
                  <c:v>Září</c:v>
                </c:pt>
              </c:strCache>
            </c:strRef>
          </c:cat>
          <c:val>
            <c:numRef>
              <c:f>'5.4'!$B$26:$D$26</c:f>
              <c:numCache>
                <c:formatCode>#\ ##0.0</c:formatCode>
                <c:ptCount val="3"/>
                <c:pt idx="0">
                  <c:v>0</c:v>
                </c:pt>
                <c:pt idx="1">
                  <c:v>0</c:v>
                </c:pt>
                <c:pt idx="2">
                  <c:v>0</c:v>
                </c:pt>
              </c:numCache>
            </c:numRef>
          </c:val>
          <c:extLst>
            <c:ext xmlns:c16="http://schemas.microsoft.com/office/drawing/2014/chart" uri="{C3380CC4-5D6E-409C-BE32-E72D297353CC}">
              <c16:uniqueId val="{0000000A-C6A9-4A0A-9229-85C442BD0CF3}"/>
            </c:ext>
          </c:extLst>
        </c:ser>
        <c:ser>
          <c:idx val="5"/>
          <c:order val="5"/>
          <c:tx>
            <c:strRef>
              <c:f>'5.4'!$A$27</c:f>
              <c:strCache>
                <c:ptCount val="1"/>
                <c:pt idx="0">
                  <c:v>Piliny, kůra, štěpky, dřevní odpad</c:v>
                </c:pt>
              </c:strCache>
            </c:strRef>
          </c:tx>
          <c:spPr>
            <a:solidFill>
              <a:schemeClr val="accent6"/>
            </a:solidFill>
          </c:spPr>
          <c:invertIfNegative val="0"/>
          <c:cat>
            <c:strRef>
              <c:f>'5.4'!$B$19:$D$19</c:f>
              <c:strCache>
                <c:ptCount val="3"/>
                <c:pt idx="0">
                  <c:v>Červenec</c:v>
                </c:pt>
                <c:pt idx="1">
                  <c:v>Srpen</c:v>
                </c:pt>
                <c:pt idx="2">
                  <c:v>Září</c:v>
                </c:pt>
              </c:strCache>
            </c:strRef>
          </c:cat>
          <c:val>
            <c:numRef>
              <c:f>'5.4'!$B$27:$D$27</c:f>
              <c:numCache>
                <c:formatCode>#\ ##0.0</c:formatCode>
                <c:ptCount val="3"/>
                <c:pt idx="0">
                  <c:v>236884.06200000003</c:v>
                </c:pt>
                <c:pt idx="1">
                  <c:v>150660.125</c:v>
                </c:pt>
                <c:pt idx="2">
                  <c:v>172578.89300000001</c:v>
                </c:pt>
              </c:numCache>
            </c:numRef>
          </c:val>
          <c:extLst>
            <c:ext xmlns:c16="http://schemas.microsoft.com/office/drawing/2014/chart" uri="{C3380CC4-5D6E-409C-BE32-E72D297353CC}">
              <c16:uniqueId val="{0000000B-C6A9-4A0A-9229-85C442BD0CF3}"/>
            </c:ext>
          </c:extLst>
        </c:ser>
        <c:ser>
          <c:idx val="6"/>
          <c:order val="6"/>
          <c:tx>
            <c:strRef>
              <c:f>'5.4'!$A$28</c:f>
              <c:strCache>
                <c:ptCount val="1"/>
                <c:pt idx="0">
                  <c:v>Rostlinné materiály neaglomerované</c:v>
                </c:pt>
              </c:strCache>
            </c:strRef>
          </c:tx>
          <c:spPr>
            <a:solidFill>
              <a:srgbClr val="F0948F"/>
            </a:solidFill>
          </c:spPr>
          <c:invertIfNegative val="0"/>
          <c:cat>
            <c:strRef>
              <c:f>'5.4'!$B$19:$D$19</c:f>
              <c:strCache>
                <c:ptCount val="3"/>
                <c:pt idx="0">
                  <c:v>Červenec</c:v>
                </c:pt>
                <c:pt idx="1">
                  <c:v>Srpen</c:v>
                </c:pt>
                <c:pt idx="2">
                  <c:v>Září</c:v>
                </c:pt>
              </c:strCache>
            </c:strRef>
          </c:cat>
          <c:val>
            <c:numRef>
              <c:f>'5.4'!$B$28:$D$28</c:f>
              <c:numCache>
                <c:formatCode>#\ ##0.0</c:formatCode>
                <c:ptCount val="3"/>
                <c:pt idx="0">
                  <c:v>8964.4670000000006</c:v>
                </c:pt>
                <c:pt idx="1">
                  <c:v>9767.0110000000004</c:v>
                </c:pt>
                <c:pt idx="2">
                  <c:v>8379.4470000000001</c:v>
                </c:pt>
              </c:numCache>
            </c:numRef>
          </c:val>
          <c:extLst>
            <c:ext xmlns:c16="http://schemas.microsoft.com/office/drawing/2014/chart" uri="{C3380CC4-5D6E-409C-BE32-E72D297353CC}">
              <c16:uniqueId val="{0000000C-C6A9-4A0A-9229-85C442BD0CF3}"/>
            </c:ext>
          </c:extLst>
        </c:ser>
        <c:dLbls>
          <c:showLegendKey val="0"/>
          <c:showVal val="0"/>
          <c:showCatName val="0"/>
          <c:showSerName val="0"/>
          <c:showPercent val="0"/>
          <c:showBubbleSize val="0"/>
        </c:dLbls>
        <c:gapWidth val="50"/>
        <c:overlap val="100"/>
        <c:axId val="233328640"/>
        <c:axId val="233330176"/>
      </c:barChart>
      <c:catAx>
        <c:axId val="233328640"/>
        <c:scaling>
          <c:orientation val="minMax"/>
        </c:scaling>
        <c:delete val="0"/>
        <c:axPos val="b"/>
        <c:numFmt formatCode="General" sourceLinked="1"/>
        <c:majorTickMark val="none"/>
        <c:minorTickMark val="none"/>
        <c:tickLblPos val="nextTo"/>
        <c:txPr>
          <a:bodyPr/>
          <a:lstStyle/>
          <a:p>
            <a:pPr>
              <a:defRPr sz="900"/>
            </a:pPr>
            <a:endParaRPr lang="cs-CZ"/>
          </a:p>
        </c:txPr>
        <c:crossAx val="233330176"/>
        <c:crosses val="autoZero"/>
        <c:auto val="1"/>
        <c:lblAlgn val="ctr"/>
        <c:lblOffset val="100"/>
        <c:noMultiLvlLbl val="0"/>
      </c:catAx>
      <c:valAx>
        <c:axId val="2333301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3328640"/>
        <c:crosses val="autoZero"/>
        <c:crossBetween val="between"/>
        <c:majorUnit val="10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bioplynu</a:t>
            </a:r>
            <a:r>
              <a:rPr lang="en-US" sz="1000">
                <a:solidFill>
                  <a:schemeClr val="tx2"/>
                </a:solidFill>
              </a:rPr>
              <a:t> na </a:t>
            </a:r>
            <a:r>
              <a:rPr lang="cs-CZ" sz="1000">
                <a:solidFill>
                  <a:schemeClr val="tx2"/>
                </a:solidFill>
              </a:rPr>
              <a:t>dodávkách tepla</a:t>
            </a:r>
          </a:p>
        </c:rich>
      </c:tx>
      <c:layout>
        <c:manualLayout>
          <c:xMode val="edge"/>
          <c:yMode val="edge"/>
          <c:x val="4.7782213039171476E-2"/>
          <c:y val="0"/>
        </c:manualLayout>
      </c:layout>
      <c:overlay val="0"/>
    </c:title>
    <c:autoTitleDeleted val="0"/>
    <c:plotArea>
      <c:layout>
        <c:manualLayout>
          <c:layoutTarget val="inner"/>
          <c:xMode val="edge"/>
          <c:yMode val="edge"/>
          <c:x val="0.15505077382568558"/>
          <c:y val="0.36383960117915298"/>
          <c:w val="0.470966603312517"/>
          <c:h val="0.54235345322472317"/>
        </c:manualLayout>
      </c:layout>
      <c:doughnutChart>
        <c:varyColors val="1"/>
        <c:ser>
          <c:idx val="0"/>
          <c:order val="0"/>
          <c:dLbls>
            <c:dLbl>
              <c:idx val="0"/>
              <c:numFmt formatCode="0%" sourceLinked="0"/>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C87A-4AC0-B436-9882062371ED}"/>
                </c:ext>
              </c:extLst>
            </c:dLbl>
            <c:dLbl>
              <c:idx val="1"/>
              <c:layout>
                <c:manualLayout>
                  <c:x val="0.16454751950143473"/>
                  <c:y val="0.14648343855216045"/>
                </c:manualLayout>
              </c:layout>
              <c:numFmt formatCode="0.0%" sourceLinked="0"/>
              <c:spPr>
                <a:ln w="3175"/>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CA-4385-9178-87F937D55918}"/>
                </c:ext>
              </c:extLst>
            </c:dLbl>
            <c:dLbl>
              <c:idx val="2"/>
              <c:layout>
                <c:manualLayout>
                  <c:x val="1.3651877133105802E-2"/>
                  <c:y val="0"/>
                </c:manualLayout>
              </c:layout>
              <c:spPr>
                <a:noFill/>
                <a:ln>
                  <a:noFill/>
                </a:ln>
                <a:effectLst/>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88D-48F6-83FC-D0F41AEA2FF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'5.4'!$A$36:$A$38</c:f>
              <c:strCache>
                <c:ptCount val="3"/>
                <c:pt idx="0">
                  <c:v>Skládkový plyn</c:v>
                </c:pt>
                <c:pt idx="1">
                  <c:v>Kalový plyn (ČOV)</c:v>
                </c:pt>
                <c:pt idx="2">
                  <c:v>Ostatní bioplyn</c:v>
                </c:pt>
              </c:strCache>
            </c:strRef>
          </c:cat>
          <c:val>
            <c:numRef>
              <c:f>'5.4'!$E$36:$E$38</c:f>
              <c:numCache>
                <c:formatCode>0%</c:formatCode>
                <c:ptCount val="3"/>
                <c:pt idx="0">
                  <c:v>0.17162713337239846</c:v>
                </c:pt>
                <c:pt idx="1">
                  <c:v>2.5022913351292666E-2</c:v>
                </c:pt>
                <c:pt idx="2">
                  <c:v>0.80334995327630887</c:v>
                </c:pt>
              </c:numCache>
            </c:numRef>
          </c:val>
          <c:extLst>
            <c:ext xmlns:c16="http://schemas.microsoft.com/office/drawing/2014/chart" uri="{C3380CC4-5D6E-409C-BE32-E72D297353CC}">
              <c16:uniqueId val="{00000002-89CA-4385-9178-87F937D55918}"/>
            </c:ext>
          </c:extLst>
        </c:ser>
        <c:dLbls>
          <c:showLegendKey val="0"/>
          <c:showVal val="0"/>
          <c:showCatName val="0"/>
          <c:showSerName val="0"/>
          <c:showPercent val="0"/>
          <c:showBubbleSize val="0"/>
          <c:showLeaderLines val="1"/>
        </c:dLbls>
        <c:firstSliceAng val="7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a:t>
            </a:r>
            <a:r>
              <a:rPr lang="cs-CZ" sz="1000" baseline="0">
                <a:solidFill>
                  <a:schemeClr val="tx2"/>
                </a:solidFill>
              </a:rPr>
              <a:t>z bioplynu (TJ)</a:t>
            </a:r>
            <a:endParaRPr lang="cs-CZ" sz="1000">
              <a:solidFill>
                <a:schemeClr val="tx2"/>
              </a:solidFill>
            </a:endParaRPr>
          </a:p>
        </c:rich>
      </c:tx>
      <c:layout>
        <c:manualLayout>
          <c:xMode val="edge"/>
          <c:yMode val="edge"/>
          <c:x val="0"/>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'5.4'!$A$36</c:f>
              <c:strCache>
                <c:ptCount val="1"/>
                <c:pt idx="0">
                  <c:v>Skládkový plyn</c:v>
                </c:pt>
              </c:strCache>
            </c:strRef>
          </c:tx>
          <c:invertIfNegative val="0"/>
          <c:cat>
            <c:strRef>
              <c:f>'5.4'!$B$33:$D$33</c:f>
              <c:strCache>
                <c:ptCount val="3"/>
                <c:pt idx="0">
                  <c:v>Červenec</c:v>
                </c:pt>
                <c:pt idx="1">
                  <c:v>Srpen</c:v>
                </c:pt>
                <c:pt idx="2">
                  <c:v>Září</c:v>
                </c:pt>
              </c:strCache>
            </c:strRef>
          </c:cat>
          <c:val>
            <c:numRef>
              <c:f>'5.4'!$B$36:$D$36</c:f>
              <c:numCache>
                <c:formatCode>#\ ##0.0</c:formatCode>
                <c:ptCount val="3"/>
                <c:pt idx="0">
                  <c:v>5019.3</c:v>
                </c:pt>
                <c:pt idx="1">
                  <c:v>5177</c:v>
                </c:pt>
                <c:pt idx="2">
                  <c:v>5302</c:v>
                </c:pt>
              </c:numCache>
            </c:numRef>
          </c:val>
          <c:extLst>
            <c:ext xmlns:c16="http://schemas.microsoft.com/office/drawing/2014/chart" uri="{C3380CC4-5D6E-409C-BE32-E72D297353CC}">
              <c16:uniqueId val="{00000000-2866-4525-B39C-E4AC50293D06}"/>
            </c:ext>
          </c:extLst>
        </c:ser>
        <c:ser>
          <c:idx val="1"/>
          <c:order val="1"/>
          <c:tx>
            <c:strRef>
              <c:f>'5.4'!$A$37</c:f>
              <c:strCache>
                <c:ptCount val="1"/>
                <c:pt idx="0">
                  <c:v>Kalový plyn (ČOV)</c:v>
                </c:pt>
              </c:strCache>
            </c:strRef>
          </c:tx>
          <c:invertIfNegative val="0"/>
          <c:cat>
            <c:strRef>
              <c:f>'5.4'!$B$33:$D$33</c:f>
              <c:strCache>
                <c:ptCount val="3"/>
                <c:pt idx="0">
                  <c:v>Červenec</c:v>
                </c:pt>
                <c:pt idx="1">
                  <c:v>Srpen</c:v>
                </c:pt>
                <c:pt idx="2">
                  <c:v>Září</c:v>
                </c:pt>
              </c:strCache>
            </c:strRef>
          </c:cat>
          <c:val>
            <c:numRef>
              <c:f>'5.4'!$B$37:$D$37</c:f>
              <c:numCache>
                <c:formatCode>#\ ##0.0</c:formatCode>
                <c:ptCount val="3"/>
                <c:pt idx="0">
                  <c:v>779.98299999999995</c:v>
                </c:pt>
                <c:pt idx="1">
                  <c:v>682.38199999999995</c:v>
                </c:pt>
                <c:pt idx="2">
                  <c:v>797.25800000000004</c:v>
                </c:pt>
              </c:numCache>
            </c:numRef>
          </c:val>
          <c:extLst>
            <c:ext xmlns:c16="http://schemas.microsoft.com/office/drawing/2014/chart" uri="{C3380CC4-5D6E-409C-BE32-E72D297353CC}">
              <c16:uniqueId val="{00000001-2866-4525-B39C-E4AC50293D06}"/>
            </c:ext>
          </c:extLst>
        </c:ser>
        <c:ser>
          <c:idx val="2"/>
          <c:order val="2"/>
          <c:tx>
            <c:strRef>
              <c:f>'5.4'!$A$38</c:f>
              <c:strCache>
                <c:ptCount val="1"/>
                <c:pt idx="0">
                  <c:v>Ostatní bioplyn</c:v>
                </c:pt>
              </c:strCache>
            </c:strRef>
          </c:tx>
          <c:invertIfNegative val="0"/>
          <c:cat>
            <c:strRef>
              <c:f>'5.4'!$B$33:$D$33</c:f>
              <c:strCache>
                <c:ptCount val="3"/>
                <c:pt idx="0">
                  <c:v>Červenec</c:v>
                </c:pt>
                <c:pt idx="1">
                  <c:v>Srpen</c:v>
                </c:pt>
                <c:pt idx="2">
                  <c:v>Září</c:v>
                </c:pt>
              </c:strCache>
            </c:strRef>
          </c:cat>
          <c:val>
            <c:numRef>
              <c:f>'5.4'!$B$38:$D$38</c:f>
              <c:numCache>
                <c:formatCode>#\ ##0.0</c:formatCode>
                <c:ptCount val="3"/>
                <c:pt idx="0">
                  <c:v>24443.588</c:v>
                </c:pt>
                <c:pt idx="1">
                  <c:v>24051.359000000004</c:v>
                </c:pt>
                <c:pt idx="2">
                  <c:v>24049.285000000007</c:v>
                </c:pt>
              </c:numCache>
            </c:numRef>
          </c:val>
          <c:extLst>
            <c:ext xmlns:c16="http://schemas.microsoft.com/office/drawing/2014/chart" uri="{C3380CC4-5D6E-409C-BE32-E72D297353CC}">
              <c16:uniqueId val="{00000002-2866-4525-B39C-E4AC50293D06}"/>
            </c:ext>
          </c:extLst>
        </c:ser>
        <c:dLbls>
          <c:showLegendKey val="0"/>
          <c:showVal val="0"/>
          <c:showCatName val="0"/>
          <c:showSerName val="0"/>
          <c:showPercent val="0"/>
          <c:showBubbleSize val="0"/>
        </c:dLbls>
        <c:gapWidth val="50"/>
        <c:overlap val="100"/>
        <c:axId val="235041152"/>
        <c:axId val="235042688"/>
      </c:barChart>
      <c:catAx>
        <c:axId val="235041152"/>
        <c:scaling>
          <c:orientation val="minMax"/>
        </c:scaling>
        <c:delete val="0"/>
        <c:axPos val="b"/>
        <c:numFmt formatCode="General" sourceLinked="1"/>
        <c:majorTickMark val="none"/>
        <c:minorTickMark val="none"/>
        <c:tickLblPos val="nextTo"/>
        <c:txPr>
          <a:bodyPr/>
          <a:lstStyle/>
          <a:p>
            <a:pPr>
              <a:defRPr sz="900"/>
            </a:pPr>
            <a:endParaRPr lang="cs-CZ"/>
          </a:p>
        </c:txPr>
        <c:crossAx val="235042688"/>
        <c:crosses val="autoZero"/>
        <c:auto val="1"/>
        <c:lblAlgn val="ctr"/>
        <c:lblOffset val="100"/>
        <c:noMultiLvlLbl val="0"/>
      </c:catAx>
      <c:valAx>
        <c:axId val="235042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41152"/>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'5.4'!$G$22</c:f>
              <c:strCache>
                <c:ptCount val="1"/>
              </c:strCache>
            </c:strRef>
          </c:tx>
          <c:invertIfNegative val="0"/>
          <c:cat>
            <c:numRef>
              <c:f>'5.4'!$H$21</c:f>
              <c:numCache>
                <c:formatCode>General</c:formatCode>
                <c:ptCount val="1"/>
              </c:numCache>
            </c:numRef>
          </c:cat>
          <c:val>
            <c:numRef>
              <c:f>'5.4'!$H$22</c:f>
              <c:numCache>
                <c:formatCode>General</c:formatCode>
                <c:ptCount val="1"/>
              </c:numCache>
            </c:numRef>
          </c:val>
          <c:extLst>
            <c:ext xmlns:c16="http://schemas.microsoft.com/office/drawing/2014/chart" uri="{C3380CC4-5D6E-409C-BE32-E72D297353CC}">
              <c16:uniqueId val="{00000000-4BAB-4D3B-9176-13160CFDC7FE}"/>
            </c:ext>
          </c:extLst>
        </c:ser>
        <c:ser>
          <c:idx val="1"/>
          <c:order val="1"/>
          <c:tx>
            <c:strRef>
              <c:f>'5.4'!$G$23</c:f>
              <c:strCache>
                <c:ptCount val="1"/>
              </c:strCache>
            </c:strRef>
          </c:tx>
          <c:invertIfNegative val="0"/>
          <c:cat>
            <c:numRef>
              <c:f>'5.4'!$H$21</c:f>
              <c:numCache>
                <c:formatCode>General</c:formatCode>
                <c:ptCount val="1"/>
              </c:numCache>
            </c:numRef>
          </c:cat>
          <c:val>
            <c:numRef>
              <c:f>'5.4'!$H$23</c:f>
              <c:numCache>
                <c:formatCode>General</c:formatCode>
                <c:ptCount val="1"/>
              </c:numCache>
            </c:numRef>
          </c:val>
          <c:extLst>
            <c:ext xmlns:c16="http://schemas.microsoft.com/office/drawing/2014/chart" uri="{C3380CC4-5D6E-409C-BE32-E72D297353CC}">
              <c16:uniqueId val="{00000001-4BAB-4D3B-9176-13160CFDC7FE}"/>
            </c:ext>
          </c:extLst>
        </c:ser>
        <c:ser>
          <c:idx val="2"/>
          <c:order val="2"/>
          <c:tx>
            <c:strRef>
              <c:f>'5.4'!$G$24</c:f>
              <c:strCache>
                <c:ptCount val="1"/>
              </c:strCache>
            </c:strRef>
          </c:tx>
          <c:invertIfNegative val="0"/>
          <c:cat>
            <c:numRef>
              <c:f>'5.4'!$H$21</c:f>
              <c:numCache>
                <c:formatCode>General</c:formatCode>
                <c:ptCount val="1"/>
              </c:numCache>
            </c:numRef>
          </c:cat>
          <c:val>
            <c:numRef>
              <c:f>'5.4'!$H$24</c:f>
              <c:numCache>
                <c:formatCode>General</c:formatCode>
                <c:ptCount val="1"/>
              </c:numCache>
            </c:numRef>
          </c:val>
          <c:extLst>
            <c:ext xmlns:c16="http://schemas.microsoft.com/office/drawing/2014/chart" uri="{C3380CC4-5D6E-409C-BE32-E72D297353CC}">
              <c16:uniqueId val="{00000002-4BAB-4D3B-9176-13160CFDC7FE}"/>
            </c:ext>
          </c:extLst>
        </c:ser>
        <c:ser>
          <c:idx val="3"/>
          <c:order val="3"/>
          <c:tx>
            <c:strRef>
              <c:f>'5.4'!$G$25</c:f>
              <c:strCache>
                <c:ptCount val="1"/>
              </c:strCache>
            </c:strRef>
          </c:tx>
          <c:invertIfNegative val="0"/>
          <c:cat>
            <c:numRef>
              <c:f>'5.4'!$H$21</c:f>
              <c:numCache>
                <c:formatCode>General</c:formatCode>
                <c:ptCount val="1"/>
              </c:numCache>
            </c:numRef>
          </c:cat>
          <c:val>
            <c:numRef>
              <c:f>'5.4'!$H$25</c:f>
              <c:numCache>
                <c:formatCode>General</c:formatCode>
                <c:ptCount val="1"/>
              </c:numCache>
            </c:numRef>
          </c:val>
          <c:extLst>
            <c:ext xmlns:c16="http://schemas.microsoft.com/office/drawing/2014/chart" uri="{C3380CC4-5D6E-409C-BE32-E72D297353CC}">
              <c16:uniqueId val="{00000003-4BAB-4D3B-9176-13160CFDC7FE}"/>
            </c:ext>
          </c:extLst>
        </c:ser>
        <c:ser>
          <c:idx val="4"/>
          <c:order val="4"/>
          <c:tx>
            <c:strRef>
              <c:f>'5.4'!$G$26</c:f>
              <c:strCache>
                <c:ptCount val="1"/>
              </c:strCache>
            </c:strRef>
          </c:tx>
          <c:invertIfNegative val="0"/>
          <c:cat>
            <c:numRef>
              <c:f>'5.4'!$H$21</c:f>
              <c:numCache>
                <c:formatCode>General</c:formatCode>
                <c:ptCount val="1"/>
              </c:numCache>
            </c:numRef>
          </c:cat>
          <c:val>
            <c:numRef>
              <c:f>'5.4'!$H$26</c:f>
              <c:numCache>
                <c:formatCode>General</c:formatCode>
                <c:ptCount val="1"/>
              </c:numCache>
            </c:numRef>
          </c:val>
          <c:extLst>
            <c:ext xmlns:c16="http://schemas.microsoft.com/office/drawing/2014/chart" uri="{C3380CC4-5D6E-409C-BE32-E72D297353CC}">
              <c16:uniqueId val="{00000004-4BAB-4D3B-9176-13160CFDC7FE}"/>
            </c:ext>
          </c:extLst>
        </c:ser>
        <c:ser>
          <c:idx val="5"/>
          <c:order val="5"/>
          <c:tx>
            <c:strRef>
              <c:f>'5.4'!$G$27</c:f>
              <c:strCache>
                <c:ptCount val="1"/>
              </c:strCache>
            </c:strRef>
          </c:tx>
          <c:spPr>
            <a:solidFill>
              <a:schemeClr val="accent6"/>
            </a:solidFill>
          </c:spPr>
          <c:invertIfNegative val="0"/>
          <c:cat>
            <c:numRef>
              <c:f>'5.4'!$H$21</c:f>
              <c:numCache>
                <c:formatCode>General</c:formatCode>
                <c:ptCount val="1"/>
              </c:numCache>
            </c:numRef>
          </c:cat>
          <c:val>
            <c:numRef>
              <c:f>'5.4'!$H$27</c:f>
              <c:numCache>
                <c:formatCode>General</c:formatCode>
                <c:ptCount val="1"/>
              </c:numCache>
            </c:numRef>
          </c:val>
          <c:extLst>
            <c:ext xmlns:c16="http://schemas.microsoft.com/office/drawing/2014/chart" uri="{C3380CC4-5D6E-409C-BE32-E72D297353CC}">
              <c16:uniqueId val="{00000005-4BAB-4D3B-9176-13160CFDC7FE}"/>
            </c:ext>
          </c:extLst>
        </c:ser>
        <c:ser>
          <c:idx val="6"/>
          <c:order val="6"/>
          <c:tx>
            <c:strRef>
              <c:f>'5.4'!$G$28</c:f>
              <c:strCache>
                <c:ptCount val="1"/>
              </c:strCache>
            </c:strRef>
          </c:tx>
          <c:spPr>
            <a:solidFill>
              <a:srgbClr val="F0948F"/>
            </a:solidFill>
          </c:spPr>
          <c:invertIfNegative val="0"/>
          <c:cat>
            <c:numRef>
              <c:f>'5.4'!$H$21</c:f>
              <c:numCache>
                <c:formatCode>General</c:formatCode>
                <c:ptCount val="1"/>
              </c:numCache>
            </c:numRef>
          </c:cat>
          <c:val>
            <c:numRef>
              <c:f>'5.4'!$H$28</c:f>
              <c:numCache>
                <c:formatCode>General</c:formatCode>
                <c:ptCount val="1"/>
              </c:numCache>
            </c:numRef>
          </c:val>
          <c:extLst>
            <c:ext xmlns:c16="http://schemas.microsoft.com/office/drawing/2014/chart" uri="{C3380CC4-5D6E-409C-BE32-E72D297353CC}">
              <c16:uniqueId val="{00000006-4BAB-4D3B-9176-13160CFDC7FE}"/>
            </c:ext>
          </c:extLst>
        </c:ser>
        <c:dLbls>
          <c:showLegendKey val="0"/>
          <c:showVal val="0"/>
          <c:showCatName val="0"/>
          <c:showSerName val="0"/>
          <c:showPercent val="0"/>
          <c:showBubbleSize val="0"/>
        </c:dLbls>
        <c:gapWidth val="150"/>
        <c:axId val="235095168"/>
        <c:axId val="235096704"/>
      </c:barChart>
      <c:catAx>
        <c:axId val="235095168"/>
        <c:scaling>
          <c:orientation val="minMax"/>
        </c:scaling>
        <c:delete val="1"/>
        <c:axPos val="b"/>
        <c:numFmt formatCode="General" sourceLinked="1"/>
        <c:majorTickMark val="out"/>
        <c:minorTickMark val="none"/>
        <c:tickLblPos val="nextTo"/>
        <c:crossAx val="235096704"/>
        <c:crosses val="autoZero"/>
        <c:auto val="1"/>
        <c:lblAlgn val="ctr"/>
        <c:lblOffset val="100"/>
        <c:noMultiLvlLbl val="0"/>
      </c:catAx>
      <c:valAx>
        <c:axId val="235096704"/>
        <c:scaling>
          <c:orientation val="minMax"/>
        </c:scaling>
        <c:delete val="1"/>
        <c:axPos val="l"/>
        <c:numFmt formatCode="General" sourceLinked="1"/>
        <c:majorTickMark val="out"/>
        <c:minorTickMark val="none"/>
        <c:tickLblPos val="nextTo"/>
        <c:crossAx val="23509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'5.4'!$G$36</c:f>
              <c:strCache>
                <c:ptCount val="1"/>
              </c:strCache>
            </c:strRef>
          </c:tx>
          <c:invertIfNegative val="0"/>
          <c:cat>
            <c:numRef>
              <c:f>'5.4'!$H$35</c:f>
              <c:numCache>
                <c:formatCode>General</c:formatCode>
                <c:ptCount val="1"/>
              </c:numCache>
            </c:numRef>
          </c:cat>
          <c:val>
            <c:numRef>
              <c:f>'5.4'!$H$36</c:f>
              <c:numCache>
                <c:formatCode>General</c:formatCode>
                <c:ptCount val="1"/>
              </c:numCache>
            </c:numRef>
          </c:val>
          <c:extLst>
            <c:ext xmlns:c16="http://schemas.microsoft.com/office/drawing/2014/chart" uri="{C3380CC4-5D6E-409C-BE32-E72D297353CC}">
              <c16:uniqueId val="{00000000-BDDA-418B-8F7D-C9525CDB7C14}"/>
            </c:ext>
          </c:extLst>
        </c:ser>
        <c:ser>
          <c:idx val="1"/>
          <c:order val="1"/>
          <c:tx>
            <c:strRef>
              <c:f>'5.4'!$G$37</c:f>
              <c:strCache>
                <c:ptCount val="1"/>
              </c:strCache>
            </c:strRef>
          </c:tx>
          <c:invertIfNegative val="0"/>
          <c:cat>
            <c:numRef>
              <c:f>'5.4'!$H$35</c:f>
              <c:numCache>
                <c:formatCode>General</c:formatCode>
                <c:ptCount val="1"/>
              </c:numCache>
            </c:numRef>
          </c:cat>
          <c:val>
            <c:numRef>
              <c:f>'5.4'!$H$37</c:f>
              <c:numCache>
                <c:formatCode>General</c:formatCode>
                <c:ptCount val="1"/>
              </c:numCache>
            </c:numRef>
          </c:val>
          <c:extLst>
            <c:ext xmlns:c16="http://schemas.microsoft.com/office/drawing/2014/chart" uri="{C3380CC4-5D6E-409C-BE32-E72D297353CC}">
              <c16:uniqueId val="{00000001-BDDA-418B-8F7D-C9525CDB7C14}"/>
            </c:ext>
          </c:extLst>
        </c:ser>
        <c:ser>
          <c:idx val="2"/>
          <c:order val="2"/>
          <c:tx>
            <c:strRef>
              <c:f>'5.4'!$G$38</c:f>
              <c:strCache>
                <c:ptCount val="1"/>
              </c:strCache>
            </c:strRef>
          </c:tx>
          <c:invertIfNegative val="0"/>
          <c:cat>
            <c:numRef>
              <c:f>'5.4'!$H$35</c:f>
              <c:numCache>
                <c:formatCode>General</c:formatCode>
                <c:ptCount val="1"/>
              </c:numCache>
            </c:numRef>
          </c:cat>
          <c:val>
            <c:numRef>
              <c:f>'5.4'!$H$38</c:f>
              <c:numCache>
                <c:formatCode>General</c:formatCode>
                <c:ptCount val="1"/>
              </c:numCache>
            </c:numRef>
          </c:val>
          <c:extLst>
            <c:ext xmlns:c16="http://schemas.microsoft.com/office/drawing/2014/chart" uri="{C3380CC4-5D6E-409C-BE32-E72D297353CC}">
              <c16:uniqueId val="{00000002-BDDA-418B-8F7D-C9525CDB7C14}"/>
            </c:ext>
          </c:extLst>
        </c:ser>
        <c:dLbls>
          <c:showLegendKey val="0"/>
          <c:showVal val="0"/>
          <c:showCatName val="0"/>
          <c:showSerName val="0"/>
          <c:showPercent val="0"/>
          <c:showBubbleSize val="0"/>
        </c:dLbls>
        <c:gapWidth val="150"/>
        <c:axId val="235209856"/>
        <c:axId val="235211392"/>
      </c:barChart>
      <c:catAx>
        <c:axId val="235209856"/>
        <c:scaling>
          <c:orientation val="minMax"/>
        </c:scaling>
        <c:delete val="1"/>
        <c:axPos val="b"/>
        <c:numFmt formatCode="General" sourceLinked="1"/>
        <c:majorTickMark val="out"/>
        <c:minorTickMark val="none"/>
        <c:tickLblPos val="nextTo"/>
        <c:crossAx val="235211392"/>
        <c:crosses val="autoZero"/>
        <c:auto val="1"/>
        <c:lblAlgn val="ctr"/>
        <c:lblOffset val="100"/>
        <c:noMultiLvlLbl val="0"/>
      </c:catAx>
      <c:valAx>
        <c:axId val="235211392"/>
        <c:scaling>
          <c:orientation val="minMax"/>
        </c:scaling>
        <c:delete val="1"/>
        <c:axPos val="l"/>
        <c:numFmt formatCode="General" sourceLinked="1"/>
        <c:majorTickMark val="out"/>
        <c:minorTickMark val="none"/>
        <c:tickLblPos val="nextTo"/>
        <c:crossAx val="235209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'5.4'!$G$7</c:f>
              <c:strCache>
                <c:ptCount val="1"/>
              </c:strCache>
            </c:strRef>
          </c:tx>
          <c:spPr>
            <a:solidFill>
              <a:schemeClr val="tx2"/>
            </a:solidFill>
          </c:spPr>
          <c:invertIfNegative val="0"/>
          <c:cat>
            <c:numRef>
              <c:f>'5.4'!$H$6</c:f>
              <c:numCache>
                <c:formatCode>General</c:formatCode>
                <c:ptCount val="1"/>
              </c:numCache>
            </c:numRef>
          </c:cat>
          <c:val>
            <c:numRef>
              <c:f>'5.4'!$H$7</c:f>
              <c:numCache>
                <c:formatCode>General</c:formatCode>
                <c:ptCount val="1"/>
              </c:numCache>
            </c:numRef>
          </c:val>
          <c:extLst>
            <c:ext xmlns:c16="http://schemas.microsoft.com/office/drawing/2014/chart" uri="{C3380CC4-5D6E-409C-BE32-E72D297353CC}">
              <c16:uniqueId val="{00000000-FE9F-4E23-BE1A-AFA49BA024E5}"/>
            </c:ext>
          </c:extLst>
        </c:ser>
        <c:ser>
          <c:idx val="1"/>
          <c:order val="1"/>
          <c:tx>
            <c:strRef>
              <c:f>'5.4'!$G$8</c:f>
              <c:strCache>
                <c:ptCount val="1"/>
              </c:strCache>
            </c:strRef>
          </c:tx>
          <c:spPr>
            <a:solidFill>
              <a:schemeClr val="accent2"/>
            </a:solidFill>
          </c:spPr>
          <c:invertIfNegative val="0"/>
          <c:cat>
            <c:numRef>
              <c:f>'5.4'!$H$6</c:f>
              <c:numCache>
                <c:formatCode>General</c:formatCode>
                <c:ptCount val="1"/>
              </c:numCache>
            </c:numRef>
          </c:cat>
          <c:val>
            <c:numRef>
              <c:f>'5.4'!$H$8</c:f>
              <c:numCache>
                <c:formatCode>General</c:formatCode>
                <c:ptCount val="1"/>
              </c:numCache>
            </c:numRef>
          </c:val>
          <c:extLst>
            <c:ext xmlns:c16="http://schemas.microsoft.com/office/drawing/2014/chart" uri="{C3380CC4-5D6E-409C-BE32-E72D297353CC}">
              <c16:uniqueId val="{00000001-FE9F-4E23-BE1A-AFA49BA024E5}"/>
            </c:ext>
          </c:extLst>
        </c:ser>
        <c:ser>
          <c:idx val="2"/>
          <c:order val="2"/>
          <c:tx>
            <c:strRef>
              <c:f>'5.4'!$G$9</c:f>
              <c:strCache>
                <c:ptCount val="1"/>
              </c:strCache>
            </c:strRef>
          </c:tx>
          <c:spPr>
            <a:solidFill>
              <a:schemeClr val="accent3"/>
            </a:solidFill>
          </c:spPr>
          <c:invertIfNegative val="0"/>
          <c:cat>
            <c:numRef>
              <c:f>'5.4'!$H$6</c:f>
              <c:numCache>
                <c:formatCode>General</c:formatCode>
                <c:ptCount val="1"/>
              </c:numCache>
            </c:numRef>
          </c:cat>
          <c:val>
            <c:numRef>
              <c:f>'5.4'!$H$9</c:f>
              <c:numCache>
                <c:formatCode>General</c:formatCode>
                <c:ptCount val="1"/>
              </c:numCache>
            </c:numRef>
          </c:val>
          <c:extLst>
            <c:ext xmlns:c16="http://schemas.microsoft.com/office/drawing/2014/chart" uri="{C3380CC4-5D6E-409C-BE32-E72D297353CC}">
              <c16:uniqueId val="{00000002-FE9F-4E23-BE1A-AFA49BA024E5}"/>
            </c:ext>
          </c:extLst>
        </c:ser>
        <c:ser>
          <c:idx val="3"/>
          <c:order val="3"/>
          <c:tx>
            <c:strRef>
              <c:f>'5.4'!$G$10</c:f>
              <c:strCache>
                <c:ptCount val="1"/>
              </c:strCache>
            </c:strRef>
          </c:tx>
          <c:spPr>
            <a:solidFill>
              <a:schemeClr val="accent4"/>
            </a:solidFill>
          </c:spPr>
          <c:invertIfNegative val="0"/>
          <c:cat>
            <c:numRef>
              <c:f>'5.4'!$H$6</c:f>
              <c:numCache>
                <c:formatCode>General</c:formatCode>
                <c:ptCount val="1"/>
              </c:numCache>
            </c:numRef>
          </c:cat>
          <c:val>
            <c:numRef>
              <c:f>'5.4'!$H$10</c:f>
              <c:numCache>
                <c:formatCode>General</c:formatCode>
                <c:ptCount val="1"/>
              </c:numCache>
            </c:numRef>
          </c:val>
          <c:extLst>
            <c:ext xmlns:c16="http://schemas.microsoft.com/office/drawing/2014/chart" uri="{C3380CC4-5D6E-409C-BE32-E72D297353CC}">
              <c16:uniqueId val="{00000003-FE9F-4E23-BE1A-AFA49BA024E5}"/>
            </c:ext>
          </c:extLst>
        </c:ser>
        <c:ser>
          <c:idx val="4"/>
          <c:order val="4"/>
          <c:tx>
            <c:strRef>
              <c:f>'5.4'!$G$11</c:f>
              <c:strCache>
                <c:ptCount val="1"/>
              </c:strCache>
            </c:strRef>
          </c:tx>
          <c:spPr>
            <a:solidFill>
              <a:schemeClr val="accent5"/>
            </a:solidFill>
          </c:spPr>
          <c:invertIfNegative val="0"/>
          <c:cat>
            <c:numRef>
              <c:f>'5.4'!$H$6</c:f>
              <c:numCache>
                <c:formatCode>General</c:formatCode>
                <c:ptCount val="1"/>
              </c:numCache>
            </c:numRef>
          </c:cat>
          <c:val>
            <c:numRef>
              <c:f>'5.4'!$H$11</c:f>
              <c:numCache>
                <c:formatCode>General</c:formatCode>
                <c:ptCount val="1"/>
              </c:numCache>
            </c:numRef>
          </c:val>
          <c:extLst>
            <c:ext xmlns:c16="http://schemas.microsoft.com/office/drawing/2014/chart" uri="{C3380CC4-5D6E-409C-BE32-E72D297353CC}">
              <c16:uniqueId val="{00000004-FE9F-4E23-BE1A-AFA49BA024E5}"/>
            </c:ext>
          </c:extLst>
        </c:ser>
        <c:ser>
          <c:idx val="5"/>
          <c:order val="5"/>
          <c:tx>
            <c:strRef>
              <c:f>'5.4'!$G$12</c:f>
              <c:strCache>
                <c:ptCount val="1"/>
              </c:strCache>
            </c:strRef>
          </c:tx>
          <c:spPr>
            <a:solidFill>
              <a:schemeClr val="accent6"/>
            </a:solidFill>
          </c:spPr>
          <c:invertIfNegative val="0"/>
          <c:cat>
            <c:numRef>
              <c:f>'5.4'!$H$6</c:f>
              <c:numCache>
                <c:formatCode>General</c:formatCode>
                <c:ptCount val="1"/>
              </c:numCache>
            </c:numRef>
          </c:cat>
          <c:val>
            <c:numRef>
              <c:f>'5.4'!$H$12</c:f>
              <c:numCache>
                <c:formatCode>General</c:formatCode>
                <c:ptCount val="1"/>
              </c:numCache>
            </c:numRef>
          </c:val>
          <c:extLst>
            <c:ext xmlns:c16="http://schemas.microsoft.com/office/drawing/2014/chart" uri="{C3380CC4-5D6E-409C-BE32-E72D297353CC}">
              <c16:uniqueId val="{00000005-FE9F-4E23-BE1A-AFA49BA024E5}"/>
            </c:ext>
          </c:extLst>
        </c:ser>
        <c:ser>
          <c:idx val="6"/>
          <c:order val="6"/>
          <c:tx>
            <c:strRef>
              <c:f>'5.4'!$G$13</c:f>
              <c:strCache>
                <c:ptCount val="1"/>
              </c:strCache>
            </c:strRef>
          </c:tx>
          <c:spPr>
            <a:solidFill>
              <a:srgbClr val="F0948F"/>
            </a:solidFill>
          </c:spPr>
          <c:invertIfNegative val="0"/>
          <c:cat>
            <c:numRef>
              <c:f>'5.4'!$H$6</c:f>
              <c:numCache>
                <c:formatCode>General</c:formatCode>
                <c:ptCount val="1"/>
              </c:numCache>
            </c:numRef>
          </c:cat>
          <c:val>
            <c:numRef>
              <c:f>'5.4'!$H$13</c:f>
              <c:numCache>
                <c:formatCode>General</c:formatCode>
                <c:ptCount val="1"/>
              </c:numCache>
            </c:numRef>
          </c:val>
          <c:extLst>
            <c:ext xmlns:c16="http://schemas.microsoft.com/office/drawing/2014/chart" uri="{C3380CC4-5D6E-409C-BE32-E72D297353CC}">
              <c16:uniqueId val="{00000006-FE9F-4E23-BE1A-AFA49BA024E5}"/>
            </c:ext>
          </c:extLst>
        </c:ser>
        <c:ser>
          <c:idx val="7"/>
          <c:order val="7"/>
          <c:tx>
            <c:strRef>
              <c:f>'5.4'!$G$14</c:f>
              <c:strCache>
                <c:ptCount val="1"/>
              </c:strCache>
            </c:strRef>
          </c:tx>
          <c:spPr>
            <a:solidFill>
              <a:srgbClr val="F7C9C7"/>
            </a:solidFill>
          </c:spPr>
          <c:invertIfNegative val="0"/>
          <c:cat>
            <c:numRef>
              <c:f>'5.4'!$H$6</c:f>
              <c:numCache>
                <c:formatCode>General</c:formatCode>
                <c:ptCount val="1"/>
              </c:numCache>
            </c:numRef>
          </c:cat>
          <c:val>
            <c:numRef>
              <c:f>'5.4'!$H$14</c:f>
              <c:numCache>
                <c:formatCode>General</c:formatCode>
                <c:ptCount val="1"/>
              </c:numCache>
            </c:numRef>
          </c:val>
          <c:extLst>
            <c:ext xmlns:c16="http://schemas.microsoft.com/office/drawing/2014/chart" uri="{C3380CC4-5D6E-409C-BE32-E72D297353CC}">
              <c16:uniqueId val="{00000007-FE9F-4E23-BE1A-AFA49BA024E5}"/>
            </c:ext>
          </c:extLst>
        </c:ser>
        <c:dLbls>
          <c:showLegendKey val="0"/>
          <c:showVal val="0"/>
          <c:showCatName val="0"/>
          <c:showSerName val="0"/>
          <c:showPercent val="0"/>
          <c:showBubbleSize val="0"/>
        </c:dLbls>
        <c:gapWidth val="150"/>
        <c:axId val="235256832"/>
        <c:axId val="235279104"/>
      </c:barChart>
      <c:catAx>
        <c:axId val="235256832"/>
        <c:scaling>
          <c:orientation val="minMax"/>
        </c:scaling>
        <c:delete val="1"/>
        <c:axPos val="b"/>
        <c:numFmt formatCode="General" sourceLinked="1"/>
        <c:majorTickMark val="out"/>
        <c:minorTickMark val="none"/>
        <c:tickLblPos val="nextTo"/>
        <c:crossAx val="235279104"/>
        <c:crosses val="autoZero"/>
        <c:auto val="1"/>
        <c:lblAlgn val="ctr"/>
        <c:lblOffset val="100"/>
        <c:noMultiLvlLbl val="0"/>
      </c:catAx>
      <c:valAx>
        <c:axId val="235279104"/>
        <c:scaling>
          <c:orientation val="minMax"/>
        </c:scaling>
        <c:delete val="1"/>
        <c:axPos val="l"/>
        <c:numFmt formatCode="General" sourceLinked="1"/>
        <c:majorTickMark val="out"/>
        <c:minorTickMark val="none"/>
        <c:tickLblPos val="nextTo"/>
        <c:crossAx val="235256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a:t>
            </a:r>
            <a:r>
              <a:rPr lang="cs-CZ" sz="1000">
                <a:solidFill>
                  <a:schemeClr val="tx2"/>
                </a:solidFill>
              </a:rPr>
              <a:t>krajů ČR na </a:t>
            </a:r>
            <a:r>
              <a:rPr lang="en-US" sz="1000">
                <a:solidFill>
                  <a:schemeClr val="tx2"/>
                </a:solidFill>
              </a:rPr>
              <a:t>instalované</a:t>
            </a:r>
            <a:r>
              <a:rPr lang="cs-CZ" sz="1000">
                <a:solidFill>
                  <a:schemeClr val="tx2"/>
                </a:solidFill>
              </a:rPr>
              <a:t>m</a:t>
            </a:r>
            <a:r>
              <a:rPr lang="en-US" sz="1000">
                <a:solidFill>
                  <a:schemeClr val="tx2"/>
                </a:solidFill>
              </a:rPr>
              <a:t> výkonu </a:t>
            </a:r>
            <a:endParaRPr lang="cs-CZ" sz="1000">
              <a:solidFill>
                <a:schemeClr val="tx2"/>
              </a:solidFill>
            </a:endParaRPr>
          </a:p>
          <a:p>
            <a:pPr algn="l">
              <a:defRPr sz="1000"/>
            </a:pPr>
            <a:r>
              <a:rPr lang="en-US" sz="1000">
                <a:solidFill>
                  <a:schemeClr val="tx2"/>
                </a:solidFill>
              </a:rPr>
              <a:t>v</a:t>
            </a:r>
            <a:r>
              <a:rPr lang="cs-CZ" sz="1000">
                <a:solidFill>
                  <a:schemeClr val="tx2"/>
                </a:solidFill>
              </a:rPr>
              <a:t>ýroben tepla</a:t>
            </a:r>
            <a:endParaRPr lang="en-US" sz="1000">
              <a:solidFill>
                <a:schemeClr val="tx2"/>
              </a:solidFill>
            </a:endParaRPr>
          </a:p>
        </c:rich>
      </c:tx>
      <c:layout>
        <c:manualLayout>
          <c:xMode val="edge"/>
          <c:yMode val="edge"/>
          <c:x val="1.5281609763550259E-2"/>
          <c:y val="1.4397734000730657E-2"/>
        </c:manualLayout>
      </c:layout>
      <c:overlay val="0"/>
      <c:spPr>
        <a:solidFill>
          <a:sysClr val="window" lastClr="FFFFFF"/>
        </a:solidFill>
      </c:spPr>
    </c:title>
    <c:autoTitleDeleted val="0"/>
    <c:plotArea>
      <c:layout>
        <c:manualLayout>
          <c:layoutTarget val="inner"/>
          <c:xMode val="edge"/>
          <c:yMode val="edge"/>
          <c:x val="9.5651118446039352E-2"/>
          <c:y val="0.15935589614594692"/>
          <c:w val="0.76778165406546883"/>
          <c:h val="0.7870965152295640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A-3674-42EF-8DF5-AEED34660903}"/>
              </c:ext>
            </c:extLst>
          </c:dPt>
          <c:dPt>
            <c:idx val="1"/>
            <c:bubble3D val="0"/>
            <c:spPr>
              <a:solidFill>
                <a:schemeClr val="accent2"/>
              </a:solidFill>
            </c:spPr>
            <c:extLst>
              <c:ext xmlns:c16="http://schemas.microsoft.com/office/drawing/2014/chart" uri="{C3380CC4-5D6E-409C-BE32-E72D297353CC}">
                <c16:uniqueId val="{00000009-3674-42EF-8DF5-AEED34660903}"/>
              </c:ext>
            </c:extLst>
          </c:dPt>
          <c:dPt>
            <c:idx val="2"/>
            <c:bubble3D val="0"/>
            <c:spPr>
              <a:solidFill>
                <a:schemeClr val="accent3"/>
              </a:solidFill>
            </c:spPr>
            <c:extLst>
              <c:ext xmlns:c16="http://schemas.microsoft.com/office/drawing/2014/chart" uri="{C3380CC4-5D6E-409C-BE32-E72D297353CC}">
                <c16:uniqueId val="{00000008-3674-42EF-8DF5-AEED34660903}"/>
              </c:ext>
            </c:extLst>
          </c:dPt>
          <c:dPt>
            <c:idx val="3"/>
            <c:bubble3D val="0"/>
            <c:spPr>
              <a:solidFill>
                <a:schemeClr val="accent4"/>
              </a:solidFill>
            </c:spPr>
            <c:extLst>
              <c:ext xmlns:c16="http://schemas.microsoft.com/office/drawing/2014/chart" uri="{C3380CC4-5D6E-409C-BE32-E72D297353CC}">
                <c16:uniqueId val="{00000007-3674-42EF-8DF5-AEED34660903}"/>
              </c:ext>
            </c:extLst>
          </c:dPt>
          <c:dPt>
            <c:idx val="4"/>
            <c:bubble3D val="0"/>
            <c:spPr>
              <a:solidFill>
                <a:schemeClr val="accent5"/>
              </a:solidFill>
            </c:spPr>
            <c:extLst>
              <c:ext xmlns:c16="http://schemas.microsoft.com/office/drawing/2014/chart" uri="{C3380CC4-5D6E-409C-BE32-E72D297353CC}">
                <c16:uniqueId val="{00000002-C1F1-4538-A25D-E7701F891F20}"/>
              </c:ext>
            </c:extLst>
          </c:dPt>
          <c:dPt>
            <c:idx val="5"/>
            <c:bubble3D val="0"/>
            <c:spPr>
              <a:solidFill>
                <a:schemeClr val="accent6"/>
              </a:solidFill>
            </c:spPr>
            <c:extLst>
              <c:ext xmlns:c16="http://schemas.microsoft.com/office/drawing/2014/chart" uri="{C3380CC4-5D6E-409C-BE32-E72D297353CC}">
                <c16:uniqueId val="{00000000-C1F1-4538-A25D-E7701F891F20}"/>
              </c:ext>
            </c:extLst>
          </c:dPt>
          <c:dPt>
            <c:idx val="6"/>
            <c:bubble3D val="0"/>
            <c:spPr>
              <a:solidFill>
                <a:srgbClr val="F0948F"/>
              </a:solidFill>
            </c:spPr>
            <c:extLst>
              <c:ext xmlns:c16="http://schemas.microsoft.com/office/drawing/2014/chart" uri="{C3380CC4-5D6E-409C-BE32-E72D297353CC}">
                <c16:uniqueId val="{00000003-C1F1-4538-A25D-E7701F891F20}"/>
              </c:ext>
            </c:extLst>
          </c:dPt>
          <c:dPt>
            <c:idx val="7"/>
            <c:bubble3D val="0"/>
            <c:spPr>
              <a:solidFill>
                <a:srgbClr val="F7C9C7"/>
              </a:solidFill>
            </c:spPr>
            <c:extLst>
              <c:ext xmlns:c16="http://schemas.microsoft.com/office/drawing/2014/chart" uri="{C3380CC4-5D6E-409C-BE32-E72D297353CC}">
                <c16:uniqueId val="{00000001-C1F1-4538-A25D-E7701F891F20}"/>
              </c:ext>
            </c:extLst>
          </c:dPt>
          <c:dPt>
            <c:idx val="8"/>
            <c:bubble3D val="0"/>
            <c:spPr>
              <a:solidFill>
                <a:schemeClr val="tx1"/>
              </a:solidFill>
            </c:spPr>
            <c:extLst>
              <c:ext xmlns:c16="http://schemas.microsoft.com/office/drawing/2014/chart" uri="{C3380CC4-5D6E-409C-BE32-E72D297353CC}">
                <c16:uniqueId val="{00000004-C1F1-4538-A25D-E7701F891F20}"/>
              </c:ext>
            </c:extLst>
          </c:dPt>
          <c:dPt>
            <c:idx val="9"/>
            <c:bubble3D val="0"/>
            <c:spPr>
              <a:solidFill>
                <a:srgbClr val="646363"/>
              </a:solidFill>
            </c:spPr>
            <c:extLst>
              <c:ext xmlns:c16="http://schemas.microsoft.com/office/drawing/2014/chart" uri="{C3380CC4-5D6E-409C-BE32-E72D297353CC}">
                <c16:uniqueId val="{00000006-3674-42EF-8DF5-AEED34660903}"/>
              </c:ext>
            </c:extLst>
          </c:dPt>
          <c:dPt>
            <c:idx val="10"/>
            <c:bubble3D val="0"/>
            <c:spPr>
              <a:solidFill>
                <a:srgbClr val="9D9D9C"/>
              </a:solidFill>
            </c:spPr>
            <c:extLst>
              <c:ext xmlns:c16="http://schemas.microsoft.com/office/drawing/2014/chart" uri="{C3380CC4-5D6E-409C-BE32-E72D297353CC}">
                <c16:uniqueId val="{00000005-C1F1-4538-A25D-E7701F891F20}"/>
              </c:ext>
            </c:extLst>
          </c:dPt>
          <c:dPt>
            <c:idx val="11"/>
            <c:bubble3D val="0"/>
            <c:spPr>
              <a:solidFill>
                <a:srgbClr val="D0D0D0"/>
              </a:solidFill>
            </c:spPr>
            <c:extLst>
              <c:ext xmlns:c16="http://schemas.microsoft.com/office/drawing/2014/chart" uri="{C3380CC4-5D6E-409C-BE32-E72D297353CC}">
                <c16:uniqueId val="{00000005-3674-42EF-8DF5-AEED34660903}"/>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4-3674-42EF-8DF5-AEED34660903}"/>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3-3674-42EF-8DF5-AEED34660903}"/>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C1F1-4538-A25D-E7701F891F20}"/>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3674-42EF-8DF5-AEED34660903}"/>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3674-42EF-8DF5-AEED34660903}"/>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1533.0890000000002</c:v>
                </c:pt>
                <c:pt idx="1">
                  <c:v>2156.3130000000019</c:v>
                </c:pt>
                <c:pt idx="2">
                  <c:v>1575.2559999999989</c:v>
                </c:pt>
                <c:pt idx="3">
                  <c:v>2725.5120000000002</c:v>
                </c:pt>
                <c:pt idx="4">
                  <c:v>610.97900000000016</c:v>
                </c:pt>
                <c:pt idx="5">
                  <c:v>942.42750000000001</c:v>
                </c:pt>
                <c:pt idx="6">
                  <c:v>444.27599999999995</c:v>
                </c:pt>
                <c:pt idx="7">
                  <c:v>6114.8319999999994</c:v>
                </c:pt>
                <c:pt idx="8">
                  <c:v>1329.4519999999995</c:v>
                </c:pt>
                <c:pt idx="9">
                  <c:v>3502.7239999999993</c:v>
                </c:pt>
                <c:pt idx="10">
                  <c:v>1045.9380000000006</c:v>
                </c:pt>
                <c:pt idx="11">
                  <c:v>4655.4999999999991</c:v>
                </c:pt>
                <c:pt idx="12">
                  <c:v>9821.2549999999992</c:v>
                </c:pt>
                <c:pt idx="13">
                  <c:v>1230.8619999999996</c:v>
                </c:pt>
              </c:numCache>
            </c:numRef>
          </c:val>
          <c:extLst>
            <c:ext xmlns:c16="http://schemas.microsoft.com/office/drawing/2014/chart" uri="{C3380CC4-5D6E-409C-BE32-E72D297353CC}">
              <c16:uniqueId val="{00000006-C1F1-4538-A25D-E7701F891F20}"/>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Instalovaný výkon v krajích ČR</a:t>
            </a:r>
            <a:r>
              <a:rPr lang="cs-CZ" sz="1000">
                <a:solidFill>
                  <a:schemeClr val="tx2"/>
                </a:solidFill>
              </a:rPr>
              <a:t> </a:t>
            </a:r>
            <a:r>
              <a:rPr lang="en-US" sz="1000">
                <a:solidFill>
                  <a:schemeClr val="tx2"/>
                </a:solidFill>
              </a:rPr>
              <a:t>(</a:t>
            </a:r>
            <a:r>
              <a:rPr lang="cs-CZ" sz="1000">
                <a:solidFill>
                  <a:schemeClr val="tx2"/>
                </a:solidFill>
              </a:rPr>
              <a:t>M</a:t>
            </a:r>
            <a:r>
              <a:rPr lang="en-US" sz="1000">
                <a:solidFill>
                  <a:schemeClr val="tx2"/>
                </a:solidFill>
              </a:rPr>
              <a:t>W</a:t>
            </a:r>
            <a:r>
              <a:rPr lang="cs-CZ" sz="1000" baseline="-25000">
                <a:solidFill>
                  <a:schemeClr val="tx2"/>
                </a:solidFill>
              </a:rPr>
              <a:t>t</a:t>
            </a:r>
            <a:r>
              <a:rPr lang="en-US" sz="1000">
                <a:solidFill>
                  <a:schemeClr val="tx2"/>
                </a:solidFill>
              </a:rPr>
              <a:t>)</a:t>
            </a:r>
          </a:p>
        </c:rich>
      </c:tx>
      <c:layout>
        <c:manualLayout>
          <c:xMode val="edge"/>
          <c:yMode val="edge"/>
          <c:x val="1.6921397006453595E-3"/>
          <c:y val="1.8969105371895627E-3"/>
        </c:manualLayout>
      </c:layout>
      <c:overlay val="0"/>
    </c:title>
    <c:autoTitleDeleted val="0"/>
    <c:plotArea>
      <c:layout>
        <c:manualLayout>
          <c:layoutTarget val="inner"/>
          <c:xMode val="edge"/>
          <c:yMode val="edge"/>
          <c:x val="8.092474673493838E-2"/>
          <c:y val="0.14708329244079391"/>
          <c:w val="0.90821391888190195"/>
          <c:h val="0.48846027909877604"/>
        </c:manualLayout>
      </c:layout>
      <c:barChart>
        <c:barDir val="col"/>
        <c:grouping val="clustered"/>
        <c:varyColors val="0"/>
        <c:ser>
          <c:idx val="0"/>
          <c:order val="0"/>
          <c:tx>
            <c:strRef>
              <c:f>'6'!$A$23</c:f>
              <c:strCache>
                <c:ptCount val="1"/>
                <c:pt idx="0">
                  <c:v>PHA</c:v>
                </c:pt>
              </c:strCache>
            </c:strRef>
          </c:tx>
          <c:spPr>
            <a:solidFill>
              <a:schemeClr val="accent1"/>
            </a:solidFill>
          </c:spPr>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1533.0890000000002</c:v>
                </c:pt>
              </c:numCache>
            </c:numRef>
          </c:val>
          <c:extLst>
            <c:ext xmlns:c16="http://schemas.microsoft.com/office/drawing/2014/chart" uri="{C3380CC4-5D6E-409C-BE32-E72D297353CC}">
              <c16:uniqueId val="{00000000-D35A-48F7-8E09-CF5ED967ED24}"/>
            </c:ext>
          </c:extLst>
        </c:ser>
        <c:ser>
          <c:idx val="1"/>
          <c:order val="1"/>
          <c:tx>
            <c:strRef>
              <c:f>'6'!$A$24</c:f>
              <c:strCache>
                <c:ptCount val="1"/>
                <c:pt idx="0">
                  <c:v>JHČ</c:v>
                </c:pt>
              </c:strCache>
            </c:strRef>
          </c:tx>
          <c:spPr>
            <a:solidFill>
              <a:schemeClr val="accent2"/>
            </a:solidFill>
          </c:spPr>
          <c:invertIfNegative val="0"/>
          <c:val>
            <c:numRef>
              <c:f>('6'!$B$22,'6'!$B$24)</c:f>
              <c:numCache>
                <c:formatCode>General</c:formatCode>
                <c:ptCount val="2"/>
                <c:pt idx="1">
                  <c:v>2156.3130000000019</c:v>
                </c:pt>
              </c:numCache>
            </c:numRef>
          </c:val>
          <c:extLst>
            <c:ext xmlns:c16="http://schemas.microsoft.com/office/drawing/2014/chart" uri="{C3380CC4-5D6E-409C-BE32-E72D297353CC}">
              <c16:uniqueId val="{00000001-D35A-48F7-8E09-CF5ED967ED24}"/>
            </c:ext>
          </c:extLst>
        </c:ser>
        <c:ser>
          <c:idx val="2"/>
          <c:order val="2"/>
          <c:tx>
            <c:strRef>
              <c:f>'6'!$A$25</c:f>
              <c:strCache>
                <c:ptCount val="1"/>
                <c:pt idx="0">
                  <c:v>JHM</c:v>
                </c:pt>
              </c:strCache>
            </c:strRef>
          </c:tx>
          <c:spPr>
            <a:solidFill>
              <a:schemeClr val="accent3"/>
            </a:solidFill>
          </c:spPr>
          <c:invertIfNegative val="0"/>
          <c:val>
            <c:numRef>
              <c:f>('6'!$B$22,'6'!$B$22,'6'!$B$25)</c:f>
              <c:numCache>
                <c:formatCode>General</c:formatCode>
                <c:ptCount val="3"/>
                <c:pt idx="2">
                  <c:v>1575.2559999999989</c:v>
                </c:pt>
              </c:numCache>
            </c:numRef>
          </c:val>
          <c:extLst>
            <c:ext xmlns:c16="http://schemas.microsoft.com/office/drawing/2014/chart" uri="{C3380CC4-5D6E-409C-BE32-E72D297353CC}">
              <c16:uniqueId val="{00000002-D35A-48F7-8E09-CF5ED967ED24}"/>
            </c:ext>
          </c:extLst>
        </c:ser>
        <c:ser>
          <c:idx val="3"/>
          <c:order val="3"/>
          <c:tx>
            <c:strRef>
              <c:f>'6'!$A$26</c:f>
              <c:strCache>
                <c:ptCount val="1"/>
                <c:pt idx="0">
                  <c:v>KVK</c:v>
                </c:pt>
              </c:strCache>
            </c:strRef>
          </c:tx>
          <c:spPr>
            <a:solidFill>
              <a:schemeClr val="accent4"/>
            </a:solidFill>
          </c:spPr>
          <c:invertIfNegative val="0"/>
          <c:val>
            <c:numRef>
              <c:f>('6'!$B$22,'6'!$B$22,'6'!$B$22,'6'!$B$26)</c:f>
              <c:numCache>
                <c:formatCode>General</c:formatCode>
                <c:ptCount val="4"/>
                <c:pt idx="3">
                  <c:v>2725.5120000000002</c:v>
                </c:pt>
              </c:numCache>
            </c:numRef>
          </c:val>
          <c:extLst>
            <c:ext xmlns:c16="http://schemas.microsoft.com/office/drawing/2014/chart" uri="{C3380CC4-5D6E-409C-BE32-E72D297353CC}">
              <c16:uniqueId val="{00000003-D35A-48F7-8E09-CF5ED967ED24}"/>
            </c:ext>
          </c:extLst>
        </c:ser>
        <c:ser>
          <c:idx val="4"/>
          <c:order val="4"/>
          <c:tx>
            <c:strRef>
              <c:f>'6'!$A$27</c:f>
              <c:strCache>
                <c:ptCount val="1"/>
                <c:pt idx="0">
                  <c:v>VYS</c:v>
                </c:pt>
              </c:strCache>
            </c:strRef>
          </c:tx>
          <c:spPr>
            <a:solidFill>
              <a:schemeClr val="accent5"/>
            </a:solidFill>
          </c:spPr>
          <c:invertIfNegative val="0"/>
          <c:val>
            <c:numRef>
              <c:f>('6'!$B$22,'6'!$B$22,'6'!$B$22,'6'!$B$22,'6'!$B$27)</c:f>
              <c:numCache>
                <c:formatCode>General</c:formatCode>
                <c:ptCount val="5"/>
                <c:pt idx="4">
                  <c:v>610.97900000000016</c:v>
                </c:pt>
              </c:numCache>
            </c:numRef>
          </c:val>
          <c:extLst>
            <c:ext xmlns:c16="http://schemas.microsoft.com/office/drawing/2014/chart" uri="{C3380CC4-5D6E-409C-BE32-E72D297353CC}">
              <c16:uniqueId val="{00000004-D35A-48F7-8E09-CF5ED967ED24}"/>
            </c:ext>
          </c:extLst>
        </c:ser>
        <c:ser>
          <c:idx val="5"/>
          <c:order val="5"/>
          <c:tx>
            <c:strRef>
              <c:f>'6'!$A$28</c:f>
              <c:strCache>
                <c:ptCount val="1"/>
                <c:pt idx="0">
                  <c:v>HKK</c:v>
                </c:pt>
              </c:strCache>
            </c:strRef>
          </c:tx>
          <c:spPr>
            <a:solidFill>
              <a:schemeClr val="accent6"/>
            </a:solidFill>
          </c:spPr>
          <c:invertIfNegative val="0"/>
          <c:val>
            <c:numRef>
              <c:f>('6'!$B$22,'6'!$B$22,'6'!$B$22,'6'!$B$22,'6'!$B$22,'6'!$B$28)</c:f>
              <c:numCache>
                <c:formatCode>General</c:formatCode>
                <c:ptCount val="6"/>
                <c:pt idx="5">
                  <c:v>942.42750000000001</c:v>
                </c:pt>
              </c:numCache>
            </c:numRef>
          </c:val>
          <c:extLst>
            <c:ext xmlns:c16="http://schemas.microsoft.com/office/drawing/2014/chart" uri="{C3380CC4-5D6E-409C-BE32-E72D297353CC}">
              <c16:uniqueId val="{00000005-D35A-48F7-8E09-CF5ED967ED24}"/>
            </c:ext>
          </c:extLst>
        </c:ser>
        <c:ser>
          <c:idx val="6"/>
          <c:order val="6"/>
          <c:tx>
            <c:strRef>
              <c:f>'6'!$A$29</c:f>
              <c:strCache>
                <c:ptCount val="1"/>
                <c:pt idx="0">
                  <c:v>LBK</c:v>
                </c:pt>
              </c:strCache>
            </c:strRef>
          </c:tx>
          <c:spPr>
            <a:solidFill>
              <a:srgbClr val="F0948F"/>
            </a:solidFill>
          </c:spPr>
          <c:invertIfNegative val="0"/>
          <c:val>
            <c:numRef>
              <c:f>('6'!$B$22,'6'!$B$22,'6'!$B$22,'6'!$B$22,'6'!$B$22,'6'!$B$22,'6'!$B$29)</c:f>
              <c:numCache>
                <c:formatCode>General</c:formatCode>
                <c:ptCount val="7"/>
                <c:pt idx="6">
                  <c:v>444.27599999999995</c:v>
                </c:pt>
              </c:numCache>
            </c:numRef>
          </c:val>
          <c:extLst>
            <c:ext xmlns:c16="http://schemas.microsoft.com/office/drawing/2014/chart" uri="{C3380CC4-5D6E-409C-BE32-E72D297353CC}">
              <c16:uniqueId val="{00000006-D35A-48F7-8E09-CF5ED967ED24}"/>
            </c:ext>
          </c:extLst>
        </c:ser>
        <c:ser>
          <c:idx val="7"/>
          <c:order val="7"/>
          <c:tx>
            <c:strRef>
              <c:f>'6'!$A$30</c:f>
              <c:strCache>
                <c:ptCount val="1"/>
                <c:pt idx="0">
                  <c:v>MSK</c:v>
                </c:pt>
              </c:strCache>
            </c:strRef>
          </c:tx>
          <c:spPr>
            <a:solidFill>
              <a:srgbClr val="F7C9C7"/>
            </a:solidFill>
          </c:spPr>
          <c:invertIfNegative val="0"/>
          <c:val>
            <c:numRef>
              <c:f>('6'!$B$22,'6'!$B$22,'6'!$B$22,'6'!$B$22,'6'!$B$22,'6'!$B$22,'6'!$B$22,'6'!$B$30)</c:f>
              <c:numCache>
                <c:formatCode>General</c:formatCode>
                <c:ptCount val="8"/>
                <c:pt idx="7">
                  <c:v>6114.8319999999994</c:v>
                </c:pt>
              </c:numCache>
            </c:numRef>
          </c:val>
          <c:extLst>
            <c:ext xmlns:c16="http://schemas.microsoft.com/office/drawing/2014/chart" uri="{C3380CC4-5D6E-409C-BE32-E72D297353CC}">
              <c16:uniqueId val="{00000007-D35A-48F7-8E09-CF5ED967ED24}"/>
            </c:ext>
          </c:extLst>
        </c:ser>
        <c:ser>
          <c:idx val="8"/>
          <c:order val="8"/>
          <c:tx>
            <c:strRef>
              <c:f>'6'!$A$31</c:f>
              <c:strCache>
                <c:ptCount val="1"/>
                <c:pt idx="0">
                  <c:v>OLK</c:v>
                </c:pt>
              </c:strCache>
            </c:strRef>
          </c:tx>
          <c:spPr>
            <a:solidFill>
              <a:schemeClr val="tx1"/>
            </a:solidFill>
          </c:spPr>
          <c:invertIfNegative val="0"/>
          <c:val>
            <c:numRef>
              <c:f>('6'!$B$22,'6'!$B$22,'6'!$B$22,'6'!$B$22,'6'!$B$22,'6'!$B$22,'6'!$B$22,'6'!$B$22,'6'!$B$31)</c:f>
              <c:numCache>
                <c:formatCode>General</c:formatCode>
                <c:ptCount val="9"/>
                <c:pt idx="8">
                  <c:v>1329.4519999999995</c:v>
                </c:pt>
              </c:numCache>
            </c:numRef>
          </c:val>
          <c:extLst>
            <c:ext xmlns:c16="http://schemas.microsoft.com/office/drawing/2014/chart" uri="{C3380CC4-5D6E-409C-BE32-E72D297353CC}">
              <c16:uniqueId val="{00000008-D35A-48F7-8E09-CF5ED967ED24}"/>
            </c:ext>
          </c:extLst>
        </c:ser>
        <c:ser>
          <c:idx val="9"/>
          <c:order val="9"/>
          <c:tx>
            <c:strRef>
              <c:f>'6'!$A$32</c:f>
              <c:strCache>
                <c:ptCount val="1"/>
                <c:pt idx="0">
                  <c:v>PAK</c:v>
                </c:pt>
              </c:strCache>
            </c:strRef>
          </c:tx>
          <c:spPr>
            <a:solidFill>
              <a:srgbClr val="646363"/>
            </a:solidFill>
          </c:spPr>
          <c:invertIfNegative val="0"/>
          <c:val>
            <c:numRef>
              <c:f>('6'!$B$22,'6'!$B$22,'6'!$B$22,'6'!$B$22,'6'!$B$22,'6'!$B$22,'6'!$B$22,'6'!$B$22,'6'!$B$22,'6'!$B$32)</c:f>
              <c:numCache>
                <c:formatCode>General</c:formatCode>
                <c:ptCount val="10"/>
                <c:pt idx="9">
                  <c:v>3502.7239999999993</c:v>
                </c:pt>
              </c:numCache>
            </c:numRef>
          </c:val>
          <c:extLst>
            <c:ext xmlns:c16="http://schemas.microsoft.com/office/drawing/2014/chart" uri="{C3380CC4-5D6E-409C-BE32-E72D297353CC}">
              <c16:uniqueId val="{00000009-D35A-48F7-8E09-CF5ED967ED24}"/>
            </c:ext>
          </c:extLst>
        </c:ser>
        <c:ser>
          <c:idx val="10"/>
          <c:order val="10"/>
          <c:tx>
            <c:strRef>
              <c:f>'6'!$A$33</c:f>
              <c:strCache>
                <c:ptCount val="1"/>
                <c:pt idx="0">
                  <c:v>PLK</c:v>
                </c:pt>
              </c:strCache>
            </c:strRef>
          </c:tx>
          <c:spPr>
            <a:solidFill>
              <a:srgbClr val="9D9D9C"/>
            </a:solidFill>
          </c:spPr>
          <c:invertIfNegative val="0"/>
          <c:val>
            <c:numRef>
              <c:f>('6'!$B$22,'6'!$B$22,'6'!$B$22,'6'!$B$22,'6'!$B$22,'6'!$B$22,'6'!$B$22,'6'!$B$22,'6'!$B$22,'6'!$B$22,'6'!$B$33)</c:f>
              <c:numCache>
                <c:formatCode>General</c:formatCode>
                <c:ptCount val="11"/>
                <c:pt idx="10">
                  <c:v>1045.9380000000006</c:v>
                </c:pt>
              </c:numCache>
            </c:numRef>
          </c:val>
          <c:extLst>
            <c:ext xmlns:c16="http://schemas.microsoft.com/office/drawing/2014/chart" uri="{C3380CC4-5D6E-409C-BE32-E72D297353CC}">
              <c16:uniqueId val="{0000000A-D35A-48F7-8E09-CF5ED967ED24}"/>
            </c:ext>
          </c:extLst>
        </c:ser>
        <c:ser>
          <c:idx val="11"/>
          <c:order val="11"/>
          <c:tx>
            <c:strRef>
              <c:f>'6'!$A$34</c:f>
              <c:strCache>
                <c:ptCount val="1"/>
                <c:pt idx="0">
                  <c:v>STČ</c:v>
                </c:pt>
              </c:strCache>
            </c:strRef>
          </c:tx>
          <c:spPr>
            <a:solidFill>
              <a:srgbClr val="D0D0D0"/>
            </a:solidFill>
          </c:spPr>
          <c:invertIfNegative val="0"/>
          <c:val>
            <c:numRef>
              <c:f>('6'!$B$22,'6'!$B$22,'6'!$B$22,'6'!$B$22,'6'!$B$22,'6'!$B$22,'6'!$B$22,'6'!$B$22,'6'!$B$22,'6'!$B$22,'6'!$B$22,'6'!$B$34)</c:f>
              <c:numCache>
                <c:formatCode>General</c:formatCode>
                <c:ptCount val="12"/>
                <c:pt idx="11">
                  <c:v>4655.4999999999991</c:v>
                </c:pt>
              </c:numCache>
            </c:numRef>
          </c:val>
          <c:extLst>
            <c:ext xmlns:c16="http://schemas.microsoft.com/office/drawing/2014/chart" uri="{C3380CC4-5D6E-409C-BE32-E72D297353CC}">
              <c16:uniqueId val="{0000000B-D35A-48F7-8E09-CF5ED967ED24}"/>
            </c:ext>
          </c:extLst>
        </c:ser>
        <c:ser>
          <c:idx val="12"/>
          <c:order val="12"/>
          <c:tx>
            <c:strRef>
              <c:f>'6'!$A$35</c:f>
              <c:strCache>
                <c:ptCount val="1"/>
                <c:pt idx="0">
                  <c:v>ULK</c:v>
                </c:pt>
              </c:strCache>
            </c:strRef>
          </c:tx>
          <c:spPr>
            <a:pattFill prst="ltUpDiag">
              <a:fgClr>
                <a:schemeClr val="accent1"/>
              </a:fgClr>
              <a:bgClr>
                <a:schemeClr val="bg1"/>
              </a:bgClr>
            </a:pattFill>
          </c:spPr>
          <c:invertIfNegative val="0"/>
          <c:val>
            <c:numRef>
              <c:f>('6'!$B$22,'6'!$B$22,'6'!$B$22,'6'!$B$22,'6'!$B$22,'6'!$B$22,'6'!$B$22,'6'!$B$22,'6'!$B$22,'6'!$B$22,'6'!$B$22,'6'!$B$22,'6'!$B$35)</c:f>
              <c:numCache>
                <c:formatCode>General</c:formatCode>
                <c:ptCount val="13"/>
                <c:pt idx="12">
                  <c:v>9821.2549999999992</c:v>
                </c:pt>
              </c:numCache>
            </c:numRef>
          </c:val>
          <c:extLst>
            <c:ext xmlns:c16="http://schemas.microsoft.com/office/drawing/2014/chart" uri="{C3380CC4-5D6E-409C-BE32-E72D297353CC}">
              <c16:uniqueId val="{0000000C-D35A-48F7-8E09-CF5ED967ED24}"/>
            </c:ext>
          </c:extLst>
        </c:ser>
        <c:ser>
          <c:idx val="13"/>
          <c:order val="13"/>
          <c:tx>
            <c:strRef>
              <c:f>'6'!$A$36</c:f>
              <c:strCache>
                <c:ptCount val="1"/>
                <c:pt idx="0">
                  <c:v>ZLK</c:v>
                </c:pt>
              </c:strCache>
            </c:strRef>
          </c:tx>
          <c:spPr>
            <a:pattFill prst="ltUpDiag">
              <a:fgClr>
                <a:schemeClr val="accent5"/>
              </a:fgClr>
              <a:bgClr>
                <a:schemeClr val="bg1"/>
              </a:bgClr>
            </a:pattFill>
          </c:spPr>
          <c:invertIfNegative val="0"/>
          <c:val>
            <c:numRef>
              <c:f>('6'!$B$22,'6'!$B$22,'6'!$B$22,'6'!$B$22,'6'!$B$22,'6'!$B$22,'6'!$B$22,'6'!$B$22,'6'!$B$22,'6'!$B$22,'6'!$B$22,'6'!$B$22,'6'!$B$22,'6'!$B$36)</c:f>
              <c:numCache>
                <c:formatCode>General</c:formatCode>
                <c:ptCount val="14"/>
                <c:pt idx="13">
                  <c:v>1230.8619999999996</c:v>
                </c:pt>
              </c:numCache>
            </c:numRef>
          </c:val>
          <c:extLst>
            <c:ext xmlns:c16="http://schemas.microsoft.com/office/drawing/2014/chart" uri="{C3380CC4-5D6E-409C-BE32-E72D297353CC}">
              <c16:uniqueId val="{0000000D-D35A-48F7-8E09-CF5ED967ED24}"/>
            </c:ext>
          </c:extLst>
        </c:ser>
        <c:dLbls>
          <c:showLegendKey val="0"/>
          <c:showVal val="0"/>
          <c:showCatName val="0"/>
          <c:showSerName val="0"/>
          <c:showPercent val="0"/>
          <c:showBubbleSize val="0"/>
        </c:dLbls>
        <c:gapWidth val="50"/>
        <c:overlap val="100"/>
        <c:axId val="235305216"/>
        <c:axId val="235307008"/>
      </c:barChart>
      <c:catAx>
        <c:axId val="235305216"/>
        <c:scaling>
          <c:orientation val="minMax"/>
        </c:scaling>
        <c:delete val="0"/>
        <c:axPos val="b"/>
        <c:numFmt formatCode="General" sourceLinked="1"/>
        <c:majorTickMark val="none"/>
        <c:minorTickMark val="none"/>
        <c:tickLblPos val="nextTo"/>
        <c:txPr>
          <a:bodyPr/>
          <a:lstStyle/>
          <a:p>
            <a:pPr>
              <a:defRPr sz="900"/>
            </a:pPr>
            <a:endParaRPr lang="cs-CZ"/>
          </a:p>
        </c:txPr>
        <c:crossAx val="235307008"/>
        <c:crosses val="autoZero"/>
        <c:auto val="1"/>
        <c:lblAlgn val="ctr"/>
        <c:lblOffset val="100"/>
        <c:noMultiLvlLbl val="0"/>
      </c:catAx>
      <c:valAx>
        <c:axId val="2353070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3052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(TJ)</a:t>
            </a:r>
          </a:p>
        </c:rich>
      </c:tx>
      <c:layout>
        <c:manualLayout>
          <c:xMode val="edge"/>
          <c:yMode val="edge"/>
          <c:x val="1.1066787664470309E-3"/>
          <c:y val="2.4707650454838016E-2"/>
        </c:manualLayout>
      </c:layout>
      <c:overlay val="0"/>
    </c:title>
    <c:autoTitleDeleted val="0"/>
    <c:plotArea>
      <c:layout>
        <c:manualLayout>
          <c:layoutTarget val="inner"/>
          <c:xMode val="edge"/>
          <c:yMode val="edge"/>
          <c:x val="8.1017283830656289E-2"/>
          <c:y val="0.12971516488789958"/>
          <c:w val="0.88372446509658709"/>
          <c:h val="0.77977247561254381"/>
        </c:manualLayout>
      </c:layout>
      <c:barChart>
        <c:barDir val="col"/>
        <c:grouping val="stacked"/>
        <c:varyColors val="0"/>
        <c:ser>
          <c:idx val="0"/>
          <c:order val="0"/>
          <c:tx>
            <c:strRef>
              <c:f>'4.1'!$A$8</c:f>
              <c:strCache>
                <c:ptCount val="1"/>
                <c:pt idx="0">
                  <c:v>Biomasa</c:v>
                </c:pt>
              </c:strCache>
            </c:strRef>
          </c:tx>
          <c:spPr>
            <a:solidFill>
              <a:srgbClr val="233060"/>
            </a:solidFill>
          </c:spPr>
          <c:invertIfNegative val="0"/>
          <c:val>
            <c:numRef>
              <c:f>'4.1'!$B$8:$M$8</c:f>
              <c:numCache>
                <c:formatCode>#\ ##0.0</c:formatCode>
                <c:ptCount val="12"/>
                <c:pt idx="0">
                  <c:v>2159.5593310000004</c:v>
                </c:pt>
                <c:pt idx="1">
                  <c:v>1926.0143219999998</c:v>
                </c:pt>
                <c:pt idx="2">
                  <c:v>2301.508186</c:v>
                </c:pt>
                <c:pt idx="3">
                  <c:v>2129.1486249999994</c:v>
                </c:pt>
                <c:pt idx="4">
                  <c:v>1691.0288799999998</c:v>
                </c:pt>
                <c:pt idx="5">
                  <c:v>1391.7076720000002</c:v>
                </c:pt>
                <c:pt idx="6">
                  <c:v>1427.8061189999996</c:v>
                </c:pt>
                <c:pt idx="7">
                  <c:v>1387.8536569999997</c:v>
                </c:pt>
                <c:pt idx="8">
                  <c:v>1404.626133</c:v>
                </c:pt>
                <c:pt idx="9">
                  <c:v>0</c:v>
                </c:pt>
                <c:pt idx="10">
                  <c:v>0</c:v>
                </c:pt>
                <c:pt idx="11">
                  <c:v>0</c:v>
                </c:pt>
              </c:numCache>
            </c:numRef>
          </c:val>
          <c:extLst>
            <c:ext xmlns:c16="http://schemas.microsoft.com/office/drawing/2014/chart" uri="{C3380CC4-5D6E-409C-BE32-E72D297353CC}">
              <c16:uniqueId val="{00000000-0098-4443-B1B5-C616D93B0609}"/>
            </c:ext>
          </c:extLst>
        </c:ser>
        <c:ser>
          <c:idx val="1"/>
          <c:order val="1"/>
          <c:tx>
            <c:strRef>
              <c:f>'4.1'!$A$9</c:f>
              <c:strCache>
                <c:ptCount val="1"/>
                <c:pt idx="0">
                  <c:v>Bioplyn</c:v>
                </c:pt>
              </c:strCache>
            </c:strRef>
          </c:tx>
          <c:spPr>
            <a:solidFill>
              <a:srgbClr val="596387"/>
            </a:solidFill>
          </c:spPr>
          <c:invertIfNegative val="0"/>
          <c:val>
            <c:numRef>
              <c:f>'4.1'!$B$9:$M$9</c:f>
              <c:numCache>
                <c:formatCode>#\ ##0.0</c:formatCode>
                <c:ptCount val="12"/>
                <c:pt idx="0">
                  <c:v>409.57335599999982</c:v>
                </c:pt>
                <c:pt idx="1">
                  <c:v>376.74537100000032</c:v>
                </c:pt>
                <c:pt idx="2">
                  <c:v>392.1801309999999</c:v>
                </c:pt>
                <c:pt idx="3">
                  <c:v>363.03044699999998</c:v>
                </c:pt>
                <c:pt idx="4">
                  <c:v>330.54318799999993</c:v>
                </c:pt>
                <c:pt idx="5">
                  <c:v>295.53253300000023</c:v>
                </c:pt>
                <c:pt idx="6">
                  <c:v>292.74524099999979</c:v>
                </c:pt>
                <c:pt idx="7">
                  <c:v>292.1360719999999</c:v>
                </c:pt>
                <c:pt idx="8">
                  <c:v>287.65426899999983</c:v>
                </c:pt>
                <c:pt idx="9">
                  <c:v>0</c:v>
                </c:pt>
                <c:pt idx="10">
                  <c:v>0</c:v>
                </c:pt>
                <c:pt idx="11">
                  <c:v>0</c:v>
                </c:pt>
              </c:numCache>
            </c:numRef>
          </c:val>
          <c:extLst>
            <c:ext xmlns:c16="http://schemas.microsoft.com/office/drawing/2014/chart" uri="{C3380CC4-5D6E-409C-BE32-E72D297353CC}">
              <c16:uniqueId val="{00000001-0098-4443-B1B5-C616D93B0609}"/>
            </c:ext>
          </c:extLst>
        </c:ser>
        <c:ser>
          <c:idx val="2"/>
          <c:order val="2"/>
          <c:tx>
            <c:strRef>
              <c:f>'4.1'!$A$10</c:f>
              <c:strCache>
                <c:ptCount val="1"/>
                <c:pt idx="0">
                  <c:v>Černé uhlí</c:v>
                </c:pt>
              </c:strCache>
            </c:strRef>
          </c:tx>
          <c:spPr>
            <a:solidFill>
              <a:srgbClr val="9196B0"/>
            </a:solidFill>
          </c:spPr>
          <c:invertIfNegative val="0"/>
          <c:val>
            <c:numRef>
              <c:f>'4.1'!$B$10:$M$10</c:f>
              <c:numCache>
                <c:formatCode>#\ ##0.0</c:formatCode>
                <c:ptCount val="12"/>
                <c:pt idx="0">
                  <c:v>1565.3079129999999</c:v>
                </c:pt>
                <c:pt idx="1">
                  <c:v>1391.2060910000002</c:v>
                </c:pt>
                <c:pt idx="2">
                  <c:v>1234.2759160000003</c:v>
                </c:pt>
                <c:pt idx="3">
                  <c:v>995.3799469999999</c:v>
                </c:pt>
                <c:pt idx="4">
                  <c:v>583.50088999999991</c:v>
                </c:pt>
                <c:pt idx="5">
                  <c:v>425.918679</c:v>
                </c:pt>
                <c:pt idx="6">
                  <c:v>381.45676000000003</c:v>
                </c:pt>
                <c:pt idx="7">
                  <c:v>332.70815099999999</c:v>
                </c:pt>
                <c:pt idx="8">
                  <c:v>449.60452400000003</c:v>
                </c:pt>
                <c:pt idx="9">
                  <c:v>0</c:v>
                </c:pt>
                <c:pt idx="10">
                  <c:v>0</c:v>
                </c:pt>
                <c:pt idx="11">
                  <c:v>0</c:v>
                </c:pt>
              </c:numCache>
            </c:numRef>
          </c:val>
          <c:extLst>
            <c:ext xmlns:c16="http://schemas.microsoft.com/office/drawing/2014/chart" uri="{C3380CC4-5D6E-409C-BE32-E72D297353CC}">
              <c16:uniqueId val="{00000002-0098-4443-B1B5-C616D93B0609}"/>
            </c:ext>
          </c:extLst>
        </c:ser>
        <c:ser>
          <c:idx val="3"/>
          <c:order val="3"/>
          <c:tx>
            <c:strRef>
              <c:f>'4.1'!$A$11</c:f>
              <c:strCache>
                <c:ptCount val="1"/>
                <c:pt idx="0">
                  <c:v>Elektrická energie</c:v>
                </c:pt>
              </c:strCache>
            </c:strRef>
          </c:tx>
          <c:spPr>
            <a:solidFill>
              <a:schemeClr val="accent4"/>
            </a:solidFill>
          </c:spPr>
          <c:invertIfNegative val="0"/>
          <c:val>
            <c:numRef>
              <c:f>'4.1'!$B$11:$M$11</c:f>
              <c:numCache>
                <c:formatCode>#\ ##0.0</c:formatCode>
                <c:ptCount val="12"/>
                <c:pt idx="0">
                  <c:v>9.4939850000000003</c:v>
                </c:pt>
                <c:pt idx="1">
                  <c:v>11.748927999999999</c:v>
                </c:pt>
                <c:pt idx="2">
                  <c:v>15.689292000000002</c:v>
                </c:pt>
                <c:pt idx="3">
                  <c:v>13.138714</c:v>
                </c:pt>
                <c:pt idx="4">
                  <c:v>8.1699929999999998</c:v>
                </c:pt>
                <c:pt idx="5">
                  <c:v>7.9648560000000002</c:v>
                </c:pt>
                <c:pt idx="6">
                  <c:v>9.5755420000000004</c:v>
                </c:pt>
                <c:pt idx="7">
                  <c:v>10.252600000000001</c:v>
                </c:pt>
                <c:pt idx="8">
                  <c:v>7.6651010000000008</c:v>
                </c:pt>
                <c:pt idx="9">
                  <c:v>0</c:v>
                </c:pt>
                <c:pt idx="10">
                  <c:v>0</c:v>
                </c:pt>
                <c:pt idx="11">
                  <c:v>0</c:v>
                </c:pt>
              </c:numCache>
            </c:numRef>
          </c:val>
          <c:extLst>
            <c:ext xmlns:c16="http://schemas.microsoft.com/office/drawing/2014/chart" uri="{C3380CC4-5D6E-409C-BE32-E72D297353CC}">
              <c16:uniqueId val="{00000003-0098-4443-B1B5-C616D93B0609}"/>
            </c:ext>
          </c:extLst>
        </c:ser>
        <c:ser>
          <c:idx val="4"/>
          <c:order val="4"/>
          <c:tx>
            <c:strRef>
              <c:f>'4.1'!$A$12</c:f>
              <c:strCache>
                <c:ptCount val="1"/>
                <c:pt idx="0">
                  <c:v>Energie prostředí (tepelné čerpadlo)</c:v>
                </c:pt>
              </c:strCache>
            </c:strRef>
          </c:tx>
          <c:spPr>
            <a:solidFill>
              <a:schemeClr val="accent5"/>
            </a:solidFill>
          </c:spPr>
          <c:invertIfNegative val="0"/>
          <c:val>
            <c:numRef>
              <c:f>'4.1'!$B$12:$M$12</c:f>
              <c:numCache>
                <c:formatCode>#\ ##0.0</c:formatCode>
                <c:ptCount val="12"/>
                <c:pt idx="0">
                  <c:v>1.2985100000000001</c:v>
                </c:pt>
                <c:pt idx="1">
                  <c:v>1.1374900000000001</c:v>
                </c:pt>
                <c:pt idx="2">
                  <c:v>1.3111799999999998</c:v>
                </c:pt>
                <c:pt idx="3">
                  <c:v>1.7490399999999999</c:v>
                </c:pt>
                <c:pt idx="4">
                  <c:v>1.856819</c:v>
                </c:pt>
                <c:pt idx="5">
                  <c:v>1.32169</c:v>
                </c:pt>
                <c:pt idx="6">
                  <c:v>1.7490699999999999</c:v>
                </c:pt>
                <c:pt idx="7">
                  <c:v>1.4394100000000001</c:v>
                </c:pt>
                <c:pt idx="8">
                  <c:v>1.4613600000000002</c:v>
                </c:pt>
                <c:pt idx="9">
                  <c:v>0</c:v>
                </c:pt>
                <c:pt idx="10">
                  <c:v>0</c:v>
                </c:pt>
                <c:pt idx="11">
                  <c:v>0</c:v>
                </c:pt>
              </c:numCache>
            </c:numRef>
          </c:val>
          <c:extLst>
            <c:ext xmlns:c16="http://schemas.microsoft.com/office/drawing/2014/chart" uri="{C3380CC4-5D6E-409C-BE32-E72D297353CC}">
              <c16:uniqueId val="{00000004-0098-4443-B1B5-C616D93B0609}"/>
            </c:ext>
          </c:extLst>
        </c:ser>
        <c:ser>
          <c:idx val="5"/>
          <c:order val="5"/>
          <c:tx>
            <c:strRef>
              <c:f>'4.1'!$A$13</c:f>
              <c:strCache>
                <c:ptCount val="1"/>
                <c:pt idx="0">
                  <c:v>Energie Slunce (solární kolektor)</c:v>
                </c:pt>
              </c:strCache>
            </c:strRef>
          </c:tx>
          <c:spPr>
            <a:solidFill>
              <a:schemeClr val="accent6"/>
            </a:solidFill>
          </c:spPr>
          <c:invertIfNegative val="0"/>
          <c:val>
            <c:numRef>
              <c:f>'4.1'!$B$13:$M$13</c:f>
              <c:numCache>
                <c:formatCode>#\ ##0.0</c:formatCode>
                <c:ptCount val="12"/>
                <c:pt idx="0">
                  <c:v>7.8099999999999992E-3</c:v>
                </c:pt>
                <c:pt idx="1">
                  <c:v>1.6640000000000002E-2</c:v>
                </c:pt>
                <c:pt idx="2">
                  <c:v>3.1890000000000002E-2</c:v>
                </c:pt>
                <c:pt idx="3">
                  <c:v>3.5709999999999999E-2</c:v>
                </c:pt>
                <c:pt idx="4">
                  <c:v>6.1449999999999998E-2</c:v>
                </c:pt>
                <c:pt idx="5">
                  <c:v>6.2570000000000001E-2</c:v>
                </c:pt>
                <c:pt idx="6">
                  <c:v>8.3360000000000004E-2</c:v>
                </c:pt>
                <c:pt idx="7">
                  <c:v>6.9099999999999995E-2</c:v>
                </c:pt>
                <c:pt idx="8">
                  <c:v>7.4509999999999993E-2</c:v>
                </c:pt>
                <c:pt idx="9">
                  <c:v>0</c:v>
                </c:pt>
                <c:pt idx="10">
                  <c:v>0</c:v>
                </c:pt>
                <c:pt idx="11">
                  <c:v>0</c:v>
                </c:pt>
              </c:numCache>
            </c:numRef>
          </c:val>
          <c:extLst>
            <c:ext xmlns:c16="http://schemas.microsoft.com/office/drawing/2014/chart" uri="{C3380CC4-5D6E-409C-BE32-E72D297353CC}">
              <c16:uniqueId val="{00000005-0098-4443-B1B5-C616D93B0609}"/>
            </c:ext>
          </c:extLst>
        </c:ser>
        <c:ser>
          <c:idx val="6"/>
          <c:order val="6"/>
          <c:tx>
            <c:strRef>
              <c:f>'4.1'!$A$14</c:f>
              <c:strCache>
                <c:ptCount val="1"/>
                <c:pt idx="0">
                  <c:v>Hnědé uhlí</c:v>
                </c:pt>
              </c:strCache>
            </c:strRef>
          </c:tx>
          <c:spPr>
            <a:solidFill>
              <a:srgbClr val="F0948F"/>
            </a:solidFill>
          </c:spPr>
          <c:invertIfNegative val="0"/>
          <c:val>
            <c:numRef>
              <c:f>'4.1'!$B$14:$M$14</c:f>
              <c:numCache>
                <c:formatCode>#\ ##0.0</c:formatCode>
                <c:ptCount val="12"/>
                <c:pt idx="0">
                  <c:v>7216.812675000001</c:v>
                </c:pt>
                <c:pt idx="1">
                  <c:v>6700.5752459999994</c:v>
                </c:pt>
                <c:pt idx="2">
                  <c:v>6156.1688380000005</c:v>
                </c:pt>
                <c:pt idx="3">
                  <c:v>5112.1709070000015</c:v>
                </c:pt>
                <c:pt idx="4">
                  <c:v>3547.6606870000005</c:v>
                </c:pt>
                <c:pt idx="5">
                  <c:v>2182.3037409999993</c:v>
                </c:pt>
                <c:pt idx="6">
                  <c:v>2178.8173649999999</c:v>
                </c:pt>
                <c:pt idx="7">
                  <c:v>2206.1270609999997</c:v>
                </c:pt>
                <c:pt idx="8">
                  <c:v>2447.5809349999995</c:v>
                </c:pt>
                <c:pt idx="9">
                  <c:v>0</c:v>
                </c:pt>
                <c:pt idx="10">
                  <c:v>0</c:v>
                </c:pt>
                <c:pt idx="11">
                  <c:v>0</c:v>
                </c:pt>
              </c:numCache>
            </c:numRef>
          </c:val>
          <c:extLst>
            <c:ext xmlns:c16="http://schemas.microsoft.com/office/drawing/2014/chart" uri="{C3380CC4-5D6E-409C-BE32-E72D297353CC}">
              <c16:uniqueId val="{00000006-0098-4443-B1B5-C616D93B0609}"/>
            </c:ext>
          </c:extLst>
        </c:ser>
        <c:ser>
          <c:idx val="7"/>
          <c:order val="7"/>
          <c:tx>
            <c:strRef>
              <c:f>'4.1'!$A$15</c:f>
              <c:strCache>
                <c:ptCount val="1"/>
                <c:pt idx="0">
                  <c:v>Jaderné palivo</c:v>
                </c:pt>
              </c:strCache>
            </c:strRef>
          </c:tx>
          <c:spPr>
            <a:solidFill>
              <a:srgbClr val="F7C9C7"/>
            </a:solidFill>
          </c:spPr>
          <c:invertIfNegative val="0"/>
          <c:val>
            <c:numRef>
              <c:f>'4.1'!$B$15:$M$15</c:f>
              <c:numCache>
                <c:formatCode>#\ ##0.0</c:formatCode>
                <c:ptCount val="12"/>
                <c:pt idx="0">
                  <c:v>122.35899999999999</c:v>
                </c:pt>
                <c:pt idx="1">
                  <c:v>115.55500000000001</c:v>
                </c:pt>
                <c:pt idx="2">
                  <c:v>104.73</c:v>
                </c:pt>
                <c:pt idx="3">
                  <c:v>86.588999999999999</c:v>
                </c:pt>
                <c:pt idx="4">
                  <c:v>56.808999999999997</c:v>
                </c:pt>
                <c:pt idx="5">
                  <c:v>21.175000000000001</c:v>
                </c:pt>
                <c:pt idx="6">
                  <c:v>15.954000000000001</c:v>
                </c:pt>
                <c:pt idx="7">
                  <c:v>17.736000000000001</c:v>
                </c:pt>
                <c:pt idx="8">
                  <c:v>34.636000000000003</c:v>
                </c:pt>
                <c:pt idx="9">
                  <c:v>0</c:v>
                </c:pt>
                <c:pt idx="10">
                  <c:v>0</c:v>
                </c:pt>
                <c:pt idx="11">
                  <c:v>0</c:v>
                </c:pt>
              </c:numCache>
            </c:numRef>
          </c:val>
          <c:extLst>
            <c:ext xmlns:c16="http://schemas.microsoft.com/office/drawing/2014/chart" uri="{C3380CC4-5D6E-409C-BE32-E72D297353CC}">
              <c16:uniqueId val="{00000007-0098-4443-B1B5-C616D93B0609}"/>
            </c:ext>
          </c:extLst>
        </c:ser>
        <c:ser>
          <c:idx val="8"/>
          <c:order val="8"/>
          <c:tx>
            <c:strRef>
              <c:f>'4.1'!$A$16</c:f>
              <c:strCache>
                <c:ptCount val="1"/>
                <c:pt idx="0">
                  <c:v>Koks</c:v>
                </c:pt>
              </c:strCache>
            </c:strRef>
          </c:tx>
          <c:spPr>
            <a:solidFill>
              <a:schemeClr val="tx1"/>
            </a:solidFill>
          </c:spPr>
          <c:invertIfNegative val="0"/>
          <c:val>
            <c:numRef>
              <c:f>'4.1'!$B$16:$M$16</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098-4443-B1B5-C616D93B0609}"/>
            </c:ext>
          </c:extLst>
        </c:ser>
        <c:ser>
          <c:idx val="9"/>
          <c:order val="9"/>
          <c:tx>
            <c:strRef>
              <c:f>'4.1'!$A$17</c:f>
              <c:strCache>
                <c:ptCount val="1"/>
                <c:pt idx="0">
                  <c:v>Odpadní teplo</c:v>
                </c:pt>
              </c:strCache>
            </c:strRef>
          </c:tx>
          <c:spPr>
            <a:solidFill>
              <a:srgbClr val="646363"/>
            </a:solidFill>
          </c:spPr>
          <c:invertIfNegative val="0"/>
          <c:val>
            <c:numRef>
              <c:f>'4.1'!$B$17:$M$17</c:f>
              <c:numCache>
                <c:formatCode>#\ ##0.0</c:formatCode>
                <c:ptCount val="12"/>
                <c:pt idx="0">
                  <c:v>681.33984099999998</c:v>
                </c:pt>
                <c:pt idx="1">
                  <c:v>624.15015399999993</c:v>
                </c:pt>
                <c:pt idx="2">
                  <c:v>587.65480700000001</c:v>
                </c:pt>
                <c:pt idx="3">
                  <c:v>685.01181000000008</c:v>
                </c:pt>
                <c:pt idx="4">
                  <c:v>715.76662499999998</c:v>
                </c:pt>
                <c:pt idx="5">
                  <c:v>700.67021299999988</c:v>
                </c:pt>
                <c:pt idx="6">
                  <c:v>708.92879700000003</c:v>
                </c:pt>
                <c:pt idx="7">
                  <c:v>671.225821</c:v>
                </c:pt>
                <c:pt idx="8">
                  <c:v>601.60385199999996</c:v>
                </c:pt>
                <c:pt idx="9">
                  <c:v>0</c:v>
                </c:pt>
                <c:pt idx="10">
                  <c:v>0</c:v>
                </c:pt>
                <c:pt idx="11">
                  <c:v>0</c:v>
                </c:pt>
              </c:numCache>
            </c:numRef>
          </c:val>
          <c:extLst>
            <c:ext xmlns:c16="http://schemas.microsoft.com/office/drawing/2014/chart" uri="{C3380CC4-5D6E-409C-BE32-E72D297353CC}">
              <c16:uniqueId val="{00000009-0098-4443-B1B5-C616D93B0609}"/>
            </c:ext>
          </c:extLst>
        </c:ser>
        <c:ser>
          <c:idx val="10"/>
          <c:order val="10"/>
          <c:tx>
            <c:strRef>
              <c:f>'4.1'!$A$18</c:f>
              <c:strCache>
                <c:ptCount val="1"/>
                <c:pt idx="0">
                  <c:v>Ostatní kapalná paliva</c:v>
                </c:pt>
              </c:strCache>
            </c:strRef>
          </c:tx>
          <c:spPr>
            <a:solidFill>
              <a:srgbClr val="9D9D9C"/>
            </a:solidFill>
          </c:spPr>
          <c:invertIfNegative val="0"/>
          <c:val>
            <c:numRef>
              <c:f>'4.1'!$B$18:$M$18</c:f>
              <c:numCache>
                <c:formatCode>#\ ##0.0</c:formatCode>
                <c:ptCount val="12"/>
                <c:pt idx="0">
                  <c:v>76.553153999999992</c:v>
                </c:pt>
                <c:pt idx="1">
                  <c:v>70.964450999999997</c:v>
                </c:pt>
                <c:pt idx="2">
                  <c:v>52.370024999999998</c:v>
                </c:pt>
                <c:pt idx="3">
                  <c:v>42.179070000000003</c:v>
                </c:pt>
                <c:pt idx="4">
                  <c:v>40.706875999999994</c:v>
                </c:pt>
                <c:pt idx="5">
                  <c:v>0.95279500000000006</c:v>
                </c:pt>
                <c:pt idx="6">
                  <c:v>1.8155699999999999</c:v>
                </c:pt>
                <c:pt idx="7">
                  <c:v>1.674596</c:v>
                </c:pt>
                <c:pt idx="8">
                  <c:v>1.9087080000000001</c:v>
                </c:pt>
                <c:pt idx="9">
                  <c:v>0</c:v>
                </c:pt>
                <c:pt idx="10">
                  <c:v>0</c:v>
                </c:pt>
                <c:pt idx="11">
                  <c:v>0</c:v>
                </c:pt>
              </c:numCache>
            </c:numRef>
          </c:val>
          <c:extLst>
            <c:ext xmlns:c16="http://schemas.microsoft.com/office/drawing/2014/chart" uri="{C3380CC4-5D6E-409C-BE32-E72D297353CC}">
              <c16:uniqueId val="{0000000A-0098-4443-B1B5-C616D93B0609}"/>
            </c:ext>
          </c:extLst>
        </c:ser>
        <c:ser>
          <c:idx val="11"/>
          <c:order val="11"/>
          <c:tx>
            <c:strRef>
              <c:f>'4.1'!$A$19</c:f>
              <c:strCache>
                <c:ptCount val="1"/>
                <c:pt idx="0">
                  <c:v>Ostatní pevná paliva</c:v>
                </c:pt>
              </c:strCache>
            </c:strRef>
          </c:tx>
          <c:spPr>
            <a:solidFill>
              <a:srgbClr val="D0D0D0"/>
            </a:solidFill>
          </c:spPr>
          <c:invertIfNegative val="0"/>
          <c:val>
            <c:numRef>
              <c:f>'4.1'!$B$19:$M$19</c:f>
              <c:numCache>
                <c:formatCode>#\ ##0.0</c:formatCode>
                <c:ptCount val="12"/>
                <c:pt idx="0">
                  <c:v>409.06136700000002</c:v>
                </c:pt>
                <c:pt idx="1">
                  <c:v>388.68445599999995</c:v>
                </c:pt>
                <c:pt idx="2">
                  <c:v>374.59180900000007</c:v>
                </c:pt>
                <c:pt idx="3">
                  <c:v>401.98245800000001</c:v>
                </c:pt>
                <c:pt idx="4">
                  <c:v>337.62388606891102</c:v>
                </c:pt>
                <c:pt idx="5">
                  <c:v>324.49639640773819</c:v>
                </c:pt>
                <c:pt idx="6">
                  <c:v>311.12300679984946</c:v>
                </c:pt>
                <c:pt idx="7">
                  <c:v>328.90194360517177</c:v>
                </c:pt>
                <c:pt idx="8">
                  <c:v>303.07092006324712</c:v>
                </c:pt>
                <c:pt idx="9">
                  <c:v>0</c:v>
                </c:pt>
                <c:pt idx="10">
                  <c:v>0</c:v>
                </c:pt>
                <c:pt idx="11">
                  <c:v>0</c:v>
                </c:pt>
              </c:numCache>
            </c:numRef>
          </c:val>
          <c:extLst>
            <c:ext xmlns:c16="http://schemas.microsoft.com/office/drawing/2014/chart" uri="{C3380CC4-5D6E-409C-BE32-E72D297353CC}">
              <c16:uniqueId val="{0000000B-0098-4443-B1B5-C616D93B0609}"/>
            </c:ext>
          </c:extLst>
        </c:ser>
        <c:ser>
          <c:idx val="12"/>
          <c:order val="12"/>
          <c:tx>
            <c:strRef>
              <c:f>'4.1'!$A$20</c:f>
              <c:strCache>
                <c:ptCount val="1"/>
                <c:pt idx="0">
                  <c:v>Ostatní plyny</c:v>
                </c:pt>
              </c:strCache>
            </c:strRef>
          </c:tx>
          <c:spPr>
            <a:pattFill prst="ltUpDiag">
              <a:fgClr>
                <a:schemeClr val="tx2"/>
              </a:fgClr>
              <a:bgClr>
                <a:schemeClr val="bg1"/>
              </a:bgClr>
            </a:pattFill>
          </c:spPr>
          <c:invertIfNegative val="0"/>
          <c:val>
            <c:numRef>
              <c:f>'4.1'!$B$20:$M$20</c:f>
              <c:numCache>
                <c:formatCode>#\ ##0.0</c:formatCode>
                <c:ptCount val="12"/>
                <c:pt idx="0">
                  <c:v>675.45770700000003</c:v>
                </c:pt>
                <c:pt idx="1">
                  <c:v>606.47558100000003</c:v>
                </c:pt>
                <c:pt idx="2">
                  <c:v>624.74609399999997</c:v>
                </c:pt>
                <c:pt idx="3">
                  <c:v>670.84531399999992</c:v>
                </c:pt>
                <c:pt idx="4">
                  <c:v>644.71156399999973</c:v>
                </c:pt>
                <c:pt idx="5">
                  <c:v>566.74090300000012</c:v>
                </c:pt>
                <c:pt idx="6">
                  <c:v>583.83371700000009</c:v>
                </c:pt>
                <c:pt idx="7">
                  <c:v>638.75233300000014</c:v>
                </c:pt>
                <c:pt idx="8">
                  <c:v>584.36399400000005</c:v>
                </c:pt>
                <c:pt idx="9">
                  <c:v>0</c:v>
                </c:pt>
                <c:pt idx="10">
                  <c:v>0</c:v>
                </c:pt>
                <c:pt idx="11">
                  <c:v>0</c:v>
                </c:pt>
              </c:numCache>
            </c:numRef>
          </c:val>
          <c:extLst>
            <c:ext xmlns:c16="http://schemas.microsoft.com/office/drawing/2014/chart" uri="{C3380CC4-5D6E-409C-BE32-E72D297353CC}">
              <c16:uniqueId val="{0000000C-0098-4443-B1B5-C616D93B0609}"/>
            </c:ext>
          </c:extLst>
        </c:ser>
        <c:ser>
          <c:idx val="13"/>
          <c:order val="13"/>
          <c:tx>
            <c:strRef>
              <c:f>'4.1'!$A$21</c:f>
              <c:strCache>
                <c:ptCount val="1"/>
                <c:pt idx="0">
                  <c:v>Ostatní</c:v>
                </c:pt>
              </c:strCache>
            </c:strRef>
          </c:tx>
          <c:spPr>
            <a:pattFill prst="ltUpDiag">
              <a:fgClr>
                <a:schemeClr val="accent5"/>
              </a:fgClr>
              <a:bgClr>
                <a:schemeClr val="bg1"/>
              </a:bgClr>
            </a:pattFill>
          </c:spPr>
          <c:invertIfNegative val="0"/>
          <c:val>
            <c:numRef>
              <c:f>'4.1'!$B$21:$M$21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098-4443-B1B5-C616D93B0609}"/>
            </c:ext>
          </c:extLst>
        </c:ser>
        <c:ser>
          <c:idx val="14"/>
          <c:order val="14"/>
          <c:tx>
            <c:strRef>
              <c:f>'4.1'!$A$22</c:f>
              <c:strCache>
                <c:ptCount val="1"/>
                <c:pt idx="0">
                  <c:v>Topné oleje</c:v>
                </c:pt>
              </c:strCache>
            </c:strRef>
          </c:tx>
          <c:spPr>
            <a:pattFill prst="ltUpDiag">
              <a:fgClr>
                <a:schemeClr val="accent2"/>
              </a:fgClr>
              <a:bgClr>
                <a:schemeClr val="bg1"/>
              </a:bgClr>
            </a:pattFill>
          </c:spPr>
          <c:invertIfNegative val="0"/>
          <c:val>
            <c:numRef>
              <c:f>'4.1'!$B$22:$M$22</c:f>
              <c:numCache>
                <c:formatCode>#\ ##0.0</c:formatCode>
                <c:ptCount val="12"/>
                <c:pt idx="0">
                  <c:v>143.06273100000007</c:v>
                </c:pt>
                <c:pt idx="1">
                  <c:v>102.03283599999997</c:v>
                </c:pt>
                <c:pt idx="2">
                  <c:v>76.520469999999975</c:v>
                </c:pt>
                <c:pt idx="3">
                  <c:v>36.942911999999993</c:v>
                </c:pt>
                <c:pt idx="4">
                  <c:v>19.147141999999995</c:v>
                </c:pt>
                <c:pt idx="5">
                  <c:v>74.611406000000002</c:v>
                </c:pt>
                <c:pt idx="6">
                  <c:v>30.70965</c:v>
                </c:pt>
                <c:pt idx="7">
                  <c:v>22.654886999999988</c:v>
                </c:pt>
                <c:pt idx="8">
                  <c:v>23.775117000000002</c:v>
                </c:pt>
                <c:pt idx="9">
                  <c:v>0</c:v>
                </c:pt>
                <c:pt idx="10">
                  <c:v>0</c:v>
                </c:pt>
                <c:pt idx="11">
                  <c:v>0</c:v>
                </c:pt>
              </c:numCache>
            </c:numRef>
          </c:val>
          <c:extLst>
            <c:ext xmlns:c16="http://schemas.microsoft.com/office/drawing/2014/chart" uri="{C3380CC4-5D6E-409C-BE32-E72D297353CC}">
              <c16:uniqueId val="{0000000E-0098-4443-B1B5-C616D93B0609}"/>
            </c:ext>
          </c:extLst>
        </c:ser>
        <c:ser>
          <c:idx val="15"/>
          <c:order val="15"/>
          <c:tx>
            <c:strRef>
              <c:f>'4.1'!$A$23</c:f>
              <c:strCache>
                <c:ptCount val="1"/>
                <c:pt idx="0">
                  <c:v>Zemní plyn</c:v>
                </c:pt>
              </c:strCache>
            </c:strRef>
          </c:tx>
          <c:spPr>
            <a:pattFill prst="ltUpDiag">
              <a:fgClr>
                <a:srgbClr val="E86159"/>
              </a:fgClr>
              <a:bgClr>
                <a:schemeClr val="bg1"/>
              </a:bgClr>
            </a:pattFill>
          </c:spPr>
          <c:invertIfNegative val="0"/>
          <c:val>
            <c:numRef>
              <c:f>'4.1'!$B$23:$M$23</c:f>
              <c:numCache>
                <c:formatCode>#\ ##0.0</c:formatCode>
                <c:ptCount val="12"/>
                <c:pt idx="0">
                  <c:v>3686.4905284929946</c:v>
                </c:pt>
                <c:pt idx="1">
                  <c:v>3306.3746621298906</c:v>
                </c:pt>
                <c:pt idx="2">
                  <c:v>3027.1008745862532</c:v>
                </c:pt>
                <c:pt idx="3">
                  <c:v>2391.0226136708479</c:v>
                </c:pt>
                <c:pt idx="4">
                  <c:v>1396.1847624140969</c:v>
                </c:pt>
                <c:pt idx="5">
                  <c:v>1107.2287073340228</c:v>
                </c:pt>
                <c:pt idx="6">
                  <c:v>1064.7097082001503</c:v>
                </c:pt>
                <c:pt idx="7">
                  <c:v>1109.2129343948282</c:v>
                </c:pt>
                <c:pt idx="8">
                  <c:v>1117.9933139367517</c:v>
                </c:pt>
                <c:pt idx="9">
                  <c:v>0</c:v>
                </c:pt>
                <c:pt idx="10">
                  <c:v>0</c:v>
                </c:pt>
                <c:pt idx="11">
                  <c:v>0</c:v>
                </c:pt>
              </c:numCache>
            </c:numRef>
          </c:val>
          <c:extLst>
            <c:ext xmlns:c16="http://schemas.microsoft.com/office/drawing/2014/chart" uri="{C3380CC4-5D6E-409C-BE32-E72D297353CC}">
              <c16:uniqueId val="{0000000F-0098-4443-B1B5-C616D93B0609}"/>
            </c:ext>
          </c:extLst>
        </c:ser>
        <c:dLbls>
          <c:showLegendKey val="0"/>
          <c:showVal val="0"/>
          <c:showCatName val="0"/>
          <c:showSerName val="0"/>
          <c:showPercent val="0"/>
          <c:showBubbleSize val="0"/>
        </c:dLbls>
        <c:gapWidth val="50"/>
        <c:overlap val="100"/>
        <c:axId val="178610944"/>
        <c:axId val="178612480"/>
      </c:barChart>
      <c:catAx>
        <c:axId val="178610944"/>
        <c:scaling>
          <c:orientation val="minMax"/>
        </c:scaling>
        <c:delete val="0"/>
        <c:axPos val="b"/>
        <c:majorTickMark val="none"/>
        <c:minorTickMark val="none"/>
        <c:tickLblPos val="nextTo"/>
        <c:txPr>
          <a:bodyPr/>
          <a:lstStyle/>
          <a:p>
            <a:pPr>
              <a:defRPr sz="900"/>
            </a:pPr>
            <a:endParaRPr lang="cs-CZ"/>
          </a:p>
        </c:txPr>
        <c:crossAx val="178612480"/>
        <c:crosses val="autoZero"/>
        <c:auto val="1"/>
        <c:lblAlgn val="ctr"/>
        <c:lblOffset val="100"/>
        <c:noMultiLvlLbl val="0"/>
      </c:catAx>
      <c:valAx>
        <c:axId val="178612480"/>
        <c:scaling>
          <c:orientation val="minMax"/>
          <c:max val="18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178610944"/>
        <c:crosses val="autoZero"/>
        <c:crossBetween val="between"/>
        <c:majorUnit val="2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accent1"/>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FD4C-42A0-96FE-49730A1E4246}"/>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FD4C-42A0-96FE-49730A1E4246}"/>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FD4C-42A0-96FE-49730A1E4246}"/>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FD4C-42A0-96FE-49730A1E4246}"/>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FD4C-42A0-96FE-49730A1E4246}"/>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FD4C-42A0-96FE-49730A1E4246}"/>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FD4C-42A0-96FE-49730A1E4246}"/>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FD4C-42A0-96FE-49730A1E4246}"/>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FD4C-42A0-96FE-49730A1E4246}"/>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FD4C-42A0-96FE-49730A1E4246}"/>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FD4C-42A0-96FE-49730A1E4246}"/>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FD4C-42A0-96FE-49730A1E4246}"/>
            </c:ext>
          </c:extLst>
        </c:ser>
        <c:ser>
          <c:idx val="12"/>
          <c:order val="12"/>
          <c:tx>
            <c:strRef>
              <c:f>'4.2'!$O$19</c:f>
              <c:strCache>
                <c:ptCount val="1"/>
              </c:strCache>
            </c:strRef>
          </c:tx>
          <c:spPr>
            <a:pattFill prst="ltUpDiag">
              <a:fgClr>
                <a:schemeClr val="accent1"/>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FD4C-42A0-96FE-49730A1E4246}"/>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FD4C-42A0-96FE-49730A1E4246}"/>
            </c:ext>
          </c:extLst>
        </c:ser>
        <c:dLbls>
          <c:showLegendKey val="0"/>
          <c:showVal val="0"/>
          <c:showCatName val="0"/>
          <c:showSerName val="0"/>
          <c:showPercent val="0"/>
          <c:showBubbleSize val="0"/>
        </c:dLbls>
        <c:gapWidth val="150"/>
        <c:axId val="235479040"/>
        <c:axId val="235480576"/>
      </c:barChart>
      <c:catAx>
        <c:axId val="235479040"/>
        <c:scaling>
          <c:orientation val="minMax"/>
        </c:scaling>
        <c:delete val="1"/>
        <c:axPos val="b"/>
        <c:numFmt formatCode="General" sourceLinked="1"/>
        <c:majorTickMark val="out"/>
        <c:minorTickMark val="none"/>
        <c:tickLblPos val="nextTo"/>
        <c:crossAx val="235480576"/>
        <c:crosses val="autoZero"/>
        <c:auto val="1"/>
        <c:lblAlgn val="ctr"/>
        <c:lblOffset val="100"/>
        <c:noMultiLvlLbl val="0"/>
      </c:catAx>
      <c:valAx>
        <c:axId val="235480576"/>
        <c:scaling>
          <c:orientation val="minMax"/>
        </c:scaling>
        <c:delete val="1"/>
        <c:axPos val="l"/>
        <c:numFmt formatCode="0.0%" sourceLinked="1"/>
        <c:majorTickMark val="out"/>
        <c:minorTickMark val="none"/>
        <c:tickLblPos val="nextTo"/>
        <c:crossAx val="2354790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Instalovaný výkon v ČR (MW</a:t>
            </a:r>
            <a:r>
              <a:rPr lang="cs-CZ" sz="1000" baseline="-25000">
                <a:solidFill>
                  <a:schemeClr val="tx2"/>
                </a:solidFill>
              </a:rPr>
              <a:t>t</a:t>
            </a:r>
            <a:r>
              <a:rPr lang="cs-CZ" sz="1000">
                <a:solidFill>
                  <a:schemeClr val="tx2"/>
                </a:solidFill>
              </a:rPr>
              <a:t>)</a:t>
            </a:r>
          </a:p>
        </c:rich>
      </c:tx>
      <c:layout>
        <c:manualLayout>
          <c:xMode val="edge"/>
          <c:yMode val="edge"/>
          <c:x val="2.1198696001707E-3"/>
          <c:y val="3.4071565490064917E-2"/>
        </c:manualLayout>
      </c:layout>
      <c:overlay val="0"/>
    </c:title>
    <c:autoTitleDeleted val="0"/>
    <c:plotArea>
      <c:layout>
        <c:manualLayout>
          <c:layoutTarget val="inner"/>
          <c:xMode val="edge"/>
          <c:yMode val="edge"/>
          <c:x val="7.8332167930714694E-2"/>
          <c:y val="0.16578678264711025"/>
          <c:w val="0.88757812783102241"/>
          <c:h val="0.70939771577428523"/>
        </c:manualLayout>
      </c:layout>
      <c:barChart>
        <c:barDir val="col"/>
        <c:grouping val="stacked"/>
        <c:varyColors val="0"/>
        <c:ser>
          <c:idx val="0"/>
          <c:order val="0"/>
          <c:tx>
            <c:strRef>
              <c:f>'6'!$A$7</c:f>
              <c:strCache>
                <c:ptCount val="1"/>
                <c:pt idx="0">
                  <c:v>Hlavní město Praha (PHA)</c:v>
                </c:pt>
              </c:strCache>
            </c:strRef>
          </c:tx>
          <c:spPr>
            <a:solidFill>
              <a:schemeClr val="accent1"/>
            </a:solidFill>
          </c:spPr>
          <c:invertIfNegative val="0"/>
          <c:val>
            <c:numRef>
              <c:f>'6'!$B$7:$M$7</c:f>
              <c:numCache>
                <c:formatCode>#\ ##0.0</c:formatCode>
                <c:ptCount val="12"/>
                <c:pt idx="0">
                  <c:v>1558.4069999999999</c:v>
                </c:pt>
                <c:pt idx="1">
                  <c:v>1558.587</c:v>
                </c:pt>
                <c:pt idx="2">
                  <c:v>1558.585</c:v>
                </c:pt>
                <c:pt idx="3">
                  <c:v>1555.3480000000002</c:v>
                </c:pt>
                <c:pt idx="4">
                  <c:v>1555.1090000000004</c:v>
                </c:pt>
                <c:pt idx="5">
                  <c:v>1555.1090000000004</c:v>
                </c:pt>
                <c:pt idx="6">
                  <c:v>1533.1450000000002</c:v>
                </c:pt>
                <c:pt idx="7">
                  <c:v>1533.0890000000002</c:v>
                </c:pt>
                <c:pt idx="8">
                  <c:v>1533.0890000000002</c:v>
                </c:pt>
                <c:pt idx="9">
                  <c:v>0</c:v>
                </c:pt>
                <c:pt idx="10">
                  <c:v>0</c:v>
                </c:pt>
                <c:pt idx="11">
                  <c:v>0</c:v>
                </c:pt>
              </c:numCache>
            </c:numRef>
          </c:val>
          <c:extLst>
            <c:ext xmlns:c16="http://schemas.microsoft.com/office/drawing/2014/chart" uri="{C3380CC4-5D6E-409C-BE32-E72D297353CC}">
              <c16:uniqueId val="{00000000-A10D-4DC0-A3DF-71286D468598}"/>
            </c:ext>
          </c:extLst>
        </c:ser>
        <c:ser>
          <c:idx val="1"/>
          <c:order val="1"/>
          <c:tx>
            <c:strRef>
              <c:f>'6'!$A$8</c:f>
              <c:strCache>
                <c:ptCount val="1"/>
                <c:pt idx="0">
                  <c:v>Jihočeský kraj (JHČ)</c:v>
                </c:pt>
              </c:strCache>
            </c:strRef>
          </c:tx>
          <c:spPr>
            <a:solidFill>
              <a:schemeClr val="accent2"/>
            </a:solidFill>
          </c:spPr>
          <c:invertIfNegative val="0"/>
          <c:val>
            <c:numRef>
              <c:f>'6'!$B$8:$M$8</c:f>
              <c:numCache>
                <c:formatCode>#\ ##0.0</c:formatCode>
                <c:ptCount val="12"/>
                <c:pt idx="0">
                  <c:v>2159.1290000000017</c:v>
                </c:pt>
                <c:pt idx="1">
                  <c:v>2159.1290000000017</c:v>
                </c:pt>
                <c:pt idx="2">
                  <c:v>2159.1290000000017</c:v>
                </c:pt>
                <c:pt idx="3">
                  <c:v>2156.3770000000018</c:v>
                </c:pt>
                <c:pt idx="4">
                  <c:v>2156.6980000000021</c:v>
                </c:pt>
                <c:pt idx="5">
                  <c:v>2156.552000000002</c:v>
                </c:pt>
                <c:pt idx="6">
                  <c:v>2155.1470000000018</c:v>
                </c:pt>
                <c:pt idx="7">
                  <c:v>2156.2700000000018</c:v>
                </c:pt>
                <c:pt idx="8">
                  <c:v>2156.3130000000019</c:v>
                </c:pt>
                <c:pt idx="9">
                  <c:v>0</c:v>
                </c:pt>
                <c:pt idx="10">
                  <c:v>0</c:v>
                </c:pt>
                <c:pt idx="11">
                  <c:v>0</c:v>
                </c:pt>
              </c:numCache>
            </c:numRef>
          </c:val>
          <c:extLst>
            <c:ext xmlns:c16="http://schemas.microsoft.com/office/drawing/2014/chart" uri="{C3380CC4-5D6E-409C-BE32-E72D297353CC}">
              <c16:uniqueId val="{00000001-A10D-4DC0-A3DF-71286D468598}"/>
            </c:ext>
          </c:extLst>
        </c:ser>
        <c:ser>
          <c:idx val="2"/>
          <c:order val="2"/>
          <c:tx>
            <c:strRef>
              <c:f>'6'!$A$9</c:f>
              <c:strCache>
                <c:ptCount val="1"/>
                <c:pt idx="0">
                  <c:v>Jihomoravský kraj (JHM)</c:v>
                </c:pt>
              </c:strCache>
            </c:strRef>
          </c:tx>
          <c:spPr>
            <a:solidFill>
              <a:schemeClr val="accent3"/>
            </a:solidFill>
          </c:spPr>
          <c:invertIfNegative val="0"/>
          <c:val>
            <c:numRef>
              <c:f>'6'!$B$9:$M$9</c:f>
              <c:numCache>
                <c:formatCode>#\ ##0.0</c:formatCode>
                <c:ptCount val="12"/>
                <c:pt idx="0">
                  <c:v>1599.8329999999985</c:v>
                </c:pt>
                <c:pt idx="1">
                  <c:v>1586.8329999999985</c:v>
                </c:pt>
                <c:pt idx="2">
                  <c:v>1586.7649999999985</c:v>
                </c:pt>
                <c:pt idx="3">
                  <c:v>1570.8399999999988</c:v>
                </c:pt>
                <c:pt idx="4">
                  <c:v>1570.820999999999</c:v>
                </c:pt>
                <c:pt idx="5">
                  <c:v>1571.358999999999</c:v>
                </c:pt>
                <c:pt idx="6">
                  <c:v>1575.2559999999989</c:v>
                </c:pt>
                <c:pt idx="7">
                  <c:v>1575.2559999999989</c:v>
                </c:pt>
                <c:pt idx="8">
                  <c:v>1575.2559999999989</c:v>
                </c:pt>
                <c:pt idx="9">
                  <c:v>0</c:v>
                </c:pt>
                <c:pt idx="10">
                  <c:v>0</c:v>
                </c:pt>
                <c:pt idx="11">
                  <c:v>0</c:v>
                </c:pt>
              </c:numCache>
            </c:numRef>
          </c:val>
          <c:extLst>
            <c:ext xmlns:c16="http://schemas.microsoft.com/office/drawing/2014/chart" uri="{C3380CC4-5D6E-409C-BE32-E72D297353CC}">
              <c16:uniqueId val="{00000002-A10D-4DC0-A3DF-71286D468598}"/>
            </c:ext>
          </c:extLst>
        </c:ser>
        <c:ser>
          <c:idx val="3"/>
          <c:order val="3"/>
          <c:tx>
            <c:strRef>
              <c:f>'6'!$A$10</c:f>
              <c:strCache>
                <c:ptCount val="1"/>
                <c:pt idx="0">
                  <c:v>Karlovarský kraj (KVK)</c:v>
                </c:pt>
              </c:strCache>
            </c:strRef>
          </c:tx>
          <c:spPr>
            <a:solidFill>
              <a:schemeClr val="accent4"/>
            </a:solidFill>
          </c:spPr>
          <c:invertIfNegative val="0"/>
          <c:val>
            <c:numRef>
              <c:f>'6'!$B$10:$M$10</c:f>
              <c:numCache>
                <c:formatCode>#\ ##0.0</c:formatCode>
                <c:ptCount val="12"/>
                <c:pt idx="0">
                  <c:v>2806.5800000000004</c:v>
                </c:pt>
                <c:pt idx="1">
                  <c:v>2806.5600000000004</c:v>
                </c:pt>
                <c:pt idx="2">
                  <c:v>2806.5600000000004</c:v>
                </c:pt>
                <c:pt idx="3">
                  <c:v>2806.4900000000002</c:v>
                </c:pt>
                <c:pt idx="4">
                  <c:v>2806.4900000000002</c:v>
                </c:pt>
                <c:pt idx="5">
                  <c:v>2806.4900000000002</c:v>
                </c:pt>
                <c:pt idx="6">
                  <c:v>2725.5120000000002</c:v>
                </c:pt>
                <c:pt idx="7">
                  <c:v>2725.5120000000002</c:v>
                </c:pt>
                <c:pt idx="8">
                  <c:v>2725.5120000000002</c:v>
                </c:pt>
                <c:pt idx="9">
                  <c:v>0</c:v>
                </c:pt>
                <c:pt idx="10">
                  <c:v>0</c:v>
                </c:pt>
                <c:pt idx="11">
                  <c:v>0</c:v>
                </c:pt>
              </c:numCache>
            </c:numRef>
          </c:val>
          <c:extLst>
            <c:ext xmlns:c16="http://schemas.microsoft.com/office/drawing/2014/chart" uri="{C3380CC4-5D6E-409C-BE32-E72D297353CC}">
              <c16:uniqueId val="{00000003-A10D-4DC0-A3DF-71286D468598}"/>
            </c:ext>
          </c:extLst>
        </c:ser>
        <c:ser>
          <c:idx val="4"/>
          <c:order val="4"/>
          <c:tx>
            <c:strRef>
              <c:f>'6'!$A$11</c:f>
              <c:strCache>
                <c:ptCount val="1"/>
                <c:pt idx="0">
                  <c:v>Kraj Vysočina (VYS)</c:v>
                </c:pt>
              </c:strCache>
            </c:strRef>
          </c:tx>
          <c:spPr>
            <a:solidFill>
              <a:schemeClr val="accent5"/>
            </a:solidFill>
          </c:spPr>
          <c:invertIfNegative val="0"/>
          <c:val>
            <c:numRef>
              <c:f>'6'!$B$11:$M$11</c:f>
              <c:numCache>
                <c:formatCode>#\ ##0.0</c:formatCode>
                <c:ptCount val="12"/>
                <c:pt idx="0">
                  <c:v>611.0870000000001</c:v>
                </c:pt>
                <c:pt idx="1">
                  <c:v>611.12900000000013</c:v>
                </c:pt>
                <c:pt idx="2">
                  <c:v>609.02900000000022</c:v>
                </c:pt>
                <c:pt idx="3">
                  <c:v>610.18900000000019</c:v>
                </c:pt>
                <c:pt idx="4">
                  <c:v>609.88900000000012</c:v>
                </c:pt>
                <c:pt idx="5">
                  <c:v>610.60700000000031</c:v>
                </c:pt>
                <c:pt idx="6">
                  <c:v>611.04000000000019</c:v>
                </c:pt>
                <c:pt idx="7">
                  <c:v>611.04300000000023</c:v>
                </c:pt>
                <c:pt idx="8">
                  <c:v>610.97900000000016</c:v>
                </c:pt>
                <c:pt idx="9">
                  <c:v>0</c:v>
                </c:pt>
                <c:pt idx="10">
                  <c:v>0</c:v>
                </c:pt>
                <c:pt idx="11">
                  <c:v>0</c:v>
                </c:pt>
              </c:numCache>
            </c:numRef>
          </c:val>
          <c:extLst>
            <c:ext xmlns:c16="http://schemas.microsoft.com/office/drawing/2014/chart" uri="{C3380CC4-5D6E-409C-BE32-E72D297353CC}">
              <c16:uniqueId val="{00000004-A10D-4DC0-A3DF-71286D468598}"/>
            </c:ext>
          </c:extLst>
        </c:ser>
        <c:ser>
          <c:idx val="5"/>
          <c:order val="5"/>
          <c:tx>
            <c:strRef>
              <c:f>'6'!$A$12</c:f>
              <c:strCache>
                <c:ptCount val="1"/>
                <c:pt idx="0">
                  <c:v>Královéhradecký kraj (HKK)</c:v>
                </c:pt>
              </c:strCache>
            </c:strRef>
          </c:tx>
          <c:spPr>
            <a:solidFill>
              <a:schemeClr val="accent6"/>
            </a:solidFill>
          </c:spPr>
          <c:invertIfNegative val="0"/>
          <c:val>
            <c:numRef>
              <c:f>'6'!$B$12:$M$12</c:f>
              <c:numCache>
                <c:formatCode>#\ ##0.0</c:formatCode>
                <c:ptCount val="12"/>
                <c:pt idx="0">
                  <c:v>959.85749999999996</c:v>
                </c:pt>
                <c:pt idx="1">
                  <c:v>959.85749999999996</c:v>
                </c:pt>
                <c:pt idx="2">
                  <c:v>960.11749999999995</c:v>
                </c:pt>
                <c:pt idx="3">
                  <c:v>948.46050000000002</c:v>
                </c:pt>
                <c:pt idx="4">
                  <c:v>948.46050000000002</c:v>
                </c:pt>
                <c:pt idx="5">
                  <c:v>948.46050000000002</c:v>
                </c:pt>
                <c:pt idx="6">
                  <c:v>942.42750000000001</c:v>
                </c:pt>
                <c:pt idx="7">
                  <c:v>942.42750000000001</c:v>
                </c:pt>
                <c:pt idx="8">
                  <c:v>942.42750000000001</c:v>
                </c:pt>
                <c:pt idx="9">
                  <c:v>0</c:v>
                </c:pt>
                <c:pt idx="10">
                  <c:v>0</c:v>
                </c:pt>
                <c:pt idx="11">
                  <c:v>0</c:v>
                </c:pt>
              </c:numCache>
            </c:numRef>
          </c:val>
          <c:extLst>
            <c:ext xmlns:c16="http://schemas.microsoft.com/office/drawing/2014/chart" uri="{C3380CC4-5D6E-409C-BE32-E72D297353CC}">
              <c16:uniqueId val="{00000005-A10D-4DC0-A3DF-71286D468598}"/>
            </c:ext>
          </c:extLst>
        </c:ser>
        <c:ser>
          <c:idx val="6"/>
          <c:order val="6"/>
          <c:tx>
            <c:strRef>
              <c:f>'6'!$A$13</c:f>
              <c:strCache>
                <c:ptCount val="1"/>
                <c:pt idx="0">
                  <c:v>Liberecký kraj (LBK)</c:v>
                </c:pt>
              </c:strCache>
            </c:strRef>
          </c:tx>
          <c:spPr>
            <a:solidFill>
              <a:srgbClr val="F0948F"/>
            </a:solidFill>
          </c:spPr>
          <c:invertIfNegative val="0"/>
          <c:val>
            <c:numRef>
              <c:f>'6'!$B$13:$M$13</c:f>
              <c:numCache>
                <c:formatCode>#\ ##0.0</c:formatCode>
                <c:ptCount val="12"/>
                <c:pt idx="0">
                  <c:v>444.03799999999995</c:v>
                </c:pt>
                <c:pt idx="1">
                  <c:v>444.03799999999995</c:v>
                </c:pt>
                <c:pt idx="2">
                  <c:v>444.27599999999995</c:v>
                </c:pt>
                <c:pt idx="3">
                  <c:v>444.27599999999995</c:v>
                </c:pt>
                <c:pt idx="4">
                  <c:v>444.27599999999995</c:v>
                </c:pt>
                <c:pt idx="5">
                  <c:v>444.27599999999995</c:v>
                </c:pt>
                <c:pt idx="6">
                  <c:v>444.17599999999993</c:v>
                </c:pt>
                <c:pt idx="7">
                  <c:v>444.27599999999995</c:v>
                </c:pt>
                <c:pt idx="8">
                  <c:v>444.27599999999995</c:v>
                </c:pt>
                <c:pt idx="9">
                  <c:v>0</c:v>
                </c:pt>
                <c:pt idx="10">
                  <c:v>0</c:v>
                </c:pt>
                <c:pt idx="11">
                  <c:v>0</c:v>
                </c:pt>
              </c:numCache>
            </c:numRef>
          </c:val>
          <c:extLst>
            <c:ext xmlns:c16="http://schemas.microsoft.com/office/drawing/2014/chart" uri="{C3380CC4-5D6E-409C-BE32-E72D297353CC}">
              <c16:uniqueId val="{00000006-A10D-4DC0-A3DF-71286D468598}"/>
            </c:ext>
          </c:extLst>
        </c:ser>
        <c:ser>
          <c:idx val="7"/>
          <c:order val="7"/>
          <c:tx>
            <c:strRef>
              <c:f>'6'!$A$14</c:f>
              <c:strCache>
                <c:ptCount val="1"/>
                <c:pt idx="0">
                  <c:v>Moravskoslezský kraj (MSK)</c:v>
                </c:pt>
              </c:strCache>
            </c:strRef>
          </c:tx>
          <c:spPr>
            <a:solidFill>
              <a:srgbClr val="F7C9C7"/>
            </a:solidFill>
          </c:spPr>
          <c:invertIfNegative val="0"/>
          <c:val>
            <c:numRef>
              <c:f>'6'!$B$14:$M$14</c:f>
              <c:numCache>
                <c:formatCode>#\ ##0.0</c:formatCode>
                <c:ptCount val="12"/>
                <c:pt idx="0">
                  <c:v>6122.0329999999985</c:v>
                </c:pt>
                <c:pt idx="1">
                  <c:v>6121.436999999999</c:v>
                </c:pt>
                <c:pt idx="2">
                  <c:v>6121.1839999999993</c:v>
                </c:pt>
                <c:pt idx="3">
                  <c:v>6103.762999999999</c:v>
                </c:pt>
                <c:pt idx="4">
                  <c:v>6101.7889999999989</c:v>
                </c:pt>
                <c:pt idx="5">
                  <c:v>6101.7979999999989</c:v>
                </c:pt>
                <c:pt idx="6">
                  <c:v>6113.3889999999992</c:v>
                </c:pt>
                <c:pt idx="7">
                  <c:v>6113.0319999999992</c:v>
                </c:pt>
                <c:pt idx="8">
                  <c:v>6114.8319999999994</c:v>
                </c:pt>
                <c:pt idx="9">
                  <c:v>0</c:v>
                </c:pt>
                <c:pt idx="10">
                  <c:v>0</c:v>
                </c:pt>
                <c:pt idx="11">
                  <c:v>0</c:v>
                </c:pt>
              </c:numCache>
            </c:numRef>
          </c:val>
          <c:extLst>
            <c:ext xmlns:c16="http://schemas.microsoft.com/office/drawing/2014/chart" uri="{C3380CC4-5D6E-409C-BE32-E72D297353CC}">
              <c16:uniqueId val="{00000007-A10D-4DC0-A3DF-71286D468598}"/>
            </c:ext>
          </c:extLst>
        </c:ser>
        <c:ser>
          <c:idx val="8"/>
          <c:order val="8"/>
          <c:tx>
            <c:strRef>
              <c:f>'6'!$A$15</c:f>
              <c:strCache>
                <c:ptCount val="1"/>
                <c:pt idx="0">
                  <c:v>Olomoucký kraj (OLK)</c:v>
                </c:pt>
              </c:strCache>
            </c:strRef>
          </c:tx>
          <c:spPr>
            <a:solidFill>
              <a:schemeClr val="tx1"/>
            </a:solidFill>
          </c:spPr>
          <c:invertIfNegative val="0"/>
          <c:val>
            <c:numRef>
              <c:f>'6'!$B$15:$M$15</c:f>
              <c:numCache>
                <c:formatCode>#\ ##0.0</c:formatCode>
                <c:ptCount val="12"/>
                <c:pt idx="0">
                  <c:v>1343.6799999999994</c:v>
                </c:pt>
                <c:pt idx="1">
                  <c:v>1343.6799999999994</c:v>
                </c:pt>
                <c:pt idx="2">
                  <c:v>1343.6799999999994</c:v>
                </c:pt>
                <c:pt idx="3">
                  <c:v>1306.6799999999994</c:v>
                </c:pt>
                <c:pt idx="4">
                  <c:v>1306.6799999999994</c:v>
                </c:pt>
                <c:pt idx="5">
                  <c:v>1300.6529999999993</c:v>
                </c:pt>
                <c:pt idx="6">
                  <c:v>1293.8399999999995</c:v>
                </c:pt>
                <c:pt idx="7">
                  <c:v>1293.4869999999996</c:v>
                </c:pt>
                <c:pt idx="8">
                  <c:v>1329.4519999999995</c:v>
                </c:pt>
                <c:pt idx="9">
                  <c:v>0</c:v>
                </c:pt>
                <c:pt idx="10">
                  <c:v>0</c:v>
                </c:pt>
                <c:pt idx="11">
                  <c:v>0</c:v>
                </c:pt>
              </c:numCache>
            </c:numRef>
          </c:val>
          <c:extLst>
            <c:ext xmlns:c16="http://schemas.microsoft.com/office/drawing/2014/chart" uri="{C3380CC4-5D6E-409C-BE32-E72D297353CC}">
              <c16:uniqueId val="{00000008-A10D-4DC0-A3DF-71286D468598}"/>
            </c:ext>
          </c:extLst>
        </c:ser>
        <c:ser>
          <c:idx val="9"/>
          <c:order val="9"/>
          <c:tx>
            <c:strRef>
              <c:f>'6'!$A$16</c:f>
              <c:strCache>
                <c:ptCount val="1"/>
                <c:pt idx="0">
                  <c:v>Pardubický kraj (PAK)</c:v>
                </c:pt>
              </c:strCache>
            </c:strRef>
          </c:tx>
          <c:spPr>
            <a:solidFill>
              <a:srgbClr val="646363"/>
            </a:solidFill>
          </c:spPr>
          <c:invertIfNegative val="0"/>
          <c:val>
            <c:numRef>
              <c:f>'6'!$B$16:$M$16</c:f>
              <c:numCache>
                <c:formatCode>#\ ##0.0</c:formatCode>
                <c:ptCount val="12"/>
                <c:pt idx="0">
                  <c:v>3510.0639999999994</c:v>
                </c:pt>
                <c:pt idx="1">
                  <c:v>3510.0639999999994</c:v>
                </c:pt>
                <c:pt idx="2">
                  <c:v>3510.4849999999992</c:v>
                </c:pt>
                <c:pt idx="3">
                  <c:v>3503.3919999999994</c:v>
                </c:pt>
                <c:pt idx="4">
                  <c:v>3503.3839999999991</c:v>
                </c:pt>
                <c:pt idx="5">
                  <c:v>3503.3839999999991</c:v>
                </c:pt>
                <c:pt idx="6">
                  <c:v>3502.7239999999993</c:v>
                </c:pt>
                <c:pt idx="7">
                  <c:v>3502.7309999999993</c:v>
                </c:pt>
                <c:pt idx="8">
                  <c:v>3502.7239999999993</c:v>
                </c:pt>
                <c:pt idx="9">
                  <c:v>0</c:v>
                </c:pt>
                <c:pt idx="10">
                  <c:v>0</c:v>
                </c:pt>
                <c:pt idx="11">
                  <c:v>0</c:v>
                </c:pt>
              </c:numCache>
            </c:numRef>
          </c:val>
          <c:extLst>
            <c:ext xmlns:c16="http://schemas.microsoft.com/office/drawing/2014/chart" uri="{C3380CC4-5D6E-409C-BE32-E72D297353CC}">
              <c16:uniqueId val="{00000009-A10D-4DC0-A3DF-71286D468598}"/>
            </c:ext>
          </c:extLst>
        </c:ser>
        <c:ser>
          <c:idx val="10"/>
          <c:order val="10"/>
          <c:tx>
            <c:strRef>
              <c:f>'6'!$A$17</c:f>
              <c:strCache>
                <c:ptCount val="1"/>
                <c:pt idx="0">
                  <c:v>Plzeňský kraj (PLK)</c:v>
                </c:pt>
              </c:strCache>
            </c:strRef>
          </c:tx>
          <c:spPr>
            <a:solidFill>
              <a:srgbClr val="9D9D9C"/>
            </a:solidFill>
          </c:spPr>
          <c:invertIfNegative val="0"/>
          <c:val>
            <c:numRef>
              <c:f>'6'!$B$17:$M$17</c:f>
              <c:numCache>
                <c:formatCode>#\ ##0.0</c:formatCode>
                <c:ptCount val="12"/>
                <c:pt idx="0">
                  <c:v>1060.1670000000004</c:v>
                </c:pt>
                <c:pt idx="1">
                  <c:v>1059.0860000000002</c:v>
                </c:pt>
                <c:pt idx="2">
                  <c:v>1059.0860000000002</c:v>
                </c:pt>
                <c:pt idx="3">
                  <c:v>1038.1860000000008</c:v>
                </c:pt>
                <c:pt idx="4">
                  <c:v>1038.1860000000008</c:v>
                </c:pt>
                <c:pt idx="5">
                  <c:v>1038.142000000001</c:v>
                </c:pt>
                <c:pt idx="6">
                  <c:v>1045.7550000000006</c:v>
                </c:pt>
                <c:pt idx="7">
                  <c:v>1045.7630000000006</c:v>
                </c:pt>
                <c:pt idx="8">
                  <c:v>1045.9380000000006</c:v>
                </c:pt>
                <c:pt idx="9">
                  <c:v>0</c:v>
                </c:pt>
                <c:pt idx="10">
                  <c:v>0</c:v>
                </c:pt>
                <c:pt idx="11">
                  <c:v>0</c:v>
                </c:pt>
              </c:numCache>
            </c:numRef>
          </c:val>
          <c:extLst>
            <c:ext xmlns:c16="http://schemas.microsoft.com/office/drawing/2014/chart" uri="{C3380CC4-5D6E-409C-BE32-E72D297353CC}">
              <c16:uniqueId val="{0000000A-A10D-4DC0-A3DF-71286D468598}"/>
            </c:ext>
          </c:extLst>
        </c:ser>
        <c:ser>
          <c:idx val="11"/>
          <c:order val="11"/>
          <c:tx>
            <c:strRef>
              <c:f>'6'!$A$18</c:f>
              <c:strCache>
                <c:ptCount val="1"/>
                <c:pt idx="0">
                  <c:v>Středočeský kraj (STČ)</c:v>
                </c:pt>
              </c:strCache>
            </c:strRef>
          </c:tx>
          <c:spPr>
            <a:solidFill>
              <a:srgbClr val="D0D0D0"/>
            </a:solidFill>
          </c:spPr>
          <c:invertIfNegative val="0"/>
          <c:val>
            <c:numRef>
              <c:f>'6'!$B$18:$M$18</c:f>
              <c:numCache>
                <c:formatCode>#\ ##0.0</c:formatCode>
                <c:ptCount val="12"/>
                <c:pt idx="0">
                  <c:v>4633.6170000000011</c:v>
                </c:pt>
                <c:pt idx="1">
                  <c:v>4633.6170000000011</c:v>
                </c:pt>
                <c:pt idx="2">
                  <c:v>4633.6170000000011</c:v>
                </c:pt>
                <c:pt idx="3">
                  <c:v>4629.8</c:v>
                </c:pt>
                <c:pt idx="4">
                  <c:v>4629.4400000000005</c:v>
                </c:pt>
                <c:pt idx="5">
                  <c:v>4628.8440000000001</c:v>
                </c:pt>
                <c:pt idx="6">
                  <c:v>4655.2599999999993</c:v>
                </c:pt>
                <c:pt idx="7">
                  <c:v>4655.2599999999993</c:v>
                </c:pt>
                <c:pt idx="8">
                  <c:v>4655.4999999999991</c:v>
                </c:pt>
                <c:pt idx="9">
                  <c:v>0</c:v>
                </c:pt>
                <c:pt idx="10">
                  <c:v>0</c:v>
                </c:pt>
                <c:pt idx="11">
                  <c:v>0</c:v>
                </c:pt>
              </c:numCache>
            </c:numRef>
          </c:val>
          <c:extLst>
            <c:ext xmlns:c16="http://schemas.microsoft.com/office/drawing/2014/chart" uri="{C3380CC4-5D6E-409C-BE32-E72D297353CC}">
              <c16:uniqueId val="{0000000B-A10D-4DC0-A3DF-71286D468598}"/>
            </c:ext>
          </c:extLst>
        </c:ser>
        <c:ser>
          <c:idx val="12"/>
          <c:order val="12"/>
          <c:tx>
            <c:strRef>
              <c:f>'6'!$A$19</c:f>
              <c:strCache>
                <c:ptCount val="1"/>
                <c:pt idx="0">
                  <c:v>Ústecký kraj (ULK)</c:v>
                </c:pt>
              </c:strCache>
            </c:strRef>
          </c:tx>
          <c:spPr>
            <a:pattFill prst="ltUpDiag">
              <a:fgClr>
                <a:schemeClr val="tx2"/>
              </a:fgClr>
              <a:bgClr>
                <a:schemeClr val="bg1"/>
              </a:bgClr>
            </a:pattFill>
          </c:spPr>
          <c:invertIfNegative val="0"/>
          <c:val>
            <c:numRef>
              <c:f>'6'!$B$19:$M$19</c:f>
              <c:numCache>
                <c:formatCode>#\ ##0.0</c:formatCode>
                <c:ptCount val="12"/>
                <c:pt idx="0">
                  <c:v>9915.483000000002</c:v>
                </c:pt>
                <c:pt idx="1">
                  <c:v>9915.483000000002</c:v>
                </c:pt>
                <c:pt idx="2">
                  <c:v>9915.483000000002</c:v>
                </c:pt>
                <c:pt idx="3">
                  <c:v>9823.7829999999994</c:v>
                </c:pt>
                <c:pt idx="4">
                  <c:v>9823.223</c:v>
                </c:pt>
                <c:pt idx="5">
                  <c:v>9826.8229999999985</c:v>
                </c:pt>
                <c:pt idx="6">
                  <c:v>9819.0470000000005</c:v>
                </c:pt>
                <c:pt idx="7">
                  <c:v>9821.2549999999992</c:v>
                </c:pt>
                <c:pt idx="8">
                  <c:v>9821.2549999999992</c:v>
                </c:pt>
                <c:pt idx="9">
                  <c:v>0</c:v>
                </c:pt>
                <c:pt idx="10">
                  <c:v>0</c:v>
                </c:pt>
                <c:pt idx="11">
                  <c:v>0</c:v>
                </c:pt>
              </c:numCache>
            </c:numRef>
          </c:val>
          <c:extLst>
            <c:ext xmlns:c16="http://schemas.microsoft.com/office/drawing/2014/chart" uri="{C3380CC4-5D6E-409C-BE32-E72D297353CC}">
              <c16:uniqueId val="{0000000C-A10D-4DC0-A3DF-71286D468598}"/>
            </c:ext>
          </c:extLst>
        </c:ser>
        <c:ser>
          <c:idx val="13"/>
          <c:order val="13"/>
          <c:tx>
            <c:strRef>
              <c:f>'6'!$A$20</c:f>
              <c:strCache>
                <c:ptCount val="1"/>
                <c:pt idx="0">
                  <c:v>Zlínský kraj (ZLK)</c:v>
                </c:pt>
              </c:strCache>
            </c:strRef>
          </c:tx>
          <c:spPr>
            <a:pattFill prst="ltUpDiag">
              <a:fgClr>
                <a:schemeClr val="accent5"/>
              </a:fgClr>
              <a:bgClr>
                <a:schemeClr val="bg1"/>
              </a:bgClr>
            </a:pattFill>
          </c:spPr>
          <c:invertIfNegative val="0"/>
          <c:val>
            <c:numRef>
              <c:f>'6'!$B$20:$M$20</c:f>
              <c:numCache>
                <c:formatCode>#\ ##0.0</c:formatCode>
                <c:ptCount val="12"/>
                <c:pt idx="0">
                  <c:v>1244.1599999999999</c:v>
                </c:pt>
                <c:pt idx="1">
                  <c:v>1244.404</c:v>
                </c:pt>
                <c:pt idx="2">
                  <c:v>1244.404</c:v>
                </c:pt>
                <c:pt idx="3">
                  <c:v>1248.538</c:v>
                </c:pt>
                <c:pt idx="4">
                  <c:v>1248.538</c:v>
                </c:pt>
                <c:pt idx="5">
                  <c:v>1247.2639999999999</c:v>
                </c:pt>
                <c:pt idx="6">
                  <c:v>1230.8619999999996</c:v>
                </c:pt>
                <c:pt idx="7">
                  <c:v>1230.8619999999996</c:v>
                </c:pt>
                <c:pt idx="8">
                  <c:v>1230.8619999999996</c:v>
                </c:pt>
                <c:pt idx="9">
                  <c:v>0</c:v>
                </c:pt>
                <c:pt idx="10">
                  <c:v>0</c:v>
                </c:pt>
                <c:pt idx="11">
                  <c:v>0</c:v>
                </c:pt>
              </c:numCache>
            </c:numRef>
          </c:val>
          <c:extLst>
            <c:ext xmlns:c16="http://schemas.microsoft.com/office/drawing/2014/chart" uri="{C3380CC4-5D6E-409C-BE32-E72D297353CC}">
              <c16:uniqueId val="{0000000D-A10D-4DC0-A3DF-71286D468598}"/>
            </c:ext>
          </c:extLst>
        </c:ser>
        <c:dLbls>
          <c:showLegendKey val="0"/>
          <c:showVal val="0"/>
          <c:showCatName val="0"/>
          <c:showSerName val="0"/>
          <c:showPercent val="0"/>
          <c:showBubbleSize val="0"/>
        </c:dLbls>
        <c:gapWidth val="50"/>
        <c:overlap val="100"/>
        <c:axId val="235549440"/>
        <c:axId val="235550976"/>
      </c:barChart>
      <c:catAx>
        <c:axId val="235549440"/>
        <c:scaling>
          <c:orientation val="minMax"/>
        </c:scaling>
        <c:delete val="0"/>
        <c:axPos val="b"/>
        <c:majorTickMark val="none"/>
        <c:minorTickMark val="none"/>
        <c:tickLblPos val="nextTo"/>
        <c:txPr>
          <a:bodyPr/>
          <a:lstStyle/>
          <a:p>
            <a:pPr>
              <a:defRPr sz="900"/>
            </a:pPr>
            <a:endParaRPr lang="cs-CZ"/>
          </a:p>
        </c:txPr>
        <c:crossAx val="235550976"/>
        <c:crosses val="autoZero"/>
        <c:auto val="1"/>
        <c:lblAlgn val="ctr"/>
        <c:lblOffset val="100"/>
        <c:noMultiLvlLbl val="0"/>
      </c:catAx>
      <c:valAx>
        <c:axId val="235550976"/>
        <c:scaling>
          <c:orientation val="minMax"/>
          <c:max val="40000"/>
        </c:scaling>
        <c:delete val="0"/>
        <c:axPos val="l"/>
        <c:majorGridlines/>
        <c:numFmt formatCode="#,##0" sourceLinked="0"/>
        <c:majorTickMark val="none"/>
        <c:minorTickMark val="none"/>
        <c:tickLblPos val="nextTo"/>
        <c:spPr>
          <a:ln>
            <a:noFill/>
          </a:ln>
        </c:spPr>
        <c:txPr>
          <a:bodyPr/>
          <a:lstStyle/>
          <a:p>
            <a:pPr>
              <a:defRPr sz="900"/>
            </a:pPr>
            <a:endParaRPr lang="cs-CZ"/>
          </a:p>
        </c:txPr>
        <c:crossAx val="235549440"/>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podle sektorů národního hospodářství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9.5311695002577176E-4"/>
          <c:y val="2.22841290795017E-2"/>
        </c:manualLayout>
      </c:layout>
      <c:overlay val="0"/>
      <c:spPr>
        <a:solidFill>
          <a:sysClr val="window" lastClr="FFFFFF"/>
        </a:solidFill>
      </c:spPr>
    </c:title>
    <c:autoTitleDeleted val="0"/>
    <c:plotArea>
      <c:layout/>
      <c:barChart>
        <c:barDir val="col"/>
        <c:grouping val="stacked"/>
        <c:varyColors val="0"/>
        <c:ser>
          <c:idx val="0"/>
          <c:order val="0"/>
          <c:tx>
            <c:strRef>
              <c:f>'7.1'!$A$8</c:f>
              <c:strCache>
                <c:ptCount val="1"/>
                <c:pt idx="0">
                  <c:v>Průmysl</c:v>
                </c:pt>
              </c:strCache>
            </c:strRef>
          </c:tx>
          <c:spPr>
            <a:solidFill>
              <a:schemeClr val="accent1"/>
            </a:solidFill>
          </c:spPr>
          <c:invertIfNegative val="0"/>
          <c:val>
            <c:numRef>
              <c:f>'7.1'!$B$8:$M$8</c:f>
              <c:numCache>
                <c:formatCode>#\ ##0.0</c:formatCode>
                <c:ptCount val="12"/>
                <c:pt idx="0">
                  <c:v>2221.6202399999997</c:v>
                </c:pt>
                <c:pt idx="1">
                  <c:v>2105.4908169999999</c:v>
                </c:pt>
                <c:pt idx="2">
                  <c:v>2026.6612589999995</c:v>
                </c:pt>
                <c:pt idx="3">
                  <c:v>1712.2707310000005</c:v>
                </c:pt>
                <c:pt idx="4">
                  <c:v>1070.9521610000002</c:v>
                </c:pt>
                <c:pt idx="5">
                  <c:v>916.81474000000003</c:v>
                </c:pt>
                <c:pt idx="6">
                  <c:v>908.69360099999994</c:v>
                </c:pt>
                <c:pt idx="7">
                  <c:v>951.12798499999985</c:v>
                </c:pt>
                <c:pt idx="8">
                  <c:v>1021.0873730000001</c:v>
                </c:pt>
                <c:pt idx="9">
                  <c:v>0</c:v>
                </c:pt>
                <c:pt idx="10">
                  <c:v>0</c:v>
                </c:pt>
                <c:pt idx="11">
                  <c:v>0</c:v>
                </c:pt>
              </c:numCache>
            </c:numRef>
          </c:val>
          <c:extLst>
            <c:ext xmlns:c16="http://schemas.microsoft.com/office/drawing/2014/chart" uri="{C3380CC4-5D6E-409C-BE32-E72D297353CC}">
              <c16:uniqueId val="{00000000-F27B-49DE-A9FD-237786D95FC5}"/>
            </c:ext>
          </c:extLst>
        </c:ser>
        <c:ser>
          <c:idx val="1"/>
          <c:order val="1"/>
          <c:tx>
            <c:strRef>
              <c:f>'7.1'!$A$9</c:f>
              <c:strCache>
                <c:ptCount val="1"/>
                <c:pt idx="0">
                  <c:v>Energetika</c:v>
                </c:pt>
              </c:strCache>
            </c:strRef>
          </c:tx>
          <c:spPr>
            <a:solidFill>
              <a:schemeClr val="accent2"/>
            </a:solidFill>
          </c:spPr>
          <c:invertIfNegative val="0"/>
          <c:val>
            <c:numRef>
              <c:f>'7.1'!$B$9:$M$9</c:f>
              <c:numCache>
                <c:formatCode>#\ ##0.0</c:formatCode>
                <c:ptCount val="12"/>
                <c:pt idx="0">
                  <c:v>213.59516699999998</c:v>
                </c:pt>
                <c:pt idx="1">
                  <c:v>184.42376800000002</c:v>
                </c:pt>
                <c:pt idx="2">
                  <c:v>225.39987300000001</c:v>
                </c:pt>
                <c:pt idx="3">
                  <c:v>127.57761500000001</c:v>
                </c:pt>
                <c:pt idx="4">
                  <c:v>72.463010999999995</c:v>
                </c:pt>
                <c:pt idx="5">
                  <c:v>42.085134999999994</c:v>
                </c:pt>
                <c:pt idx="6">
                  <c:v>46.060556000000005</c:v>
                </c:pt>
                <c:pt idx="7">
                  <c:v>41.987369999999999</c:v>
                </c:pt>
                <c:pt idx="8">
                  <c:v>44.916877000000007</c:v>
                </c:pt>
                <c:pt idx="9">
                  <c:v>0</c:v>
                </c:pt>
                <c:pt idx="10">
                  <c:v>0</c:v>
                </c:pt>
                <c:pt idx="11">
                  <c:v>0</c:v>
                </c:pt>
              </c:numCache>
            </c:numRef>
          </c:val>
          <c:extLst>
            <c:ext xmlns:c16="http://schemas.microsoft.com/office/drawing/2014/chart" uri="{C3380CC4-5D6E-409C-BE32-E72D297353CC}">
              <c16:uniqueId val="{00000001-F27B-49DE-A9FD-237786D95FC5}"/>
            </c:ext>
          </c:extLst>
        </c:ser>
        <c:ser>
          <c:idx val="2"/>
          <c:order val="2"/>
          <c:tx>
            <c:strRef>
              <c:f>'7.1'!$A$10</c:f>
              <c:strCache>
                <c:ptCount val="1"/>
                <c:pt idx="0">
                  <c:v>Doprava</c:v>
                </c:pt>
              </c:strCache>
            </c:strRef>
          </c:tx>
          <c:spPr>
            <a:solidFill>
              <a:schemeClr val="accent3"/>
            </a:solidFill>
          </c:spPr>
          <c:invertIfNegative val="0"/>
          <c:val>
            <c:numRef>
              <c:f>'7.1'!$B$10:$M$10</c:f>
              <c:numCache>
                <c:formatCode>#\ ##0.0</c:formatCode>
                <c:ptCount val="12"/>
                <c:pt idx="0">
                  <c:v>82.914485999999997</c:v>
                </c:pt>
                <c:pt idx="1">
                  <c:v>79.947690000000009</c:v>
                </c:pt>
                <c:pt idx="2">
                  <c:v>77.457414999999997</c:v>
                </c:pt>
                <c:pt idx="3">
                  <c:v>58.759231999999976</c:v>
                </c:pt>
                <c:pt idx="4">
                  <c:v>23.442163999999998</c:v>
                </c:pt>
                <c:pt idx="5">
                  <c:v>7.720184999999999</c:v>
                </c:pt>
                <c:pt idx="6">
                  <c:v>4.9018220000000001</c:v>
                </c:pt>
                <c:pt idx="7">
                  <c:v>4.6812550000000011</c:v>
                </c:pt>
                <c:pt idx="8">
                  <c:v>5.0427080000000002</c:v>
                </c:pt>
                <c:pt idx="9">
                  <c:v>0</c:v>
                </c:pt>
                <c:pt idx="10">
                  <c:v>0</c:v>
                </c:pt>
                <c:pt idx="11">
                  <c:v>0</c:v>
                </c:pt>
              </c:numCache>
            </c:numRef>
          </c:val>
          <c:extLst>
            <c:ext xmlns:c16="http://schemas.microsoft.com/office/drawing/2014/chart" uri="{C3380CC4-5D6E-409C-BE32-E72D297353CC}">
              <c16:uniqueId val="{00000002-F27B-49DE-A9FD-237786D95FC5}"/>
            </c:ext>
          </c:extLst>
        </c:ser>
        <c:ser>
          <c:idx val="3"/>
          <c:order val="3"/>
          <c:tx>
            <c:strRef>
              <c:f>'7.1'!$A$11</c:f>
              <c:strCache>
                <c:ptCount val="1"/>
                <c:pt idx="0">
                  <c:v>Stavebnictví</c:v>
                </c:pt>
              </c:strCache>
            </c:strRef>
          </c:tx>
          <c:spPr>
            <a:solidFill>
              <a:schemeClr val="accent4"/>
            </a:solidFill>
          </c:spPr>
          <c:invertIfNegative val="0"/>
          <c:val>
            <c:numRef>
              <c:f>'7.1'!$B$11:$M$11</c:f>
              <c:numCache>
                <c:formatCode>#\ ##0.0</c:formatCode>
                <c:ptCount val="12"/>
                <c:pt idx="0">
                  <c:v>32.358080000000001</c:v>
                </c:pt>
                <c:pt idx="1">
                  <c:v>31.742851999999996</c:v>
                </c:pt>
                <c:pt idx="2">
                  <c:v>36.111272000000007</c:v>
                </c:pt>
                <c:pt idx="3">
                  <c:v>23.607006000000002</c:v>
                </c:pt>
                <c:pt idx="4">
                  <c:v>9.2938490000000016</c:v>
                </c:pt>
                <c:pt idx="5">
                  <c:v>3.3110659999999998</c:v>
                </c:pt>
                <c:pt idx="6">
                  <c:v>3.3778410000000001</c:v>
                </c:pt>
                <c:pt idx="7">
                  <c:v>3.3918189999999999</c:v>
                </c:pt>
                <c:pt idx="8">
                  <c:v>4.6502539999999986</c:v>
                </c:pt>
                <c:pt idx="9">
                  <c:v>0</c:v>
                </c:pt>
                <c:pt idx="10">
                  <c:v>0</c:v>
                </c:pt>
                <c:pt idx="11">
                  <c:v>0</c:v>
                </c:pt>
              </c:numCache>
            </c:numRef>
          </c:val>
          <c:extLst>
            <c:ext xmlns:c16="http://schemas.microsoft.com/office/drawing/2014/chart" uri="{C3380CC4-5D6E-409C-BE32-E72D297353CC}">
              <c16:uniqueId val="{00000003-F27B-49DE-A9FD-237786D95FC5}"/>
            </c:ext>
          </c:extLst>
        </c:ser>
        <c:ser>
          <c:idx val="4"/>
          <c:order val="4"/>
          <c:tx>
            <c:strRef>
              <c:f>'7.1'!$A$12</c:f>
              <c:strCache>
                <c:ptCount val="1"/>
                <c:pt idx="0">
                  <c:v>Zemědělství a lesnictví</c:v>
                </c:pt>
              </c:strCache>
            </c:strRef>
          </c:tx>
          <c:spPr>
            <a:solidFill>
              <a:schemeClr val="accent5"/>
            </a:solidFill>
          </c:spPr>
          <c:invertIfNegative val="0"/>
          <c:val>
            <c:numRef>
              <c:f>'7.1'!$B$12:$M$12</c:f>
              <c:numCache>
                <c:formatCode>#\ ##0.0</c:formatCode>
                <c:ptCount val="12"/>
                <c:pt idx="0">
                  <c:v>38.776691</c:v>
                </c:pt>
                <c:pt idx="1">
                  <c:v>41.858886999999996</c:v>
                </c:pt>
                <c:pt idx="2">
                  <c:v>42.066730999999997</c:v>
                </c:pt>
                <c:pt idx="3">
                  <c:v>35.477124999999994</c:v>
                </c:pt>
                <c:pt idx="4">
                  <c:v>24.954025000000001</c:v>
                </c:pt>
                <c:pt idx="5">
                  <c:v>18.779628999999996</c:v>
                </c:pt>
                <c:pt idx="6">
                  <c:v>17.018303000000003</c:v>
                </c:pt>
                <c:pt idx="7">
                  <c:v>14.323964999999998</c:v>
                </c:pt>
                <c:pt idx="8">
                  <c:v>18.734867000000005</c:v>
                </c:pt>
                <c:pt idx="9">
                  <c:v>0</c:v>
                </c:pt>
                <c:pt idx="10">
                  <c:v>0</c:v>
                </c:pt>
                <c:pt idx="11">
                  <c:v>0</c:v>
                </c:pt>
              </c:numCache>
            </c:numRef>
          </c:val>
          <c:extLst>
            <c:ext xmlns:c16="http://schemas.microsoft.com/office/drawing/2014/chart" uri="{C3380CC4-5D6E-409C-BE32-E72D297353CC}">
              <c16:uniqueId val="{00000004-F27B-49DE-A9FD-237786D95FC5}"/>
            </c:ext>
          </c:extLst>
        </c:ser>
        <c:ser>
          <c:idx val="5"/>
          <c:order val="5"/>
          <c:tx>
            <c:strRef>
              <c:f>'7.1'!$A$13</c:f>
              <c:strCache>
                <c:ptCount val="1"/>
                <c:pt idx="0">
                  <c:v>Domácnosti</c:v>
                </c:pt>
              </c:strCache>
            </c:strRef>
          </c:tx>
          <c:spPr>
            <a:solidFill>
              <a:schemeClr val="accent6"/>
            </a:solidFill>
          </c:spPr>
          <c:invertIfNegative val="0"/>
          <c:val>
            <c:numRef>
              <c:f>'7.1'!$B$13:$M$13</c:f>
              <c:numCache>
                <c:formatCode>#\ ##0.0</c:formatCode>
                <c:ptCount val="12"/>
                <c:pt idx="0">
                  <c:v>4493.3656099999971</c:v>
                </c:pt>
                <c:pt idx="1">
                  <c:v>4158.879465</c:v>
                </c:pt>
                <c:pt idx="2">
                  <c:v>3658.9166690000006</c:v>
                </c:pt>
                <c:pt idx="3">
                  <c:v>2922.8186979999987</c:v>
                </c:pt>
                <c:pt idx="4">
                  <c:v>1593.2282899999993</c:v>
                </c:pt>
                <c:pt idx="5">
                  <c:v>866.49011799999982</c:v>
                </c:pt>
                <c:pt idx="6">
                  <c:v>754.65991200000019</c:v>
                </c:pt>
                <c:pt idx="7">
                  <c:v>809.8539630000007</c:v>
                </c:pt>
                <c:pt idx="8">
                  <c:v>866.44555799999966</c:v>
                </c:pt>
                <c:pt idx="9">
                  <c:v>0</c:v>
                </c:pt>
                <c:pt idx="10">
                  <c:v>0</c:v>
                </c:pt>
                <c:pt idx="11">
                  <c:v>0</c:v>
                </c:pt>
              </c:numCache>
            </c:numRef>
          </c:val>
          <c:extLst>
            <c:ext xmlns:c16="http://schemas.microsoft.com/office/drawing/2014/chart" uri="{C3380CC4-5D6E-409C-BE32-E72D297353CC}">
              <c16:uniqueId val="{00000005-F27B-49DE-A9FD-237786D95FC5}"/>
            </c:ext>
          </c:extLst>
        </c:ser>
        <c:ser>
          <c:idx val="6"/>
          <c:order val="6"/>
          <c:tx>
            <c:strRef>
              <c:f>'7.1'!$A$14</c:f>
              <c:strCache>
                <c:ptCount val="1"/>
                <c:pt idx="0">
                  <c:v>Obchod, služby, školství, zdravotnictví</c:v>
                </c:pt>
              </c:strCache>
            </c:strRef>
          </c:tx>
          <c:spPr>
            <a:solidFill>
              <a:srgbClr val="F0948F"/>
            </a:solidFill>
          </c:spPr>
          <c:invertIfNegative val="0"/>
          <c:val>
            <c:numRef>
              <c:f>'7.1'!$B$14:$M$14</c:f>
              <c:numCache>
                <c:formatCode>#\ ##0.0</c:formatCode>
                <c:ptCount val="12"/>
                <c:pt idx="0">
                  <c:v>2363.7618430000011</c:v>
                </c:pt>
                <c:pt idx="1">
                  <c:v>2303.2769629999993</c:v>
                </c:pt>
                <c:pt idx="2">
                  <c:v>2017.9431320000008</c:v>
                </c:pt>
                <c:pt idx="3">
                  <c:v>1563.0113649999994</c:v>
                </c:pt>
                <c:pt idx="4">
                  <c:v>801.77705599999945</c:v>
                </c:pt>
                <c:pt idx="5">
                  <c:v>404.04927500000019</c:v>
                </c:pt>
                <c:pt idx="6">
                  <c:v>317.30112800000023</c:v>
                </c:pt>
                <c:pt idx="7">
                  <c:v>310.993697</c:v>
                </c:pt>
                <c:pt idx="8">
                  <c:v>349.65933399999989</c:v>
                </c:pt>
                <c:pt idx="9">
                  <c:v>0</c:v>
                </c:pt>
                <c:pt idx="10">
                  <c:v>0</c:v>
                </c:pt>
                <c:pt idx="11">
                  <c:v>0</c:v>
                </c:pt>
              </c:numCache>
            </c:numRef>
          </c:val>
          <c:extLst>
            <c:ext xmlns:c16="http://schemas.microsoft.com/office/drawing/2014/chart" uri="{C3380CC4-5D6E-409C-BE32-E72D297353CC}">
              <c16:uniqueId val="{00000006-F27B-49DE-A9FD-237786D95FC5}"/>
            </c:ext>
          </c:extLst>
        </c:ser>
        <c:ser>
          <c:idx val="7"/>
          <c:order val="7"/>
          <c:tx>
            <c:strRef>
              <c:f>'7.1'!$A$15</c:f>
              <c:strCache>
                <c:ptCount val="1"/>
                <c:pt idx="0">
                  <c:v>Ostatní</c:v>
                </c:pt>
              </c:strCache>
            </c:strRef>
          </c:tx>
          <c:spPr>
            <a:solidFill>
              <a:srgbClr val="F7C9C7"/>
            </a:solidFill>
          </c:spPr>
          <c:invertIfNegative val="0"/>
          <c:val>
            <c:numRef>
              <c:f>'7.1'!$B$15:$M$15</c:f>
              <c:numCache>
                <c:formatCode>#\ ##0.0</c:formatCode>
                <c:ptCount val="12"/>
                <c:pt idx="0">
                  <c:v>254.07185999999993</c:v>
                </c:pt>
                <c:pt idx="1">
                  <c:v>241.37194000000011</c:v>
                </c:pt>
                <c:pt idx="2">
                  <c:v>203.449916</c:v>
                </c:pt>
                <c:pt idx="3">
                  <c:v>150.88362500000002</c:v>
                </c:pt>
                <c:pt idx="4">
                  <c:v>71.825208000000003</c:v>
                </c:pt>
                <c:pt idx="5">
                  <c:v>50.048703000000003</c:v>
                </c:pt>
                <c:pt idx="6">
                  <c:v>83.954994999999997</c:v>
                </c:pt>
                <c:pt idx="7">
                  <c:v>50.759349999999991</c:v>
                </c:pt>
                <c:pt idx="8">
                  <c:v>45.487349999999999</c:v>
                </c:pt>
                <c:pt idx="9">
                  <c:v>0</c:v>
                </c:pt>
                <c:pt idx="10">
                  <c:v>0</c:v>
                </c:pt>
                <c:pt idx="11">
                  <c:v>0</c:v>
                </c:pt>
              </c:numCache>
            </c:numRef>
          </c:val>
          <c:extLst>
            <c:ext xmlns:c16="http://schemas.microsoft.com/office/drawing/2014/chart" uri="{C3380CC4-5D6E-409C-BE32-E72D297353CC}">
              <c16:uniqueId val="{00000007-F27B-49DE-A9FD-237786D95FC5}"/>
            </c:ext>
          </c:extLst>
        </c:ser>
        <c:dLbls>
          <c:showLegendKey val="0"/>
          <c:showVal val="0"/>
          <c:showCatName val="0"/>
          <c:showSerName val="0"/>
          <c:showPercent val="0"/>
          <c:showBubbleSize val="0"/>
        </c:dLbls>
        <c:gapWidth val="50"/>
        <c:overlap val="100"/>
        <c:axId val="235601280"/>
        <c:axId val="234820736"/>
      </c:barChart>
      <c:catAx>
        <c:axId val="235601280"/>
        <c:scaling>
          <c:orientation val="minMax"/>
        </c:scaling>
        <c:delete val="0"/>
        <c:axPos val="b"/>
        <c:majorTickMark val="none"/>
        <c:minorTickMark val="none"/>
        <c:tickLblPos val="nextTo"/>
        <c:txPr>
          <a:bodyPr/>
          <a:lstStyle/>
          <a:p>
            <a:pPr>
              <a:defRPr sz="900"/>
            </a:pPr>
            <a:endParaRPr lang="cs-CZ"/>
          </a:p>
        </c:txPr>
        <c:crossAx val="234820736"/>
        <c:crosses val="autoZero"/>
        <c:auto val="1"/>
        <c:lblAlgn val="ctr"/>
        <c:lblOffset val="100"/>
        <c:noMultiLvlLbl val="0"/>
      </c:catAx>
      <c:valAx>
        <c:axId val="2348207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5601280"/>
        <c:crosses val="autoZero"/>
        <c:crossBetween val="between"/>
        <c:majorUnit val="2000"/>
      </c:valAx>
    </c:plotArea>
    <c:legend>
      <c:legendPos val="b"/>
      <c:layout>
        <c:manualLayout>
          <c:xMode val="edge"/>
          <c:yMode val="edge"/>
          <c:x val="1.0088566815436963E-3"/>
          <c:y val="0.91434267375625611"/>
          <c:w val="0.81491002466308415"/>
          <c:h val="6.3373197164242223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spPr>
            <a:solidFill>
              <a:schemeClr val="tx2"/>
            </a:solidFill>
          </c:spPr>
          <c:invertIfNegative val="0"/>
          <c:cat>
            <c:numRef>
              <c:f>'7.1'!$P$7</c:f>
              <c:numCache>
                <c:formatCode>General</c:formatCode>
                <c:ptCount val="1"/>
              </c:numCache>
            </c:numRef>
          </c:cat>
          <c:val>
            <c:numRef>
              <c:f>'7.1'!$P$8</c:f>
              <c:numCache>
                <c:formatCode>0.0%</c:formatCode>
                <c:ptCount val="1"/>
              </c:numCache>
            </c:numRef>
          </c:val>
          <c:extLst>
            <c:ext xmlns:c16="http://schemas.microsoft.com/office/drawing/2014/chart" uri="{C3380CC4-5D6E-409C-BE32-E72D297353CC}">
              <c16:uniqueId val="{00000000-520D-42CF-BCEA-16F4CB5B3DF0}"/>
            </c:ext>
          </c:extLst>
        </c:ser>
        <c:ser>
          <c:idx val="1"/>
          <c:order val="1"/>
          <c:tx>
            <c:strRef>
              <c:f>'7.1'!$O$9</c:f>
              <c:strCache>
                <c:ptCount val="1"/>
              </c:strCache>
            </c:strRef>
          </c:tx>
          <c:spPr>
            <a:solidFill>
              <a:schemeClr val="accent2"/>
            </a:solidFill>
          </c:spPr>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520D-42CF-BCEA-16F4CB5B3DF0}"/>
            </c:ext>
          </c:extLst>
        </c:ser>
        <c:ser>
          <c:idx val="2"/>
          <c:order val="2"/>
          <c:tx>
            <c:strRef>
              <c:f>'7.1'!$O$10</c:f>
              <c:strCache>
                <c:ptCount val="1"/>
              </c:strCache>
            </c:strRef>
          </c:tx>
          <c:spPr>
            <a:solidFill>
              <a:schemeClr val="accent3"/>
            </a:solidFill>
          </c:spPr>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520D-42CF-BCEA-16F4CB5B3DF0}"/>
            </c:ext>
          </c:extLst>
        </c:ser>
        <c:ser>
          <c:idx val="3"/>
          <c:order val="3"/>
          <c:tx>
            <c:strRef>
              <c:f>'7.1'!$O$11</c:f>
              <c:strCache>
                <c:ptCount val="1"/>
              </c:strCache>
            </c:strRef>
          </c:tx>
          <c:spPr>
            <a:solidFill>
              <a:schemeClr val="accent4"/>
            </a:solidFill>
          </c:spPr>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520D-42CF-BCEA-16F4CB5B3DF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520D-42CF-BCEA-16F4CB5B3DF0}"/>
            </c:ext>
          </c:extLst>
        </c:ser>
        <c:ser>
          <c:idx val="5"/>
          <c:order val="5"/>
          <c:tx>
            <c:strRef>
              <c:f>'7.1'!$O$13</c:f>
              <c:strCache>
                <c:ptCount val="1"/>
              </c:strCache>
            </c:strRef>
          </c:tx>
          <c:spPr>
            <a:solidFill>
              <a:schemeClr val="accent6"/>
            </a:solidFill>
          </c:spPr>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520D-42CF-BCEA-16F4CB5B3DF0}"/>
            </c:ext>
          </c:extLst>
        </c:ser>
        <c:ser>
          <c:idx val="6"/>
          <c:order val="6"/>
          <c:tx>
            <c:strRef>
              <c:f>'7.1'!$O$14</c:f>
              <c:strCache>
                <c:ptCount val="1"/>
              </c:strCache>
            </c:strRef>
          </c:tx>
          <c:spPr>
            <a:solidFill>
              <a:srgbClr val="F0948F"/>
            </a:solidFill>
          </c:spPr>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520D-42CF-BCEA-16F4CB5B3DF0}"/>
            </c:ext>
          </c:extLst>
        </c:ser>
        <c:ser>
          <c:idx val="7"/>
          <c:order val="7"/>
          <c:tx>
            <c:strRef>
              <c:f>'7.1'!$O$15</c:f>
              <c:strCache>
                <c:ptCount val="1"/>
              </c:strCache>
            </c:strRef>
          </c:tx>
          <c:spPr>
            <a:solidFill>
              <a:srgbClr val="F7C9C7"/>
            </a:solidFill>
          </c:spPr>
          <c:invertIfNegative val="0"/>
          <c:cat>
            <c:numRef>
              <c:f>'7.1'!$P$7</c:f>
              <c:numCache>
                <c:formatCode>General</c:formatCode>
                <c:ptCount val="1"/>
              </c:numCache>
            </c:numRef>
          </c:cat>
          <c:val>
            <c:numRef>
              <c:f>'7.1'!$P$15</c:f>
              <c:numCache>
                <c:formatCode>0%</c:formatCode>
                <c:ptCount val="1"/>
              </c:numCache>
            </c:numRef>
          </c:val>
          <c:extLst>
            <c:ext xmlns:c16="http://schemas.microsoft.com/office/drawing/2014/chart" uri="{C3380CC4-5D6E-409C-BE32-E72D297353CC}">
              <c16:uniqueId val="{00000007-520D-42CF-BCEA-16F4CB5B3DF0}"/>
            </c:ext>
          </c:extLst>
        </c:ser>
        <c:dLbls>
          <c:showLegendKey val="0"/>
          <c:showVal val="0"/>
          <c:showCatName val="0"/>
          <c:showSerName val="0"/>
          <c:showPercent val="0"/>
          <c:showBubbleSize val="0"/>
        </c:dLbls>
        <c:gapWidth val="150"/>
        <c:axId val="234870272"/>
        <c:axId val="234871808"/>
      </c:barChart>
      <c:catAx>
        <c:axId val="234870272"/>
        <c:scaling>
          <c:orientation val="minMax"/>
        </c:scaling>
        <c:delete val="1"/>
        <c:axPos val="b"/>
        <c:numFmt formatCode="General" sourceLinked="1"/>
        <c:majorTickMark val="out"/>
        <c:minorTickMark val="none"/>
        <c:tickLblPos val="nextTo"/>
        <c:crossAx val="234871808"/>
        <c:crosses val="autoZero"/>
        <c:auto val="1"/>
        <c:lblAlgn val="ctr"/>
        <c:lblOffset val="100"/>
        <c:noMultiLvlLbl val="0"/>
      </c:catAx>
      <c:valAx>
        <c:axId val="234871808"/>
        <c:scaling>
          <c:orientation val="minMax"/>
        </c:scaling>
        <c:delete val="1"/>
        <c:axPos val="l"/>
        <c:numFmt formatCode="0.0%" sourceLinked="1"/>
        <c:majorTickMark val="out"/>
        <c:minorTickMark val="none"/>
        <c:tickLblPos val="nextTo"/>
        <c:crossAx val="234870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Spotřeba tepla v krajích ČR podle sektorů národního hospodářství (TJ)</a:t>
            </a:r>
          </a:p>
        </c:rich>
      </c:tx>
      <c:layout>
        <c:manualLayout>
          <c:xMode val="edge"/>
          <c:yMode val="edge"/>
          <c:x val="1.1096921549336717E-4"/>
          <c:y val="2.6610081681993657E-2"/>
        </c:manualLayout>
      </c:layout>
      <c:overlay val="0"/>
    </c:title>
    <c:autoTitleDeleted val="0"/>
    <c:plotArea>
      <c:layout>
        <c:manualLayout>
          <c:layoutTarget val="inner"/>
          <c:xMode val="edge"/>
          <c:yMode val="edge"/>
          <c:x val="4.6612307810022749E-2"/>
          <c:y val="0.14640605169467286"/>
          <c:w val="0.54332795749197038"/>
          <c:h val="0.44660015416014731"/>
        </c:manualLayout>
      </c:layout>
      <c:barChart>
        <c:barDir val="col"/>
        <c:grouping val="stacked"/>
        <c:varyColors val="0"/>
        <c:ser>
          <c:idx val="0"/>
          <c:order val="0"/>
          <c:tx>
            <c:strRef>
              <c:f>'7.2'!$B$3</c:f>
              <c:strCache>
                <c:ptCount val="1"/>
                <c:pt idx="0">
                  <c:v>Průmysl</c:v>
                </c:pt>
              </c:strCache>
            </c:strRef>
          </c:tx>
          <c:spPr>
            <a:solidFill>
              <a:schemeClr val="tx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 ##0.0</c:formatCode>
                <c:ptCount val="14"/>
                <c:pt idx="0">
                  <c:v>26.989204000000001</c:v>
                </c:pt>
                <c:pt idx="1">
                  <c:v>115.68511100000001</c:v>
                </c:pt>
                <c:pt idx="2">
                  <c:v>41.036080000000005</c:v>
                </c:pt>
                <c:pt idx="3">
                  <c:v>13.729189</c:v>
                </c:pt>
                <c:pt idx="4">
                  <c:v>12.68796</c:v>
                </c:pt>
                <c:pt idx="5">
                  <c:v>92.58199599999999</c:v>
                </c:pt>
                <c:pt idx="6">
                  <c:v>10.076719999999998</c:v>
                </c:pt>
                <c:pt idx="7">
                  <c:v>532.30613900000003</c:v>
                </c:pt>
                <c:pt idx="8">
                  <c:v>77.120387000000008</c:v>
                </c:pt>
                <c:pt idx="9">
                  <c:v>20.420216</c:v>
                </c:pt>
                <c:pt idx="10">
                  <c:v>123.45766</c:v>
                </c:pt>
                <c:pt idx="11">
                  <c:v>830.202764</c:v>
                </c:pt>
                <c:pt idx="12">
                  <c:v>718.52501700000016</c:v>
                </c:pt>
                <c:pt idx="13">
                  <c:v>266.09051600000004</c:v>
                </c:pt>
              </c:numCache>
            </c:numRef>
          </c:val>
          <c:extLst>
            <c:ext xmlns:c16="http://schemas.microsoft.com/office/drawing/2014/chart" uri="{C3380CC4-5D6E-409C-BE32-E72D297353CC}">
              <c16:uniqueId val="{00000000-EEF0-4BB7-8278-2B40CA1AB11C}"/>
            </c:ext>
          </c:extLst>
        </c:ser>
        <c:ser>
          <c:idx val="1"/>
          <c:order val="1"/>
          <c:tx>
            <c:strRef>
              <c:f>'7.2'!$C$3</c:f>
              <c:strCache>
                <c:ptCount val="1"/>
                <c:pt idx="0">
                  <c:v>Energetika</c:v>
                </c:pt>
              </c:strCache>
            </c:strRef>
          </c:tx>
          <c:spPr>
            <a:solidFill>
              <a:schemeClr val="accent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 ##0.0</c:formatCode>
                <c:ptCount val="14"/>
                <c:pt idx="0">
                  <c:v>1.0814090000000001</c:v>
                </c:pt>
                <c:pt idx="1">
                  <c:v>2.5791569999999999</c:v>
                </c:pt>
                <c:pt idx="2">
                  <c:v>4.7800000000000002E-2</c:v>
                </c:pt>
                <c:pt idx="3">
                  <c:v>10.71946</c:v>
                </c:pt>
                <c:pt idx="4">
                  <c:v>4.3082900000000004</c:v>
                </c:pt>
                <c:pt idx="5">
                  <c:v>0.27862000000000003</c:v>
                </c:pt>
                <c:pt idx="6">
                  <c:v>0</c:v>
                </c:pt>
                <c:pt idx="7">
                  <c:v>89.906478999999976</c:v>
                </c:pt>
                <c:pt idx="8">
                  <c:v>1.478817</c:v>
                </c:pt>
                <c:pt idx="9">
                  <c:v>1.5367</c:v>
                </c:pt>
                <c:pt idx="10">
                  <c:v>0.80429000000000006</c:v>
                </c:pt>
                <c:pt idx="11">
                  <c:v>0.23146</c:v>
                </c:pt>
                <c:pt idx="12">
                  <c:v>18.381941999999999</c:v>
                </c:pt>
                <c:pt idx="13">
                  <c:v>1.610379</c:v>
                </c:pt>
              </c:numCache>
            </c:numRef>
          </c:val>
          <c:extLst>
            <c:ext xmlns:c16="http://schemas.microsoft.com/office/drawing/2014/chart" uri="{C3380CC4-5D6E-409C-BE32-E72D297353CC}">
              <c16:uniqueId val="{00000001-EEF0-4BB7-8278-2B40CA1AB11C}"/>
            </c:ext>
          </c:extLst>
        </c:ser>
        <c:ser>
          <c:idx val="2"/>
          <c:order val="2"/>
          <c:tx>
            <c:strRef>
              <c:f>'7.2'!$D$3</c:f>
              <c:strCache>
                <c:ptCount val="1"/>
                <c:pt idx="0">
                  <c:v>Doprava</c:v>
                </c:pt>
              </c:strCache>
            </c:strRef>
          </c:tx>
          <c:spPr>
            <a:solidFill>
              <a:schemeClr val="accent3"/>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 ##0.0</c:formatCode>
                <c:ptCount val="14"/>
                <c:pt idx="0">
                  <c:v>3.8991549999999999</c:v>
                </c:pt>
                <c:pt idx="1">
                  <c:v>0.83280099999999979</c:v>
                </c:pt>
                <c:pt idx="2">
                  <c:v>2.9000000000000001E-2</c:v>
                </c:pt>
                <c:pt idx="3">
                  <c:v>1.1616289999999998</c:v>
                </c:pt>
                <c:pt idx="4">
                  <c:v>9.401000000000001E-2</c:v>
                </c:pt>
                <c:pt idx="5">
                  <c:v>7.2499999999999995E-2</c:v>
                </c:pt>
                <c:pt idx="6">
                  <c:v>0</c:v>
                </c:pt>
                <c:pt idx="7">
                  <c:v>1.6832370000000001</c:v>
                </c:pt>
                <c:pt idx="8">
                  <c:v>1.5599999999999999E-2</c:v>
                </c:pt>
                <c:pt idx="9">
                  <c:v>1.3132999999999999</c:v>
                </c:pt>
                <c:pt idx="10">
                  <c:v>0.20511000000000001</c:v>
                </c:pt>
                <c:pt idx="11">
                  <c:v>0.87133300000000002</c:v>
                </c:pt>
                <c:pt idx="12">
                  <c:v>4.1190500000000005</c:v>
                </c:pt>
                <c:pt idx="13">
                  <c:v>0.32906000000000002</c:v>
                </c:pt>
              </c:numCache>
            </c:numRef>
          </c:val>
          <c:extLst>
            <c:ext xmlns:c16="http://schemas.microsoft.com/office/drawing/2014/chart" uri="{C3380CC4-5D6E-409C-BE32-E72D297353CC}">
              <c16:uniqueId val="{00000002-EEF0-4BB7-8278-2B40CA1AB11C}"/>
            </c:ext>
          </c:extLst>
        </c:ser>
        <c:ser>
          <c:idx val="3"/>
          <c:order val="3"/>
          <c:tx>
            <c:strRef>
              <c:f>'7.2'!$E$3</c:f>
              <c:strCache>
                <c:ptCount val="1"/>
                <c:pt idx="0">
                  <c:v>Stavebnictví</c:v>
                </c:pt>
              </c:strCache>
            </c:strRef>
          </c:tx>
          <c:spPr>
            <a:solidFill>
              <a:schemeClr val="accent4"/>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 ##0.0</c:formatCode>
                <c:ptCount val="14"/>
                <c:pt idx="0">
                  <c:v>1.7610699999999999</c:v>
                </c:pt>
                <c:pt idx="1">
                  <c:v>0.43491000000000002</c:v>
                </c:pt>
                <c:pt idx="2">
                  <c:v>7.0999999999999994E-2</c:v>
                </c:pt>
                <c:pt idx="3">
                  <c:v>0.88491799999999998</c:v>
                </c:pt>
                <c:pt idx="4">
                  <c:v>1.7999999999999999E-2</c:v>
                </c:pt>
                <c:pt idx="5">
                  <c:v>0.63600000000000001</c:v>
                </c:pt>
                <c:pt idx="6">
                  <c:v>6.0999999999999995E-3</c:v>
                </c:pt>
                <c:pt idx="7">
                  <c:v>6.5748449999999998</c:v>
                </c:pt>
                <c:pt idx="8">
                  <c:v>0.12478</c:v>
                </c:pt>
                <c:pt idx="9">
                  <c:v>0.44460100000000002</c:v>
                </c:pt>
                <c:pt idx="10">
                  <c:v>8.8270000000000015E-2</c:v>
                </c:pt>
                <c:pt idx="11">
                  <c:v>2.1999999999999999E-2</c:v>
                </c:pt>
                <c:pt idx="12">
                  <c:v>0.16830000000000001</c:v>
                </c:pt>
                <c:pt idx="13">
                  <c:v>0.18512000000000001</c:v>
                </c:pt>
              </c:numCache>
            </c:numRef>
          </c:val>
          <c:extLst>
            <c:ext xmlns:c16="http://schemas.microsoft.com/office/drawing/2014/chart" uri="{C3380CC4-5D6E-409C-BE32-E72D297353CC}">
              <c16:uniqueId val="{00000003-EEF0-4BB7-8278-2B40CA1AB11C}"/>
            </c:ext>
          </c:extLst>
        </c:ser>
        <c:ser>
          <c:idx val="4"/>
          <c:order val="4"/>
          <c:tx>
            <c:strRef>
              <c:f>'7.2'!$F$3</c:f>
              <c:strCache>
                <c:ptCount val="1"/>
                <c:pt idx="0">
                  <c:v>Zemědělství a lesnictví</c:v>
                </c:pt>
              </c:strCache>
            </c:strRef>
          </c:tx>
          <c:spPr>
            <a:solidFill>
              <a:schemeClr val="accent5"/>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 ##0.0</c:formatCode>
                <c:ptCount val="14"/>
                <c:pt idx="0">
                  <c:v>0.14963100000000001</c:v>
                </c:pt>
                <c:pt idx="1">
                  <c:v>2.1622430000000001</c:v>
                </c:pt>
                <c:pt idx="2">
                  <c:v>3.8880079999999997</c:v>
                </c:pt>
                <c:pt idx="3">
                  <c:v>0.47389999999999999</c:v>
                </c:pt>
                <c:pt idx="4">
                  <c:v>6.2966499999999996</c:v>
                </c:pt>
                <c:pt idx="5">
                  <c:v>0.22800000000000001</c:v>
                </c:pt>
                <c:pt idx="6">
                  <c:v>1.9508399999999999</c:v>
                </c:pt>
                <c:pt idx="7">
                  <c:v>10.437031000000001</c:v>
                </c:pt>
                <c:pt idx="8">
                  <c:v>0.99436400000000003</c:v>
                </c:pt>
                <c:pt idx="9">
                  <c:v>9.6052800000000005</c:v>
                </c:pt>
                <c:pt idx="10">
                  <c:v>3.1355339999999998</c:v>
                </c:pt>
                <c:pt idx="11">
                  <c:v>4.4089739999999997</c:v>
                </c:pt>
                <c:pt idx="12">
                  <c:v>4.8132799999999989</c:v>
                </c:pt>
                <c:pt idx="13">
                  <c:v>1.5334000000000001</c:v>
                </c:pt>
              </c:numCache>
            </c:numRef>
          </c:val>
          <c:extLst>
            <c:ext xmlns:c16="http://schemas.microsoft.com/office/drawing/2014/chart" uri="{C3380CC4-5D6E-409C-BE32-E72D297353CC}">
              <c16:uniqueId val="{00000004-EEF0-4BB7-8278-2B40CA1AB11C}"/>
            </c:ext>
          </c:extLst>
        </c:ser>
        <c:ser>
          <c:idx val="5"/>
          <c:order val="5"/>
          <c:tx>
            <c:strRef>
              <c:f>'7.2'!$G$3</c:f>
              <c:strCache>
                <c:ptCount val="1"/>
                <c:pt idx="0">
                  <c:v>Domácnosti</c:v>
                </c:pt>
              </c:strCache>
            </c:strRef>
          </c:tx>
          <c:spPr>
            <a:solidFill>
              <a:schemeClr val="accent6"/>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 ##0.0</c:formatCode>
                <c:ptCount val="14"/>
                <c:pt idx="0">
                  <c:v>482.48837399999996</c:v>
                </c:pt>
                <c:pt idx="1">
                  <c:v>144.57343000000003</c:v>
                </c:pt>
                <c:pt idx="2">
                  <c:v>216.77103800000003</c:v>
                </c:pt>
                <c:pt idx="3">
                  <c:v>136.49450200000004</c:v>
                </c:pt>
                <c:pt idx="4">
                  <c:v>59.91196900000002</c:v>
                </c:pt>
                <c:pt idx="5">
                  <c:v>94.681519999999992</c:v>
                </c:pt>
                <c:pt idx="6">
                  <c:v>76.816358999999991</c:v>
                </c:pt>
                <c:pt idx="7">
                  <c:v>345.00805300000007</c:v>
                </c:pt>
                <c:pt idx="8">
                  <c:v>119.57546400000001</c:v>
                </c:pt>
                <c:pt idx="9">
                  <c:v>85.010206000000025</c:v>
                </c:pt>
                <c:pt idx="10">
                  <c:v>118.17315800000003</c:v>
                </c:pt>
                <c:pt idx="11">
                  <c:v>188.72483700000001</c:v>
                </c:pt>
                <c:pt idx="12">
                  <c:v>285.84775399999995</c:v>
                </c:pt>
                <c:pt idx="13">
                  <c:v>76.882768999999996</c:v>
                </c:pt>
              </c:numCache>
            </c:numRef>
          </c:val>
          <c:extLst>
            <c:ext xmlns:c16="http://schemas.microsoft.com/office/drawing/2014/chart" uri="{C3380CC4-5D6E-409C-BE32-E72D297353CC}">
              <c16:uniqueId val="{00000005-EEF0-4BB7-8278-2B40CA1AB11C}"/>
            </c:ext>
          </c:extLst>
        </c:ser>
        <c:ser>
          <c:idx val="6"/>
          <c:order val="6"/>
          <c:tx>
            <c:strRef>
              <c:f>'7.2'!$H$3</c:f>
              <c:strCache>
                <c:ptCount val="1"/>
                <c:pt idx="0">
                  <c:v>Obchod, služby, školství, zdravotnictví</c:v>
                </c:pt>
              </c:strCache>
            </c:strRef>
          </c:tx>
          <c:spPr>
            <a:solidFill>
              <a:srgbClr val="F0948F"/>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 ##0.0</c:formatCode>
                <c:ptCount val="14"/>
                <c:pt idx="0">
                  <c:v>226.19371500000003</c:v>
                </c:pt>
                <c:pt idx="1">
                  <c:v>49.455633000000006</c:v>
                </c:pt>
                <c:pt idx="2">
                  <c:v>45.055031000000014</c:v>
                </c:pt>
                <c:pt idx="3">
                  <c:v>53.967381999999979</c:v>
                </c:pt>
                <c:pt idx="4">
                  <c:v>16.253226000000002</c:v>
                </c:pt>
                <c:pt idx="5">
                  <c:v>54.427917999999991</c:v>
                </c:pt>
                <c:pt idx="6">
                  <c:v>34.815212000000002</c:v>
                </c:pt>
                <c:pt idx="7">
                  <c:v>133.634073</c:v>
                </c:pt>
                <c:pt idx="8">
                  <c:v>91.189481000000029</c:v>
                </c:pt>
                <c:pt idx="9">
                  <c:v>36.392392999999998</c:v>
                </c:pt>
                <c:pt idx="10">
                  <c:v>56.760960999999988</c:v>
                </c:pt>
                <c:pt idx="11">
                  <c:v>61.267844000000011</c:v>
                </c:pt>
                <c:pt idx="12">
                  <c:v>99.853598999999974</c:v>
                </c:pt>
                <c:pt idx="13">
                  <c:v>18.687690999999997</c:v>
                </c:pt>
              </c:numCache>
            </c:numRef>
          </c:val>
          <c:extLst>
            <c:ext xmlns:c16="http://schemas.microsoft.com/office/drawing/2014/chart" uri="{C3380CC4-5D6E-409C-BE32-E72D297353CC}">
              <c16:uniqueId val="{00000006-EEF0-4BB7-8278-2B40CA1AB11C}"/>
            </c:ext>
          </c:extLst>
        </c:ser>
        <c:ser>
          <c:idx val="7"/>
          <c:order val="7"/>
          <c:tx>
            <c:strRef>
              <c:f>'7.2'!$I$3</c:f>
              <c:strCache>
                <c:ptCount val="1"/>
                <c:pt idx="0">
                  <c:v>Ostatní</c:v>
                </c:pt>
              </c:strCache>
            </c:strRef>
          </c:tx>
          <c:spPr>
            <a:solidFill>
              <a:srgbClr val="F7C9C7"/>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 ##0.0</c:formatCode>
                <c:ptCount val="14"/>
                <c:pt idx="0">
                  <c:v>6.6938580000000005</c:v>
                </c:pt>
                <c:pt idx="1">
                  <c:v>79.860531999999992</c:v>
                </c:pt>
                <c:pt idx="2">
                  <c:v>29.254574999999996</c:v>
                </c:pt>
                <c:pt idx="3">
                  <c:v>11.201931</c:v>
                </c:pt>
                <c:pt idx="4">
                  <c:v>2.3548400000000003</c:v>
                </c:pt>
                <c:pt idx="5">
                  <c:v>8.6940150000000003</c:v>
                </c:pt>
                <c:pt idx="6">
                  <c:v>0.73458800000000013</c:v>
                </c:pt>
                <c:pt idx="7">
                  <c:v>8.7649589999999993</c:v>
                </c:pt>
                <c:pt idx="8">
                  <c:v>4.1598520000000008</c:v>
                </c:pt>
                <c:pt idx="9">
                  <c:v>13.852919</c:v>
                </c:pt>
                <c:pt idx="10">
                  <c:v>3.9250799999999999</c:v>
                </c:pt>
                <c:pt idx="11">
                  <c:v>1.053218</c:v>
                </c:pt>
                <c:pt idx="12">
                  <c:v>9.6033280000000012</c:v>
                </c:pt>
                <c:pt idx="13">
                  <c:v>4.8000000000000001E-2</c:v>
                </c:pt>
              </c:numCache>
            </c:numRef>
          </c:val>
          <c:extLst>
            <c:ext xmlns:c16="http://schemas.microsoft.com/office/drawing/2014/chart" uri="{C3380CC4-5D6E-409C-BE32-E72D297353CC}">
              <c16:uniqueId val="{00000007-EEF0-4BB7-8278-2B40CA1AB11C}"/>
            </c:ext>
          </c:extLst>
        </c:ser>
        <c:dLbls>
          <c:showLegendKey val="0"/>
          <c:showVal val="0"/>
          <c:showCatName val="0"/>
          <c:showSerName val="0"/>
          <c:showPercent val="0"/>
          <c:showBubbleSize val="0"/>
        </c:dLbls>
        <c:gapWidth val="50"/>
        <c:overlap val="100"/>
        <c:axId val="234987904"/>
        <c:axId val="234989440"/>
      </c:barChart>
      <c:catAx>
        <c:axId val="234987904"/>
        <c:scaling>
          <c:orientation val="minMax"/>
        </c:scaling>
        <c:delete val="0"/>
        <c:axPos val="b"/>
        <c:numFmt formatCode="General" sourceLinked="0"/>
        <c:majorTickMark val="none"/>
        <c:minorTickMark val="none"/>
        <c:tickLblPos val="nextTo"/>
        <c:txPr>
          <a:bodyPr rot="-5400000" vert="horz"/>
          <a:lstStyle/>
          <a:p>
            <a:pPr>
              <a:defRPr sz="900"/>
            </a:pPr>
            <a:endParaRPr lang="cs-CZ"/>
          </a:p>
        </c:txPr>
        <c:crossAx val="234989440"/>
        <c:crosses val="autoZero"/>
        <c:auto val="1"/>
        <c:lblAlgn val="ctr"/>
        <c:lblOffset val="100"/>
        <c:tickLblSkip val="1"/>
        <c:noMultiLvlLbl val="0"/>
      </c:catAx>
      <c:valAx>
        <c:axId val="2349894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4987904"/>
        <c:crosses val="autoZero"/>
        <c:crossBetween val="between"/>
      </c:valAx>
    </c:plotArea>
    <c:legend>
      <c:legendPos val="b"/>
      <c:layout>
        <c:manualLayout>
          <c:xMode val="edge"/>
          <c:yMode val="edge"/>
          <c:x val="3.5802607748353847E-5"/>
          <c:y val="0.96114827631810973"/>
          <c:w val="0.76038085455043547"/>
          <c:h val="3.885183571575397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tx2"/>
                </a:solidFill>
              </a:rPr>
              <a:t>Podíl</a:t>
            </a:r>
            <a:r>
              <a:rPr lang="cs-CZ" sz="1000" baseline="0">
                <a:solidFill>
                  <a:schemeClr val="tx2"/>
                </a:solidFill>
              </a:rPr>
              <a:t> jednotlivých sektorů národního hospodářství na spotřebě tepla v ČR</a:t>
            </a:r>
            <a:endParaRPr lang="cs-CZ" sz="1000">
              <a:solidFill>
                <a:schemeClr val="tx2"/>
              </a:solidFill>
            </a:endParaRPr>
          </a:p>
        </c:rich>
      </c:tx>
      <c:layout>
        <c:manualLayout>
          <c:xMode val="edge"/>
          <c:yMode val="edge"/>
          <c:x val="7.1662715632701277E-3"/>
          <c:y val="1.4608939117821381E-2"/>
        </c:manualLayout>
      </c:layout>
      <c:overlay val="0"/>
    </c:title>
    <c:autoTitleDeleted val="0"/>
    <c:plotArea>
      <c:layout/>
      <c:doughnutChart>
        <c:varyColors val="1"/>
        <c:ser>
          <c:idx val="0"/>
          <c:order val="0"/>
          <c:dPt>
            <c:idx val="0"/>
            <c:bubble3D val="0"/>
            <c:spPr>
              <a:solidFill>
                <a:schemeClr val="tx2"/>
              </a:solidFill>
            </c:spPr>
            <c:extLst>
              <c:ext xmlns:c16="http://schemas.microsoft.com/office/drawing/2014/chart" uri="{C3380CC4-5D6E-409C-BE32-E72D297353CC}">
                <c16:uniqueId val="{00000000-30B3-4FD4-A40A-943455922E4B}"/>
              </c:ext>
            </c:extLst>
          </c:dPt>
          <c:dPt>
            <c:idx val="1"/>
            <c:bubble3D val="0"/>
            <c:spPr>
              <a:solidFill>
                <a:schemeClr val="accent2"/>
              </a:solidFill>
            </c:spPr>
            <c:extLst>
              <c:ext xmlns:c16="http://schemas.microsoft.com/office/drawing/2014/chart" uri="{C3380CC4-5D6E-409C-BE32-E72D297353CC}">
                <c16:uniqueId val="{00000000-DE1F-4E2D-ADCB-21064F22A93E}"/>
              </c:ext>
            </c:extLst>
          </c:dPt>
          <c:dPt>
            <c:idx val="2"/>
            <c:bubble3D val="0"/>
            <c:spPr>
              <a:solidFill>
                <a:schemeClr val="accent3"/>
              </a:solidFill>
            </c:spPr>
            <c:extLst>
              <c:ext xmlns:c16="http://schemas.microsoft.com/office/drawing/2014/chart" uri="{C3380CC4-5D6E-409C-BE32-E72D297353CC}">
                <c16:uniqueId val="{00000001-DE1F-4E2D-ADCB-21064F22A93E}"/>
              </c:ext>
            </c:extLst>
          </c:dPt>
          <c:dPt>
            <c:idx val="3"/>
            <c:bubble3D val="0"/>
            <c:spPr>
              <a:solidFill>
                <a:schemeClr val="accent4"/>
              </a:solidFill>
            </c:spPr>
            <c:extLst>
              <c:ext xmlns:c16="http://schemas.microsoft.com/office/drawing/2014/chart" uri="{C3380CC4-5D6E-409C-BE32-E72D297353CC}">
                <c16:uniqueId val="{00000002-DE1F-4E2D-ADCB-21064F22A93E}"/>
              </c:ext>
            </c:extLst>
          </c:dPt>
          <c:dPt>
            <c:idx val="4"/>
            <c:bubble3D val="0"/>
            <c:spPr>
              <a:solidFill>
                <a:schemeClr val="accent5"/>
              </a:solidFill>
            </c:spPr>
            <c:extLst>
              <c:ext xmlns:c16="http://schemas.microsoft.com/office/drawing/2014/chart" uri="{C3380CC4-5D6E-409C-BE32-E72D297353CC}">
                <c16:uniqueId val="{00000003-DE1F-4E2D-ADCB-21064F22A93E}"/>
              </c:ext>
            </c:extLst>
          </c:dPt>
          <c:dPt>
            <c:idx val="5"/>
            <c:bubble3D val="0"/>
            <c:spPr>
              <a:solidFill>
                <a:schemeClr val="accent6"/>
              </a:solidFill>
            </c:spPr>
            <c:extLst>
              <c:ext xmlns:c16="http://schemas.microsoft.com/office/drawing/2014/chart" uri="{C3380CC4-5D6E-409C-BE32-E72D297353CC}">
                <c16:uniqueId val="{00000001-30B3-4FD4-A40A-943455922E4B}"/>
              </c:ext>
            </c:extLst>
          </c:dPt>
          <c:dPt>
            <c:idx val="6"/>
            <c:bubble3D val="0"/>
            <c:spPr>
              <a:solidFill>
                <a:srgbClr val="F0948F"/>
              </a:solidFill>
            </c:spPr>
            <c:extLst>
              <c:ext xmlns:c16="http://schemas.microsoft.com/office/drawing/2014/chart" uri="{C3380CC4-5D6E-409C-BE32-E72D297353CC}">
                <c16:uniqueId val="{00000002-30B3-4FD4-A40A-943455922E4B}"/>
              </c:ext>
            </c:extLst>
          </c:dPt>
          <c:dPt>
            <c:idx val="7"/>
            <c:bubble3D val="0"/>
            <c:spPr>
              <a:solidFill>
                <a:srgbClr val="F7C9C7"/>
              </a:solidFill>
            </c:spPr>
            <c:extLst>
              <c:ext xmlns:c16="http://schemas.microsoft.com/office/drawing/2014/chart" uri="{C3380CC4-5D6E-409C-BE32-E72D297353CC}">
                <c16:uniqueId val="{00000004-DE1F-4E2D-ADCB-21064F22A93E}"/>
              </c:ext>
            </c:extLst>
          </c:dPt>
          <c:dLbls>
            <c:dLbl>
              <c:idx val="2"/>
              <c:layout>
                <c:manualLayout>
                  <c:x val="-0.19490170583370151"/>
                  <c:y val="5.4759773581092276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1F-4E2D-ADCB-21064F22A93E}"/>
                </c:ext>
              </c:extLst>
            </c:dLbl>
            <c:dLbl>
              <c:idx val="3"/>
              <c:layout>
                <c:manualLayout>
                  <c:x val="-0.19826907968527499"/>
                  <c:y val="-3.1973357699363499E-3"/>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DE1F-4E2D-ADCB-21064F22A93E}"/>
                </c:ext>
              </c:extLst>
            </c:dLbl>
            <c:dLbl>
              <c:idx val="4"/>
              <c:layout>
                <c:manualLayout>
                  <c:x val="-0.19012740975678866"/>
                  <c:y val="-5.96346732673994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E1F-4E2D-ADCB-21064F22A93E}"/>
                </c:ext>
              </c:extLst>
            </c:dLbl>
            <c:dLbl>
              <c:idx val="7"/>
              <c:layout>
                <c:manualLayout>
                  <c:x val="9.6286548241500541E-3"/>
                  <c:y val="3.566871187871153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E1F-4E2D-ADCB-21064F22A93E}"/>
                </c:ext>
              </c:extLst>
            </c:dLbl>
            <c:numFmt formatCode="0%" sourceLinked="0"/>
            <c:spPr>
              <a:noFill/>
              <a:ln>
                <a:noFill/>
              </a:ln>
              <a:effectLst/>
            </c:spPr>
            <c:txPr>
              <a:bodyPr wrap="square"/>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 ##0.0</c:formatCode>
                <c:ptCount val="8"/>
                <c:pt idx="0">
                  <c:v>2880.9089590000003</c:v>
                </c:pt>
                <c:pt idx="1">
                  <c:v>132.96480299999996</c:v>
                </c:pt>
                <c:pt idx="2">
                  <c:v>14.625784999999999</c:v>
                </c:pt>
                <c:pt idx="3">
                  <c:v>11.419913999999999</c:v>
                </c:pt>
                <c:pt idx="4">
                  <c:v>50.077134999999998</c:v>
                </c:pt>
                <c:pt idx="5">
                  <c:v>2430.959433</c:v>
                </c:pt>
                <c:pt idx="6">
                  <c:v>977.95415899999978</c:v>
                </c:pt>
                <c:pt idx="7">
                  <c:v>180.201695</c:v>
                </c:pt>
              </c:numCache>
            </c:numRef>
          </c:val>
          <c:extLst>
            <c:ext xmlns:c16="http://schemas.microsoft.com/office/drawing/2014/chart" uri="{C3380CC4-5D6E-409C-BE32-E72D297353CC}">
              <c16:uniqueId val="{00000005-DE1F-4E2D-ADCB-21064F22A93E}"/>
            </c:ext>
          </c:extLst>
        </c:ser>
        <c:dLbls>
          <c:showLegendKey val="0"/>
          <c:showVal val="0"/>
          <c:showCatName val="0"/>
          <c:showSerName val="0"/>
          <c:showPercent val="1"/>
          <c:showBubbleSize val="0"/>
          <c:showLeaderLines val="1"/>
        </c:dLbls>
        <c:firstSliceAng val="10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accent1"/>
                </a:solidFill>
              </a:rPr>
              <a:t>Spotřeba tepla podle sektorů</a:t>
            </a:r>
            <a:r>
              <a:rPr lang="cs-CZ" sz="1000" baseline="0">
                <a:solidFill>
                  <a:schemeClr val="accent1"/>
                </a:solidFill>
              </a:rPr>
              <a:t> </a:t>
            </a:r>
            <a:r>
              <a:rPr lang="cs-CZ" sz="1000">
                <a:solidFill>
                  <a:schemeClr val="accent1"/>
                </a:solidFill>
              </a:rPr>
              <a:t>národního hospodářství (GJ)</a:t>
            </a:r>
          </a:p>
        </c:rich>
      </c:tx>
      <c:layout>
        <c:manualLayout>
          <c:xMode val="edge"/>
          <c:yMode val="edge"/>
          <c:x val="0"/>
          <c:y val="0"/>
        </c:manualLayout>
      </c:layout>
      <c:overlay val="0"/>
    </c:title>
    <c:autoTitleDeleted val="0"/>
    <c:plotArea>
      <c:layout>
        <c:manualLayout>
          <c:layoutTarget val="inner"/>
          <c:xMode val="edge"/>
          <c:yMode val="edge"/>
          <c:x val="9.5820074367818905E-2"/>
          <c:y val="0.29398174232186058"/>
          <c:w val="0.51041199091494682"/>
          <c:h val="0.45066335524728635"/>
        </c:manualLayout>
      </c:layout>
      <c:barChart>
        <c:barDir val="col"/>
        <c:grouping val="stacked"/>
        <c:varyColors val="0"/>
        <c:ser>
          <c:idx val="0"/>
          <c:order val="0"/>
          <c:tx>
            <c:strRef>
              <c:f>'8.1'!$A$28</c:f>
              <c:strCache>
                <c:ptCount val="1"/>
                <c:pt idx="0">
                  <c:v>Průmysl</c:v>
                </c:pt>
              </c:strCache>
            </c:strRef>
          </c:tx>
          <c:invertIfNegative val="0"/>
          <c:cat>
            <c:strRef>
              <c:f>'8.1'!$C$38:$E$38</c:f>
              <c:strCache>
                <c:ptCount val="3"/>
                <c:pt idx="0">
                  <c:v>Červenec</c:v>
                </c:pt>
                <c:pt idx="1">
                  <c:v>Srpen</c:v>
                </c:pt>
                <c:pt idx="2">
                  <c:v>Září</c:v>
                </c:pt>
              </c:strCache>
            </c:strRef>
          </c:cat>
          <c:val>
            <c:numRef>
              <c:f>('8.1'!$B$28,'8.1'!$D$28,'8.1'!$F$28)</c:f>
              <c:numCache>
                <c:formatCode>#\ ##0.0</c:formatCode>
                <c:ptCount val="3"/>
                <c:pt idx="0">
                  <c:v>8629.3529999999992</c:v>
                </c:pt>
                <c:pt idx="1">
                  <c:v>8302.7420000000002</c:v>
                </c:pt>
                <c:pt idx="2">
                  <c:v>10057.109</c:v>
                </c:pt>
              </c:numCache>
            </c:numRef>
          </c:val>
          <c:extLst>
            <c:ext xmlns:c16="http://schemas.microsoft.com/office/drawing/2014/chart" uri="{C3380CC4-5D6E-409C-BE32-E72D297353CC}">
              <c16:uniqueId val="{00000000-07D8-41D7-B8C5-C615F4A0E720}"/>
            </c:ext>
          </c:extLst>
        </c:ser>
        <c:ser>
          <c:idx val="1"/>
          <c:order val="1"/>
          <c:tx>
            <c:strRef>
              <c:f>'8.1'!$A$29</c:f>
              <c:strCache>
                <c:ptCount val="1"/>
                <c:pt idx="0">
                  <c:v>Energetika</c:v>
                </c:pt>
              </c:strCache>
            </c:strRef>
          </c:tx>
          <c:invertIfNegative val="0"/>
          <c:cat>
            <c:strRef>
              <c:f>'8.1'!$C$38:$E$38</c:f>
              <c:strCache>
                <c:ptCount val="3"/>
                <c:pt idx="0">
                  <c:v>Červenec</c:v>
                </c:pt>
                <c:pt idx="1">
                  <c:v>Srpen</c:v>
                </c:pt>
                <c:pt idx="2">
                  <c:v>Září</c:v>
                </c:pt>
              </c:strCache>
            </c:strRef>
          </c:cat>
          <c:val>
            <c:numRef>
              <c:f>('8.1'!$B$29,'8.1'!$D$29,'8.1'!$F$29)</c:f>
              <c:numCache>
                <c:formatCode>#\ ##0.0</c:formatCode>
                <c:ptCount val="3"/>
                <c:pt idx="0">
                  <c:v>403.53300000000002</c:v>
                </c:pt>
                <c:pt idx="1">
                  <c:v>296.13200000000001</c:v>
                </c:pt>
                <c:pt idx="2">
                  <c:v>381.74400000000003</c:v>
                </c:pt>
              </c:numCache>
            </c:numRef>
          </c:val>
          <c:extLst>
            <c:ext xmlns:c16="http://schemas.microsoft.com/office/drawing/2014/chart" uri="{C3380CC4-5D6E-409C-BE32-E72D297353CC}">
              <c16:uniqueId val="{00000001-07D8-41D7-B8C5-C615F4A0E720}"/>
            </c:ext>
          </c:extLst>
        </c:ser>
        <c:ser>
          <c:idx val="2"/>
          <c:order val="2"/>
          <c:tx>
            <c:strRef>
              <c:f>'8.1'!$A$30</c:f>
              <c:strCache>
                <c:ptCount val="1"/>
                <c:pt idx="0">
                  <c:v>Doprava</c:v>
                </c:pt>
              </c:strCache>
            </c:strRef>
          </c:tx>
          <c:invertIfNegative val="0"/>
          <c:cat>
            <c:strRef>
              <c:f>'8.1'!$C$38:$E$38</c:f>
              <c:strCache>
                <c:ptCount val="3"/>
                <c:pt idx="0">
                  <c:v>Červenec</c:v>
                </c:pt>
                <c:pt idx="1">
                  <c:v>Srpen</c:v>
                </c:pt>
                <c:pt idx="2">
                  <c:v>Září</c:v>
                </c:pt>
              </c:strCache>
            </c:strRef>
          </c:cat>
          <c:val>
            <c:numRef>
              <c:f>('8.1'!$B$30,'8.1'!$D$30,'8.1'!$F$30)</c:f>
              <c:numCache>
                <c:formatCode>#\ ##0.0</c:formatCode>
                <c:ptCount val="3"/>
                <c:pt idx="0">
                  <c:v>1315.473</c:v>
                </c:pt>
                <c:pt idx="1">
                  <c:v>1288.5639999999999</c:v>
                </c:pt>
                <c:pt idx="2">
                  <c:v>1295.1179999999999</c:v>
                </c:pt>
              </c:numCache>
            </c:numRef>
          </c:val>
          <c:extLst>
            <c:ext xmlns:c16="http://schemas.microsoft.com/office/drawing/2014/chart" uri="{C3380CC4-5D6E-409C-BE32-E72D297353CC}">
              <c16:uniqueId val="{00000002-07D8-41D7-B8C5-C615F4A0E720}"/>
            </c:ext>
          </c:extLst>
        </c:ser>
        <c:ser>
          <c:idx val="3"/>
          <c:order val="3"/>
          <c:tx>
            <c:strRef>
              <c:f>'8.1'!$A$31</c:f>
              <c:strCache>
                <c:ptCount val="1"/>
                <c:pt idx="0">
                  <c:v>Stavebnictví</c:v>
                </c:pt>
              </c:strCache>
            </c:strRef>
          </c:tx>
          <c:invertIfNegative val="0"/>
          <c:cat>
            <c:strRef>
              <c:f>'8.1'!$C$38:$E$38</c:f>
              <c:strCache>
                <c:ptCount val="3"/>
                <c:pt idx="0">
                  <c:v>Červenec</c:v>
                </c:pt>
                <c:pt idx="1">
                  <c:v>Srpen</c:v>
                </c:pt>
                <c:pt idx="2">
                  <c:v>Září</c:v>
                </c:pt>
              </c:strCache>
            </c:strRef>
          </c:cat>
          <c:val>
            <c:numRef>
              <c:f>('8.1'!$B$31,'8.1'!$D$31,'8.1'!$F$31)</c:f>
              <c:numCache>
                <c:formatCode>#\ ##0.0</c:formatCode>
                <c:ptCount val="3"/>
                <c:pt idx="0">
                  <c:v>456.01799999999997</c:v>
                </c:pt>
                <c:pt idx="1">
                  <c:v>522.33999999999992</c:v>
                </c:pt>
                <c:pt idx="2">
                  <c:v>782.71199999999999</c:v>
                </c:pt>
              </c:numCache>
            </c:numRef>
          </c:val>
          <c:extLst>
            <c:ext xmlns:c16="http://schemas.microsoft.com/office/drawing/2014/chart" uri="{C3380CC4-5D6E-409C-BE32-E72D297353CC}">
              <c16:uniqueId val="{00000003-07D8-41D7-B8C5-C615F4A0E720}"/>
            </c:ext>
          </c:extLst>
        </c:ser>
        <c:ser>
          <c:idx val="4"/>
          <c:order val="4"/>
          <c:tx>
            <c:strRef>
              <c:f>'8.1'!$A$32</c:f>
              <c:strCache>
                <c:ptCount val="1"/>
                <c:pt idx="0">
                  <c:v>Zemědělství a lesnictví</c:v>
                </c:pt>
              </c:strCache>
            </c:strRef>
          </c:tx>
          <c:spPr>
            <a:solidFill>
              <a:schemeClr val="accent5"/>
            </a:solidFill>
          </c:spPr>
          <c:invertIfNegative val="0"/>
          <c:cat>
            <c:strRef>
              <c:f>'8.1'!$C$38:$E$38</c:f>
              <c:strCache>
                <c:ptCount val="3"/>
                <c:pt idx="0">
                  <c:v>Červenec</c:v>
                </c:pt>
                <c:pt idx="1">
                  <c:v>Srpen</c:v>
                </c:pt>
                <c:pt idx="2">
                  <c:v>Září</c:v>
                </c:pt>
              </c:strCache>
            </c:strRef>
          </c:cat>
          <c:val>
            <c:numRef>
              <c:f>('8.1'!$B$32,'8.1'!$D$32,'8.1'!$F$32)</c:f>
              <c:numCache>
                <c:formatCode>#\ ##0.0</c:formatCode>
                <c:ptCount val="3"/>
                <c:pt idx="0">
                  <c:v>45.35</c:v>
                </c:pt>
                <c:pt idx="1">
                  <c:v>52.515999999999998</c:v>
                </c:pt>
                <c:pt idx="2">
                  <c:v>51.765000000000001</c:v>
                </c:pt>
              </c:numCache>
            </c:numRef>
          </c:val>
          <c:extLst>
            <c:ext xmlns:c16="http://schemas.microsoft.com/office/drawing/2014/chart" uri="{C3380CC4-5D6E-409C-BE32-E72D297353CC}">
              <c16:uniqueId val="{00000004-07D8-41D7-B8C5-C615F4A0E720}"/>
            </c:ext>
          </c:extLst>
        </c:ser>
        <c:ser>
          <c:idx val="5"/>
          <c:order val="5"/>
          <c:tx>
            <c:strRef>
              <c:f>'8.1'!$A$33</c:f>
              <c:strCache>
                <c:ptCount val="1"/>
                <c:pt idx="0">
                  <c:v>Domácnosti</c:v>
                </c:pt>
              </c:strCache>
            </c:strRef>
          </c:tx>
          <c:spPr>
            <a:solidFill>
              <a:schemeClr val="accent6"/>
            </a:solidFill>
          </c:spPr>
          <c:invertIfNegative val="0"/>
          <c:cat>
            <c:strRef>
              <c:f>'8.1'!$C$38:$E$38</c:f>
              <c:strCache>
                <c:ptCount val="3"/>
                <c:pt idx="0">
                  <c:v>Červenec</c:v>
                </c:pt>
                <c:pt idx="1">
                  <c:v>Srpen</c:v>
                </c:pt>
                <c:pt idx="2">
                  <c:v>Září</c:v>
                </c:pt>
              </c:strCache>
            </c:strRef>
          </c:cat>
          <c:val>
            <c:numRef>
              <c:f>('8.1'!$B$33,'8.1'!$D$33,'8.1'!$F$33)</c:f>
              <c:numCache>
                <c:formatCode>#\ ##0.0</c:formatCode>
                <c:ptCount val="3"/>
                <c:pt idx="0">
                  <c:v>124102.61799999999</c:v>
                </c:pt>
                <c:pt idx="1">
                  <c:v>164967.52499999999</c:v>
                </c:pt>
                <c:pt idx="2">
                  <c:v>193418.23100000003</c:v>
                </c:pt>
              </c:numCache>
            </c:numRef>
          </c:val>
          <c:extLst>
            <c:ext xmlns:c16="http://schemas.microsoft.com/office/drawing/2014/chart" uri="{C3380CC4-5D6E-409C-BE32-E72D297353CC}">
              <c16:uniqueId val="{00000005-07D8-41D7-B8C5-C615F4A0E720}"/>
            </c:ext>
          </c:extLst>
        </c:ser>
        <c:ser>
          <c:idx val="6"/>
          <c:order val="6"/>
          <c:tx>
            <c:strRef>
              <c:f>'8.1'!$A$34</c:f>
              <c:strCache>
                <c:ptCount val="1"/>
                <c:pt idx="0">
                  <c:v>Obchod, služby, školství, zdravotnictví</c:v>
                </c:pt>
              </c:strCache>
            </c:strRef>
          </c:tx>
          <c:spPr>
            <a:solidFill>
              <a:srgbClr val="F0948F"/>
            </a:solidFill>
          </c:spPr>
          <c:invertIfNegative val="0"/>
          <c:cat>
            <c:strRef>
              <c:f>'8.1'!$C$38:$E$38</c:f>
              <c:strCache>
                <c:ptCount val="3"/>
                <c:pt idx="0">
                  <c:v>Červenec</c:v>
                </c:pt>
                <c:pt idx="1">
                  <c:v>Srpen</c:v>
                </c:pt>
                <c:pt idx="2">
                  <c:v>Září</c:v>
                </c:pt>
              </c:strCache>
            </c:strRef>
          </c:cat>
          <c:val>
            <c:numRef>
              <c:f>('8.1'!$B$34,'8.1'!$D$34,'8.1'!$F$34)</c:f>
              <c:numCache>
                <c:formatCode>#\ ##0.0</c:formatCode>
                <c:ptCount val="3"/>
                <c:pt idx="0">
                  <c:v>79140.139000000025</c:v>
                </c:pt>
                <c:pt idx="1">
                  <c:v>63453.063999999991</c:v>
                </c:pt>
                <c:pt idx="2">
                  <c:v>83600.512000000017</c:v>
                </c:pt>
              </c:numCache>
            </c:numRef>
          </c:val>
          <c:extLst>
            <c:ext xmlns:c16="http://schemas.microsoft.com/office/drawing/2014/chart" uri="{C3380CC4-5D6E-409C-BE32-E72D297353CC}">
              <c16:uniqueId val="{00000006-07D8-41D7-B8C5-C615F4A0E720}"/>
            </c:ext>
          </c:extLst>
        </c:ser>
        <c:ser>
          <c:idx val="7"/>
          <c:order val="7"/>
          <c:tx>
            <c:strRef>
              <c:f>'8.1'!$A$35</c:f>
              <c:strCache>
                <c:ptCount val="1"/>
                <c:pt idx="0">
                  <c:v>Ostatní</c:v>
                </c:pt>
              </c:strCache>
            </c:strRef>
          </c:tx>
          <c:spPr>
            <a:solidFill>
              <a:srgbClr val="F7C9C7"/>
            </a:solidFill>
          </c:spPr>
          <c:invertIfNegative val="0"/>
          <c:cat>
            <c:strRef>
              <c:f>'8.1'!$C$38:$E$38</c:f>
              <c:strCache>
                <c:ptCount val="3"/>
                <c:pt idx="0">
                  <c:v>Červenec</c:v>
                </c:pt>
                <c:pt idx="1">
                  <c:v>Srpen</c:v>
                </c:pt>
                <c:pt idx="2">
                  <c:v>Září</c:v>
                </c:pt>
              </c:strCache>
            </c:strRef>
          </c:cat>
          <c:val>
            <c:numRef>
              <c:f>('8.1'!$B$35,'8.1'!$D$35,'8.1'!$F$35)</c:f>
              <c:numCache>
                <c:formatCode>#\ ##0.0</c:formatCode>
                <c:ptCount val="3"/>
                <c:pt idx="0">
                  <c:v>3096.3630000000003</c:v>
                </c:pt>
                <c:pt idx="1">
                  <c:v>1757.74</c:v>
                </c:pt>
                <c:pt idx="2">
                  <c:v>1839.7550000000001</c:v>
                </c:pt>
              </c:numCache>
            </c:numRef>
          </c:val>
          <c:extLst>
            <c:ext xmlns:c16="http://schemas.microsoft.com/office/drawing/2014/chart" uri="{C3380CC4-5D6E-409C-BE32-E72D297353CC}">
              <c16:uniqueId val="{00000007-07D8-41D7-B8C5-C615F4A0E720}"/>
            </c:ext>
          </c:extLst>
        </c:ser>
        <c:dLbls>
          <c:showLegendKey val="0"/>
          <c:showVal val="0"/>
          <c:showCatName val="0"/>
          <c:showSerName val="0"/>
          <c:showPercent val="0"/>
          <c:showBubbleSize val="0"/>
        </c:dLbls>
        <c:gapWidth val="50"/>
        <c:overlap val="100"/>
        <c:axId val="233661952"/>
        <c:axId val="233663488"/>
      </c:barChart>
      <c:catAx>
        <c:axId val="23366195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3663488"/>
        <c:crosses val="autoZero"/>
        <c:auto val="1"/>
        <c:lblAlgn val="ctr"/>
        <c:lblOffset val="100"/>
        <c:noMultiLvlLbl val="0"/>
      </c:catAx>
      <c:valAx>
        <c:axId val="23366348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661952"/>
        <c:crosses val="autoZero"/>
        <c:crossBetween val="between"/>
        <c:majorUnit val="100000"/>
      </c:valAx>
    </c:plotArea>
    <c:plotVisOnly val="1"/>
    <c:dispBlanksAs val="gap"/>
    <c:showDLblsOverMax val="0"/>
  </c:chart>
  <c:spPr>
    <a:ln>
      <a:noFill/>
    </a:ln>
  </c:spPr>
  <c:txPr>
    <a:bodyPr/>
    <a:lstStyle/>
    <a:p>
      <a:pPr>
        <a:defRPr sz="1000"/>
      </a:pPr>
      <a:endParaRPr lang="cs-CZ"/>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0"/>
        </c:manualLayout>
      </c:layout>
      <c:overlay val="0"/>
    </c:title>
    <c:autoTitleDeleted val="0"/>
    <c:plotArea>
      <c:layout>
        <c:manualLayout>
          <c:layoutTarget val="inner"/>
          <c:xMode val="edge"/>
          <c:yMode val="edge"/>
          <c:x val="6.7874699701625241E-2"/>
          <c:y val="0.17364373640247927"/>
          <c:w val="0.86679862645627792"/>
          <c:h val="0.23923655005223349"/>
        </c:manualLayout>
      </c:layout>
      <c:barChart>
        <c:barDir val="bar"/>
        <c:grouping val="clustered"/>
        <c:varyColors val="0"/>
        <c:ser>
          <c:idx val="0"/>
          <c:order val="0"/>
          <c:tx>
            <c:strRef>
              <c:f>'8.1'!$A$38</c:f>
              <c:strCache>
                <c:ptCount val="1"/>
                <c:pt idx="0">
                  <c:v>Instalovaný výkon</c:v>
                </c:pt>
              </c:strCache>
            </c:strRef>
          </c:tx>
          <c:invertIfNegative val="0"/>
          <c:val>
            <c:numRef>
              <c:f>'8.1'!$B$38</c:f>
              <c:numCache>
                <c:formatCode>0.0%</c:formatCode>
                <c:ptCount val="1"/>
                <c:pt idx="0">
                  <c:v>4.0677990296514324E-2</c:v>
                </c:pt>
              </c:numCache>
            </c:numRef>
          </c:val>
          <c:extLst>
            <c:ext xmlns:c16="http://schemas.microsoft.com/office/drawing/2014/chart" uri="{C3380CC4-5D6E-409C-BE32-E72D297353CC}">
              <c16:uniqueId val="{00000000-92D8-4483-98D6-699F0B52D202}"/>
            </c:ext>
          </c:extLst>
        </c:ser>
        <c:ser>
          <c:idx val="1"/>
          <c:order val="1"/>
          <c:tx>
            <c:strRef>
              <c:f>'8.1'!$A$39</c:f>
              <c:strCache>
                <c:ptCount val="1"/>
                <c:pt idx="0">
                  <c:v>Výroba tepla brutto</c:v>
                </c:pt>
              </c:strCache>
            </c:strRef>
          </c:tx>
          <c:invertIfNegative val="0"/>
          <c:val>
            <c:numRef>
              <c:f>'8.1'!$B$39</c:f>
              <c:numCache>
                <c:formatCode>0.0%</c:formatCode>
                <c:ptCount val="1"/>
                <c:pt idx="0">
                  <c:v>2.6945233577050264E-2</c:v>
                </c:pt>
              </c:numCache>
            </c:numRef>
          </c:val>
          <c:extLst>
            <c:ext xmlns:c16="http://schemas.microsoft.com/office/drawing/2014/chart" uri="{C3380CC4-5D6E-409C-BE32-E72D297353CC}">
              <c16:uniqueId val="{00000001-92D8-4483-98D6-699F0B52D202}"/>
            </c:ext>
          </c:extLst>
        </c:ser>
        <c:ser>
          <c:idx val="2"/>
          <c:order val="2"/>
          <c:tx>
            <c:strRef>
              <c:f>'8.1'!$A$40</c:f>
              <c:strCache>
                <c:ptCount val="1"/>
                <c:pt idx="0">
                  <c:v>Dodávky tepla</c:v>
                </c:pt>
              </c:strCache>
            </c:strRef>
          </c:tx>
          <c:invertIfNegative val="0"/>
          <c:val>
            <c:numRef>
              <c:f>'8.1'!$B$40</c:f>
              <c:numCache>
                <c:formatCode>0.0%</c:formatCode>
                <c:ptCount val="1"/>
                <c:pt idx="0">
                  <c:v>5.1518319966526394E-2</c:v>
                </c:pt>
              </c:numCache>
            </c:numRef>
          </c:val>
          <c:extLst>
            <c:ext xmlns:c16="http://schemas.microsoft.com/office/drawing/2014/chart" uri="{C3380CC4-5D6E-409C-BE32-E72D297353CC}">
              <c16:uniqueId val="{00000002-92D8-4483-98D6-699F0B52D202}"/>
            </c:ext>
          </c:extLst>
        </c:ser>
        <c:dLbls>
          <c:showLegendKey val="0"/>
          <c:showVal val="0"/>
          <c:showCatName val="0"/>
          <c:showSerName val="0"/>
          <c:showPercent val="0"/>
          <c:showBubbleSize val="0"/>
        </c:dLbls>
        <c:gapWidth val="150"/>
        <c:axId val="237438464"/>
        <c:axId val="237440000"/>
      </c:barChart>
      <c:catAx>
        <c:axId val="237438464"/>
        <c:scaling>
          <c:orientation val="maxMin"/>
        </c:scaling>
        <c:delete val="0"/>
        <c:axPos val="l"/>
        <c:numFmt formatCode="General" sourceLinked="1"/>
        <c:majorTickMark val="none"/>
        <c:minorTickMark val="none"/>
        <c:tickLblPos val="none"/>
        <c:crossAx val="237440000"/>
        <c:crosses val="autoZero"/>
        <c:auto val="1"/>
        <c:lblAlgn val="ctr"/>
        <c:lblOffset val="100"/>
        <c:noMultiLvlLbl val="0"/>
      </c:catAx>
      <c:valAx>
        <c:axId val="237440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438464"/>
        <c:crosses val="max"/>
        <c:crossBetween val="between"/>
      </c:valAx>
    </c:plotArea>
    <c:legend>
      <c:legendPos val="b"/>
      <c:layout>
        <c:manualLayout>
          <c:xMode val="edge"/>
          <c:yMode val="edge"/>
          <c:x val="0"/>
          <c:y val="0.61791562040250336"/>
          <c:w val="0.48816888524113639"/>
          <c:h val="0.2968850877280495"/>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'8.1'!$A$10</c:f>
              <c:strCache>
                <c:ptCount val="1"/>
                <c:pt idx="0">
                  <c:v>Biomasa</c:v>
                </c:pt>
              </c:strCache>
            </c:strRef>
          </c:tx>
          <c:spPr>
            <a:solidFill>
              <a:schemeClr val="accent1"/>
            </a:solidFill>
          </c:spPr>
          <c:invertIfNegative val="0"/>
          <c:cat>
            <c:strRef>
              <c:f>'8.1'!$C$38:$E$38</c:f>
              <c:strCache>
                <c:ptCount val="3"/>
                <c:pt idx="0">
                  <c:v>Červenec</c:v>
                </c:pt>
                <c:pt idx="1">
                  <c:v>Srpen</c:v>
                </c:pt>
                <c:pt idx="2">
                  <c:v>Září</c:v>
                </c:pt>
              </c:strCache>
            </c:strRef>
          </c:cat>
          <c:val>
            <c:numRef>
              <c:f>('8.1'!$B$10,'8.1'!$D$10,'8.1'!$F$10)</c:f>
              <c:numCache>
                <c:formatCode>#\ ##0.0</c:formatCode>
                <c:ptCount val="3"/>
                <c:pt idx="0">
                  <c:v>0</c:v>
                </c:pt>
                <c:pt idx="1">
                  <c:v>0</c:v>
                </c:pt>
                <c:pt idx="2">
                  <c:v>0</c:v>
                </c:pt>
              </c:numCache>
            </c:numRef>
          </c:val>
          <c:extLst>
            <c:ext xmlns:c16="http://schemas.microsoft.com/office/drawing/2014/chart" uri="{C3380CC4-5D6E-409C-BE32-E72D297353CC}">
              <c16:uniqueId val="{00000000-7D58-4EAE-BC86-D545F330926A}"/>
            </c:ext>
          </c:extLst>
        </c:ser>
        <c:ser>
          <c:idx val="1"/>
          <c:order val="1"/>
          <c:tx>
            <c:strRef>
              <c:f>'8.1'!$A$11</c:f>
              <c:strCache>
                <c:ptCount val="1"/>
                <c:pt idx="0">
                  <c:v>Bioplyn</c:v>
                </c:pt>
              </c:strCache>
            </c:strRef>
          </c:tx>
          <c:spPr>
            <a:solidFill>
              <a:schemeClr val="accent2"/>
            </a:solidFill>
          </c:spPr>
          <c:invertIfNegative val="0"/>
          <c:cat>
            <c:strRef>
              <c:f>'8.1'!$C$38:$E$38</c:f>
              <c:strCache>
                <c:ptCount val="3"/>
                <c:pt idx="0">
                  <c:v>Červenec</c:v>
                </c:pt>
                <c:pt idx="1">
                  <c:v>Srpen</c:v>
                </c:pt>
                <c:pt idx="2">
                  <c:v>Září</c:v>
                </c:pt>
              </c:strCache>
            </c:strRef>
          </c:cat>
          <c:val>
            <c:numRef>
              <c:f>('8.1'!$B$11,'8.1'!$D$11,'8.1'!$F$11)</c:f>
              <c:numCache>
                <c:formatCode>#\ ##0.0</c:formatCode>
                <c:ptCount val="3"/>
                <c:pt idx="0">
                  <c:v>4790.3</c:v>
                </c:pt>
                <c:pt idx="1">
                  <c:v>4955</c:v>
                </c:pt>
                <c:pt idx="2">
                  <c:v>5129</c:v>
                </c:pt>
              </c:numCache>
            </c:numRef>
          </c:val>
          <c:extLst>
            <c:ext xmlns:c16="http://schemas.microsoft.com/office/drawing/2014/chart" uri="{C3380CC4-5D6E-409C-BE32-E72D297353CC}">
              <c16:uniqueId val="{00000001-7D58-4EAE-BC86-D545F330926A}"/>
            </c:ext>
          </c:extLst>
        </c:ser>
        <c:ser>
          <c:idx val="2"/>
          <c:order val="2"/>
          <c:tx>
            <c:strRef>
              <c:f>'8.1'!$A$12</c:f>
              <c:strCache>
                <c:ptCount val="1"/>
                <c:pt idx="0">
                  <c:v>Černé uhlí</c:v>
                </c:pt>
              </c:strCache>
            </c:strRef>
          </c:tx>
          <c:spPr>
            <a:solidFill>
              <a:schemeClr val="accent3"/>
            </a:solidFill>
          </c:spPr>
          <c:invertIfNegative val="0"/>
          <c:cat>
            <c:strRef>
              <c:f>'8.1'!$C$38:$E$38</c:f>
              <c:strCache>
                <c:ptCount val="3"/>
                <c:pt idx="0">
                  <c:v>Červenec</c:v>
                </c:pt>
                <c:pt idx="1">
                  <c:v>Srpen</c:v>
                </c:pt>
                <c:pt idx="2">
                  <c:v>Září</c:v>
                </c:pt>
              </c:strCache>
            </c:strRef>
          </c:cat>
          <c:val>
            <c:numRef>
              <c:f>('8.1'!$B$12,'8.1'!$D$12,'8.1'!$F$12)</c:f>
              <c:numCache>
                <c:formatCode>#\ ##0.0</c:formatCode>
                <c:ptCount val="3"/>
                <c:pt idx="0">
                  <c:v>0</c:v>
                </c:pt>
                <c:pt idx="1">
                  <c:v>0</c:v>
                </c:pt>
                <c:pt idx="2">
                  <c:v>0</c:v>
                </c:pt>
              </c:numCache>
            </c:numRef>
          </c:val>
          <c:extLst>
            <c:ext xmlns:c16="http://schemas.microsoft.com/office/drawing/2014/chart" uri="{C3380CC4-5D6E-409C-BE32-E72D297353CC}">
              <c16:uniqueId val="{00000002-7D58-4EAE-BC86-D545F330926A}"/>
            </c:ext>
          </c:extLst>
        </c:ser>
        <c:ser>
          <c:idx val="3"/>
          <c:order val="3"/>
          <c:tx>
            <c:strRef>
              <c:f>'8.1'!$A$13</c:f>
              <c:strCache>
                <c:ptCount val="1"/>
                <c:pt idx="0">
                  <c:v>Elektrická energie</c:v>
                </c:pt>
              </c:strCache>
            </c:strRef>
          </c:tx>
          <c:spPr>
            <a:solidFill>
              <a:schemeClr val="accent4"/>
            </a:solidFill>
          </c:spPr>
          <c:invertIfNegative val="0"/>
          <c:cat>
            <c:strRef>
              <c:f>'8.1'!$C$38:$E$38</c:f>
              <c:strCache>
                <c:ptCount val="3"/>
                <c:pt idx="0">
                  <c:v>Červenec</c:v>
                </c:pt>
                <c:pt idx="1">
                  <c:v>Srpen</c:v>
                </c:pt>
                <c:pt idx="2">
                  <c:v>Září</c:v>
                </c:pt>
              </c:strCache>
            </c:strRef>
          </c:cat>
          <c:val>
            <c:numRef>
              <c:f>('8.1'!$B$13,'8.1'!$D$13,'8.1'!$F$13)</c:f>
              <c:numCache>
                <c:formatCode>#\ ##0.0</c:formatCode>
                <c:ptCount val="3"/>
                <c:pt idx="0">
                  <c:v>778</c:v>
                </c:pt>
                <c:pt idx="1">
                  <c:v>1084</c:v>
                </c:pt>
                <c:pt idx="2">
                  <c:v>713</c:v>
                </c:pt>
              </c:numCache>
            </c:numRef>
          </c:val>
          <c:extLst>
            <c:ext xmlns:c16="http://schemas.microsoft.com/office/drawing/2014/chart" uri="{C3380CC4-5D6E-409C-BE32-E72D297353CC}">
              <c16:uniqueId val="{00000003-7D58-4EAE-BC86-D545F330926A}"/>
            </c:ext>
          </c:extLst>
        </c:ser>
        <c:ser>
          <c:idx val="4"/>
          <c:order val="4"/>
          <c:tx>
            <c:strRef>
              <c:f>'8.1'!$A$14</c:f>
              <c:strCache>
                <c:ptCount val="1"/>
                <c:pt idx="0">
                  <c:v>Energie prostředí (tepelné čerpadlo)</c:v>
                </c:pt>
              </c:strCache>
            </c:strRef>
          </c:tx>
          <c:spPr>
            <a:solidFill>
              <a:schemeClr val="accent5"/>
            </a:solidFill>
          </c:spPr>
          <c:invertIfNegative val="0"/>
          <c:cat>
            <c:strRef>
              <c:f>'8.1'!$C$38:$E$38</c:f>
              <c:strCache>
                <c:ptCount val="3"/>
                <c:pt idx="0">
                  <c:v>Červenec</c:v>
                </c:pt>
                <c:pt idx="1">
                  <c:v>Srpen</c:v>
                </c:pt>
                <c:pt idx="2">
                  <c:v>Září</c:v>
                </c:pt>
              </c:strCache>
            </c:strRef>
          </c:cat>
          <c:val>
            <c:numRef>
              <c:f>('8.1'!$B$14,'8.1'!$D$14,'8.1'!$F$14)</c:f>
              <c:numCache>
                <c:formatCode>#\ ##0.0</c:formatCode>
                <c:ptCount val="3"/>
                <c:pt idx="0">
                  <c:v>632</c:v>
                </c:pt>
                <c:pt idx="1">
                  <c:v>285</c:v>
                </c:pt>
                <c:pt idx="2">
                  <c:v>601</c:v>
                </c:pt>
              </c:numCache>
            </c:numRef>
          </c:val>
          <c:extLst>
            <c:ext xmlns:c16="http://schemas.microsoft.com/office/drawing/2014/chart" uri="{C3380CC4-5D6E-409C-BE32-E72D297353CC}">
              <c16:uniqueId val="{00000004-7D58-4EAE-BC86-D545F330926A}"/>
            </c:ext>
          </c:extLst>
        </c:ser>
        <c:ser>
          <c:idx val="5"/>
          <c:order val="5"/>
          <c:tx>
            <c:strRef>
              <c:f>'8.1'!$A$15</c:f>
              <c:strCache>
                <c:ptCount val="1"/>
                <c:pt idx="0">
                  <c:v>Energie Slunce (solární kolektor)</c:v>
                </c:pt>
              </c:strCache>
            </c:strRef>
          </c:tx>
          <c:spPr>
            <a:solidFill>
              <a:schemeClr val="accent6"/>
            </a:solidFill>
          </c:spPr>
          <c:invertIfNegative val="0"/>
          <c:cat>
            <c:strRef>
              <c:f>'8.1'!$C$38:$E$38</c:f>
              <c:strCache>
                <c:ptCount val="3"/>
                <c:pt idx="0">
                  <c:v>Červenec</c:v>
                </c:pt>
                <c:pt idx="1">
                  <c:v>Srpen</c:v>
                </c:pt>
                <c:pt idx="2">
                  <c:v>Září</c:v>
                </c:pt>
              </c:strCache>
            </c:strRef>
          </c:cat>
          <c:val>
            <c:numRef>
              <c:f>('8.1'!$B$15,'8.1'!$D$15,'8.1'!$F$15)</c:f>
              <c:numCache>
                <c:formatCode>#\ ##0.0</c:formatCode>
                <c:ptCount val="3"/>
                <c:pt idx="0">
                  <c:v>0</c:v>
                </c:pt>
                <c:pt idx="1">
                  <c:v>0</c:v>
                </c:pt>
                <c:pt idx="2">
                  <c:v>0</c:v>
                </c:pt>
              </c:numCache>
            </c:numRef>
          </c:val>
          <c:extLst>
            <c:ext xmlns:c16="http://schemas.microsoft.com/office/drawing/2014/chart" uri="{C3380CC4-5D6E-409C-BE32-E72D297353CC}">
              <c16:uniqueId val="{00000005-7D58-4EAE-BC86-D545F330926A}"/>
            </c:ext>
          </c:extLst>
        </c:ser>
        <c:ser>
          <c:idx val="6"/>
          <c:order val="6"/>
          <c:tx>
            <c:strRef>
              <c:f>'8.1'!$A$16</c:f>
              <c:strCache>
                <c:ptCount val="1"/>
                <c:pt idx="0">
                  <c:v>Hnědé uhlí</c:v>
                </c:pt>
              </c:strCache>
            </c:strRef>
          </c:tx>
          <c:spPr>
            <a:solidFill>
              <a:srgbClr val="F0948F"/>
            </a:solidFill>
          </c:spPr>
          <c:invertIfNegative val="0"/>
          <c:cat>
            <c:strRef>
              <c:f>'8.1'!$C$38:$E$38</c:f>
              <c:strCache>
                <c:ptCount val="3"/>
                <c:pt idx="0">
                  <c:v>Červenec</c:v>
                </c:pt>
                <c:pt idx="1">
                  <c:v>Srpen</c:v>
                </c:pt>
                <c:pt idx="2">
                  <c:v>Září</c:v>
                </c:pt>
              </c:strCache>
            </c:strRef>
          </c:cat>
          <c:val>
            <c:numRef>
              <c:f>('8.1'!$B$16,'8.1'!$D$16,'8.1'!$F$16)</c:f>
              <c:numCache>
                <c:formatCode>#\ ##0.0</c:formatCode>
                <c:ptCount val="3"/>
                <c:pt idx="0">
                  <c:v>0</c:v>
                </c:pt>
                <c:pt idx="1">
                  <c:v>0</c:v>
                </c:pt>
                <c:pt idx="2">
                  <c:v>0</c:v>
                </c:pt>
              </c:numCache>
            </c:numRef>
          </c:val>
          <c:extLst>
            <c:ext xmlns:c16="http://schemas.microsoft.com/office/drawing/2014/chart" uri="{C3380CC4-5D6E-409C-BE32-E72D297353CC}">
              <c16:uniqueId val="{00000006-7D58-4EAE-BC86-D545F330926A}"/>
            </c:ext>
          </c:extLst>
        </c:ser>
        <c:ser>
          <c:idx val="7"/>
          <c:order val="7"/>
          <c:tx>
            <c:strRef>
              <c:f>'8.1'!$A$17</c:f>
              <c:strCache>
                <c:ptCount val="1"/>
                <c:pt idx="0">
                  <c:v>Jaderné palivo</c:v>
                </c:pt>
              </c:strCache>
            </c:strRef>
          </c:tx>
          <c:spPr>
            <a:solidFill>
              <a:srgbClr val="F7C9C7"/>
            </a:solidFill>
          </c:spPr>
          <c:invertIfNegative val="0"/>
          <c:cat>
            <c:strRef>
              <c:f>'8.1'!$C$38:$E$38</c:f>
              <c:strCache>
                <c:ptCount val="3"/>
                <c:pt idx="0">
                  <c:v>Červenec</c:v>
                </c:pt>
                <c:pt idx="1">
                  <c:v>Srpen</c:v>
                </c:pt>
                <c:pt idx="2">
                  <c:v>Září</c:v>
                </c:pt>
              </c:strCache>
            </c:strRef>
          </c:cat>
          <c:val>
            <c:numRef>
              <c:f>('8.1'!$B$17,'8.1'!$D$17,'8.1'!$F$17)</c:f>
              <c:numCache>
                <c:formatCode>#\ ##0.0</c:formatCode>
                <c:ptCount val="3"/>
                <c:pt idx="0">
                  <c:v>0</c:v>
                </c:pt>
                <c:pt idx="1">
                  <c:v>0</c:v>
                </c:pt>
                <c:pt idx="2">
                  <c:v>0</c:v>
                </c:pt>
              </c:numCache>
            </c:numRef>
          </c:val>
          <c:extLst>
            <c:ext xmlns:c16="http://schemas.microsoft.com/office/drawing/2014/chart" uri="{C3380CC4-5D6E-409C-BE32-E72D297353CC}">
              <c16:uniqueId val="{00000007-7D58-4EAE-BC86-D545F330926A}"/>
            </c:ext>
          </c:extLst>
        </c:ser>
        <c:ser>
          <c:idx val="8"/>
          <c:order val="8"/>
          <c:tx>
            <c:strRef>
              <c:f>'8.1'!$A$18</c:f>
              <c:strCache>
                <c:ptCount val="1"/>
                <c:pt idx="0">
                  <c:v>Koks</c:v>
                </c:pt>
              </c:strCache>
            </c:strRef>
          </c:tx>
          <c:spPr>
            <a:solidFill>
              <a:schemeClr val="tx1"/>
            </a:solidFill>
          </c:spPr>
          <c:invertIfNegative val="0"/>
          <c:cat>
            <c:strRef>
              <c:f>'8.1'!$C$38:$E$38</c:f>
              <c:strCache>
                <c:ptCount val="3"/>
                <c:pt idx="0">
                  <c:v>Červenec</c:v>
                </c:pt>
                <c:pt idx="1">
                  <c:v>Srpen</c:v>
                </c:pt>
                <c:pt idx="2">
                  <c:v>Září</c:v>
                </c:pt>
              </c:strCache>
            </c:strRef>
          </c:cat>
          <c:val>
            <c:numRef>
              <c:f>('8.1'!$B$18,'8.1'!$D$18,'8.1'!$F$18)</c:f>
              <c:numCache>
                <c:formatCode>#\ ##0.0</c:formatCode>
                <c:ptCount val="3"/>
                <c:pt idx="0">
                  <c:v>0</c:v>
                </c:pt>
                <c:pt idx="1">
                  <c:v>0</c:v>
                </c:pt>
                <c:pt idx="2">
                  <c:v>0</c:v>
                </c:pt>
              </c:numCache>
            </c:numRef>
          </c:val>
          <c:extLst>
            <c:ext xmlns:c16="http://schemas.microsoft.com/office/drawing/2014/chart" uri="{C3380CC4-5D6E-409C-BE32-E72D297353CC}">
              <c16:uniqueId val="{00000008-7D58-4EAE-BC86-D545F330926A}"/>
            </c:ext>
          </c:extLst>
        </c:ser>
        <c:ser>
          <c:idx val="9"/>
          <c:order val="9"/>
          <c:tx>
            <c:strRef>
              <c:f>'8.1'!$A$19</c:f>
              <c:strCache>
                <c:ptCount val="1"/>
                <c:pt idx="0">
                  <c:v>Odpadní teplo</c:v>
                </c:pt>
              </c:strCache>
            </c:strRef>
          </c:tx>
          <c:spPr>
            <a:solidFill>
              <a:srgbClr val="646363"/>
            </a:solidFill>
          </c:spPr>
          <c:invertIfNegative val="0"/>
          <c:cat>
            <c:strRef>
              <c:f>'8.1'!$C$38:$E$38</c:f>
              <c:strCache>
                <c:ptCount val="3"/>
                <c:pt idx="0">
                  <c:v>Červenec</c:v>
                </c:pt>
                <c:pt idx="1">
                  <c:v>Srpen</c:v>
                </c:pt>
                <c:pt idx="2">
                  <c:v>Září</c:v>
                </c:pt>
              </c:strCache>
            </c:strRef>
          </c:cat>
          <c:val>
            <c:numRef>
              <c:f>('8.1'!$B$19,'8.1'!$D$19,'8.1'!$F$19)</c:f>
              <c:numCache>
                <c:formatCode>#\ ##0.0</c:formatCode>
                <c:ptCount val="3"/>
                <c:pt idx="0">
                  <c:v>0</c:v>
                </c:pt>
                <c:pt idx="1">
                  <c:v>0</c:v>
                </c:pt>
                <c:pt idx="2">
                  <c:v>0</c:v>
                </c:pt>
              </c:numCache>
            </c:numRef>
          </c:val>
          <c:extLst>
            <c:ext xmlns:c16="http://schemas.microsoft.com/office/drawing/2014/chart" uri="{C3380CC4-5D6E-409C-BE32-E72D297353CC}">
              <c16:uniqueId val="{00000009-7D58-4EAE-BC86-D545F330926A}"/>
            </c:ext>
          </c:extLst>
        </c:ser>
        <c:ser>
          <c:idx val="10"/>
          <c:order val="10"/>
          <c:tx>
            <c:strRef>
              <c:f>'8.1'!$A$20</c:f>
              <c:strCache>
                <c:ptCount val="1"/>
                <c:pt idx="0">
                  <c:v>Ostatní kapalná paliva</c:v>
                </c:pt>
              </c:strCache>
            </c:strRef>
          </c:tx>
          <c:spPr>
            <a:solidFill>
              <a:srgbClr val="9D9D9C"/>
            </a:solidFill>
          </c:spPr>
          <c:invertIfNegative val="0"/>
          <c:cat>
            <c:strRef>
              <c:f>'8.1'!$C$38:$E$38</c:f>
              <c:strCache>
                <c:ptCount val="3"/>
                <c:pt idx="0">
                  <c:v>Červenec</c:v>
                </c:pt>
                <c:pt idx="1">
                  <c:v>Srpen</c:v>
                </c:pt>
                <c:pt idx="2">
                  <c:v>Září</c:v>
                </c:pt>
              </c:strCache>
            </c:strRef>
          </c:cat>
          <c:val>
            <c:numRef>
              <c:f>('8.1'!$B$20,'8.1'!$D$20,'8.1'!$F$20)</c:f>
              <c:numCache>
                <c:formatCode>#\ ##0.0</c:formatCode>
                <c:ptCount val="3"/>
                <c:pt idx="0">
                  <c:v>0</c:v>
                </c:pt>
                <c:pt idx="1">
                  <c:v>0</c:v>
                </c:pt>
                <c:pt idx="2">
                  <c:v>0</c:v>
                </c:pt>
              </c:numCache>
            </c:numRef>
          </c:val>
          <c:extLst>
            <c:ext xmlns:c16="http://schemas.microsoft.com/office/drawing/2014/chart" uri="{C3380CC4-5D6E-409C-BE32-E72D297353CC}">
              <c16:uniqueId val="{0000000A-7D58-4EAE-BC86-D545F330926A}"/>
            </c:ext>
          </c:extLst>
        </c:ser>
        <c:ser>
          <c:idx val="11"/>
          <c:order val="11"/>
          <c:tx>
            <c:strRef>
              <c:f>'8.1'!$A$21</c:f>
              <c:strCache>
                <c:ptCount val="1"/>
                <c:pt idx="0">
                  <c:v>Ostatní pevná paliva</c:v>
                </c:pt>
              </c:strCache>
            </c:strRef>
          </c:tx>
          <c:spPr>
            <a:solidFill>
              <a:srgbClr val="D0D0D0"/>
            </a:solidFill>
          </c:spPr>
          <c:invertIfNegative val="0"/>
          <c:cat>
            <c:strRef>
              <c:f>'8.1'!$C$38:$E$38</c:f>
              <c:strCache>
                <c:ptCount val="3"/>
                <c:pt idx="0">
                  <c:v>Červenec</c:v>
                </c:pt>
                <c:pt idx="1">
                  <c:v>Srpen</c:v>
                </c:pt>
                <c:pt idx="2">
                  <c:v>Září</c:v>
                </c:pt>
              </c:strCache>
            </c:strRef>
          </c:cat>
          <c:val>
            <c:numRef>
              <c:f>('8.1'!$B$21,'8.1'!$D$21,'8.1'!$F$21)</c:f>
              <c:numCache>
                <c:formatCode>#\ ##0.0</c:formatCode>
                <c:ptCount val="3"/>
                <c:pt idx="0">
                  <c:v>49704</c:v>
                </c:pt>
                <c:pt idx="1">
                  <c:v>51887</c:v>
                </c:pt>
                <c:pt idx="2">
                  <c:v>27265</c:v>
                </c:pt>
              </c:numCache>
            </c:numRef>
          </c:val>
          <c:extLst>
            <c:ext xmlns:c16="http://schemas.microsoft.com/office/drawing/2014/chart" uri="{C3380CC4-5D6E-409C-BE32-E72D297353CC}">
              <c16:uniqueId val="{0000000B-7D58-4EAE-BC86-D545F330926A}"/>
            </c:ext>
          </c:extLst>
        </c:ser>
        <c:ser>
          <c:idx val="12"/>
          <c:order val="12"/>
          <c:tx>
            <c:strRef>
              <c:f>'8.1'!$A$22</c:f>
              <c:strCache>
                <c:ptCount val="1"/>
                <c:pt idx="0">
                  <c:v>Ostatní plyny</c:v>
                </c:pt>
              </c:strCache>
            </c:strRef>
          </c:tx>
          <c:spPr>
            <a:pattFill prst="ltUpDiag">
              <a:fgClr>
                <a:schemeClr val="tx2"/>
              </a:fgClr>
              <a:bgClr>
                <a:schemeClr val="bg1"/>
              </a:bgClr>
            </a:pattFill>
          </c:spPr>
          <c:invertIfNegative val="0"/>
          <c:cat>
            <c:strRef>
              <c:f>'8.1'!$C$38:$E$38</c:f>
              <c:strCache>
                <c:ptCount val="3"/>
                <c:pt idx="0">
                  <c:v>Červenec</c:v>
                </c:pt>
                <c:pt idx="1">
                  <c:v>Srpen</c:v>
                </c:pt>
                <c:pt idx="2">
                  <c:v>Září</c:v>
                </c:pt>
              </c:strCache>
            </c:strRef>
          </c:cat>
          <c:val>
            <c:numRef>
              <c:f>('8.1'!$B$22,'8.1'!$D$22,'8.1'!$F$22)</c:f>
              <c:numCache>
                <c:formatCode>#\ ##0.0</c:formatCode>
                <c:ptCount val="3"/>
                <c:pt idx="0">
                  <c:v>0</c:v>
                </c:pt>
                <c:pt idx="1">
                  <c:v>0</c:v>
                </c:pt>
                <c:pt idx="2">
                  <c:v>0</c:v>
                </c:pt>
              </c:numCache>
            </c:numRef>
          </c:val>
          <c:extLst>
            <c:ext xmlns:c16="http://schemas.microsoft.com/office/drawing/2014/chart" uri="{C3380CC4-5D6E-409C-BE32-E72D297353CC}">
              <c16:uniqueId val="{0000000C-7D58-4EAE-BC86-D545F330926A}"/>
            </c:ext>
          </c:extLst>
        </c:ser>
        <c:ser>
          <c:idx val="13"/>
          <c:order val="13"/>
          <c:tx>
            <c:strRef>
              <c:f>'8.1'!$A$23</c:f>
              <c:strCache>
                <c:ptCount val="1"/>
                <c:pt idx="0">
                  <c:v>Ostatní</c:v>
                </c:pt>
              </c:strCache>
            </c:strRef>
          </c:tx>
          <c:spPr>
            <a:pattFill prst="ltUpDiag">
              <a:fgClr>
                <a:schemeClr val="accent5"/>
              </a:fgClr>
              <a:bgClr>
                <a:schemeClr val="bg1"/>
              </a:bgClr>
            </a:pattFill>
          </c:spPr>
          <c:invertIfNegative val="0"/>
          <c:cat>
            <c:strRef>
              <c:f>'8.1'!$C$38:$E$38</c:f>
              <c:strCache>
                <c:ptCount val="3"/>
                <c:pt idx="0">
                  <c:v>Červenec</c:v>
                </c:pt>
                <c:pt idx="1">
                  <c:v>Srpen</c:v>
                </c:pt>
                <c:pt idx="2">
                  <c:v>Září</c:v>
                </c:pt>
              </c:strCache>
            </c:strRef>
          </c:cat>
          <c:val>
            <c:numRef>
              <c:f>('8.1'!$B$23,'8.1'!$D$23,'8.1'!$F$23)</c:f>
              <c:numCache>
                <c:formatCode>#\ ##0.0</c:formatCode>
                <c:ptCount val="3"/>
                <c:pt idx="0">
                  <c:v>0</c:v>
                </c:pt>
                <c:pt idx="1">
                  <c:v>0</c:v>
                </c:pt>
                <c:pt idx="2">
                  <c:v>0</c:v>
                </c:pt>
              </c:numCache>
            </c:numRef>
          </c:val>
          <c:extLst>
            <c:ext xmlns:c16="http://schemas.microsoft.com/office/drawing/2014/chart" uri="{C3380CC4-5D6E-409C-BE32-E72D297353CC}">
              <c16:uniqueId val="{0000000D-7D58-4EAE-BC86-D545F330926A}"/>
            </c:ext>
          </c:extLst>
        </c:ser>
        <c:ser>
          <c:idx val="14"/>
          <c:order val="14"/>
          <c:tx>
            <c:strRef>
              <c:f>'8.1'!$A$24</c:f>
              <c:strCache>
                <c:ptCount val="1"/>
                <c:pt idx="0">
                  <c:v>Topné oleje</c:v>
                </c:pt>
              </c:strCache>
            </c:strRef>
          </c:tx>
          <c:spPr>
            <a:pattFill prst="ltUpDiag">
              <a:fgClr>
                <a:schemeClr val="accent2"/>
              </a:fgClr>
              <a:bgClr>
                <a:schemeClr val="bg1"/>
              </a:bgClr>
            </a:pattFill>
          </c:spPr>
          <c:invertIfNegative val="0"/>
          <c:cat>
            <c:strRef>
              <c:f>'8.1'!$C$38:$E$38</c:f>
              <c:strCache>
                <c:ptCount val="3"/>
                <c:pt idx="0">
                  <c:v>Červenec</c:v>
                </c:pt>
                <c:pt idx="1">
                  <c:v>Srpen</c:v>
                </c:pt>
                <c:pt idx="2">
                  <c:v>Září</c:v>
                </c:pt>
              </c:strCache>
            </c:strRef>
          </c:cat>
          <c:val>
            <c:numRef>
              <c:f>('8.1'!$B$24,'8.1'!$D$24,'8.1'!$F$24)</c:f>
              <c:numCache>
                <c:formatCode>#\ ##0.0</c:formatCode>
                <c:ptCount val="3"/>
                <c:pt idx="0">
                  <c:v>0</c:v>
                </c:pt>
                <c:pt idx="1">
                  <c:v>0</c:v>
                </c:pt>
                <c:pt idx="2">
                  <c:v>0</c:v>
                </c:pt>
              </c:numCache>
            </c:numRef>
          </c:val>
          <c:extLst>
            <c:ext xmlns:c16="http://schemas.microsoft.com/office/drawing/2014/chart" uri="{C3380CC4-5D6E-409C-BE32-E72D297353CC}">
              <c16:uniqueId val="{0000000E-7D58-4EAE-BC86-D545F330926A}"/>
            </c:ext>
          </c:extLst>
        </c:ser>
        <c:ser>
          <c:idx val="15"/>
          <c:order val="15"/>
          <c:tx>
            <c:strRef>
              <c:f>'8.1'!$A$25</c:f>
              <c:strCache>
                <c:ptCount val="1"/>
                <c:pt idx="0">
                  <c:v>Zemní plyn</c:v>
                </c:pt>
              </c:strCache>
            </c:strRef>
          </c:tx>
          <c:spPr>
            <a:pattFill prst="ltUpDiag">
              <a:fgClr>
                <a:schemeClr val="accent6"/>
              </a:fgClr>
              <a:bgClr>
                <a:schemeClr val="bg1"/>
              </a:bgClr>
            </a:pattFill>
          </c:spPr>
          <c:invertIfNegative val="0"/>
          <c:cat>
            <c:strRef>
              <c:f>'8.1'!$C$38:$E$38</c:f>
              <c:strCache>
                <c:ptCount val="3"/>
                <c:pt idx="0">
                  <c:v>Červenec</c:v>
                </c:pt>
                <c:pt idx="1">
                  <c:v>Srpen</c:v>
                </c:pt>
                <c:pt idx="2">
                  <c:v>Září</c:v>
                </c:pt>
              </c:strCache>
            </c:strRef>
          </c:cat>
          <c:val>
            <c:numRef>
              <c:f>('8.1'!$B$25,'8.1'!$D$25,'8.1'!$F$25)</c:f>
              <c:numCache>
                <c:formatCode>#\ ##0.0</c:formatCode>
                <c:ptCount val="3"/>
                <c:pt idx="0">
                  <c:v>123173.87099999998</c:v>
                </c:pt>
                <c:pt idx="1">
                  <c:v>68661.669000000009</c:v>
                </c:pt>
                <c:pt idx="2">
                  <c:v>72600.02900000001</c:v>
                </c:pt>
              </c:numCache>
            </c:numRef>
          </c:val>
          <c:extLst>
            <c:ext xmlns:c16="http://schemas.microsoft.com/office/drawing/2014/chart" uri="{C3380CC4-5D6E-409C-BE32-E72D297353CC}">
              <c16:uniqueId val="{0000000F-7D58-4EAE-BC86-D545F330926A}"/>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4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6018-455D-B5F6-7403F9F44D1B}"/>
              </c:ext>
            </c:extLst>
          </c:dPt>
          <c:dPt>
            <c:idx val="1"/>
            <c:bubble3D val="0"/>
            <c:spPr>
              <a:solidFill>
                <a:schemeClr val="accent2"/>
              </a:solidFill>
            </c:spPr>
            <c:extLst>
              <c:ext xmlns:c16="http://schemas.microsoft.com/office/drawing/2014/chart" uri="{C3380CC4-5D6E-409C-BE32-E72D297353CC}">
                <c16:uniqueId val="{00000002-6018-455D-B5F6-7403F9F44D1B}"/>
              </c:ext>
            </c:extLst>
          </c:dPt>
          <c:dPt>
            <c:idx val="2"/>
            <c:bubble3D val="0"/>
            <c:spPr>
              <a:solidFill>
                <a:schemeClr val="accent3"/>
              </a:solidFill>
            </c:spPr>
            <c:extLst>
              <c:ext xmlns:c16="http://schemas.microsoft.com/office/drawing/2014/chart" uri="{C3380CC4-5D6E-409C-BE32-E72D297353CC}">
                <c16:uniqueId val="{00000003-6018-455D-B5F6-7403F9F44D1B}"/>
              </c:ext>
            </c:extLst>
          </c:dPt>
          <c:dPt>
            <c:idx val="3"/>
            <c:bubble3D val="0"/>
            <c:spPr>
              <a:solidFill>
                <a:schemeClr val="accent4"/>
              </a:solidFill>
            </c:spPr>
            <c:extLst>
              <c:ext xmlns:c16="http://schemas.microsoft.com/office/drawing/2014/chart" uri="{C3380CC4-5D6E-409C-BE32-E72D297353CC}">
                <c16:uniqueId val="{00000004-6018-455D-B5F6-7403F9F44D1B}"/>
              </c:ext>
            </c:extLst>
          </c:dPt>
          <c:dPt>
            <c:idx val="4"/>
            <c:bubble3D val="0"/>
            <c:spPr>
              <a:solidFill>
                <a:schemeClr val="accent5"/>
              </a:solidFill>
            </c:spPr>
            <c:extLst>
              <c:ext xmlns:c16="http://schemas.microsoft.com/office/drawing/2014/chart" uri="{C3380CC4-5D6E-409C-BE32-E72D297353CC}">
                <c16:uniqueId val="{00000005-6018-455D-B5F6-7403F9F44D1B}"/>
              </c:ext>
            </c:extLst>
          </c:dPt>
          <c:dPt>
            <c:idx val="5"/>
            <c:bubble3D val="0"/>
            <c:spPr>
              <a:solidFill>
                <a:schemeClr val="accent6"/>
              </a:solidFill>
            </c:spPr>
            <c:extLst>
              <c:ext xmlns:c16="http://schemas.microsoft.com/office/drawing/2014/chart" uri="{C3380CC4-5D6E-409C-BE32-E72D297353CC}">
                <c16:uniqueId val="{00000006-6018-455D-B5F6-7403F9F44D1B}"/>
              </c:ext>
            </c:extLst>
          </c:dPt>
          <c:dPt>
            <c:idx val="6"/>
            <c:bubble3D val="0"/>
            <c:spPr>
              <a:solidFill>
                <a:srgbClr val="F0948F"/>
              </a:solidFill>
            </c:spPr>
            <c:extLst>
              <c:ext xmlns:c16="http://schemas.microsoft.com/office/drawing/2014/chart" uri="{C3380CC4-5D6E-409C-BE32-E72D297353CC}">
                <c16:uniqueId val="{00000007-6018-455D-B5F6-7403F9F44D1B}"/>
              </c:ext>
            </c:extLst>
          </c:dPt>
          <c:dPt>
            <c:idx val="7"/>
            <c:bubble3D val="0"/>
            <c:spPr>
              <a:solidFill>
                <a:srgbClr val="F7C9C7"/>
              </a:solidFill>
            </c:spPr>
            <c:extLst>
              <c:ext xmlns:c16="http://schemas.microsoft.com/office/drawing/2014/chart" uri="{C3380CC4-5D6E-409C-BE32-E72D297353CC}">
                <c16:uniqueId val="{00000000-460E-4CF6-B3D5-472A3D958B04}"/>
              </c:ext>
            </c:extLst>
          </c:dPt>
          <c:cat>
            <c:numRef>
              <c:f>'8.1'!$O$28:$O$35</c:f>
              <c:numCache>
                <c:formatCode>#\ ##0.0</c:formatCode>
                <c:ptCount val="8"/>
              </c:numCache>
            </c:numRef>
          </c:cat>
          <c:val>
            <c:numRef>
              <c:f>'8.1'!$J$28:$J$35</c:f>
              <c:numCache>
                <c:formatCode>General</c:formatCode>
                <c:ptCount val="8"/>
              </c:numCache>
            </c:numRef>
          </c:val>
          <c:extLst>
            <c:ext xmlns:c16="http://schemas.microsoft.com/office/drawing/2014/chart" uri="{C3380CC4-5D6E-409C-BE32-E72D297353CC}">
              <c16:uniqueId val="{00000001-460E-4CF6-B3D5-472A3D958B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rgbClr val="233060"/>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E16-49E5-91AD-8891FEFD71A2}"/>
            </c:ext>
          </c:extLst>
        </c:ser>
        <c:ser>
          <c:idx val="1"/>
          <c:order val="1"/>
          <c:tx>
            <c:strRef>
              <c:f>'4.1'!$O$9</c:f>
              <c:strCache>
                <c:ptCount val="1"/>
              </c:strCache>
            </c:strRef>
          </c:tx>
          <c:spPr>
            <a:solidFill>
              <a:srgbClr val="596387"/>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E16-49E5-91AD-8891FEFD71A2}"/>
            </c:ext>
          </c:extLst>
        </c:ser>
        <c:ser>
          <c:idx val="2"/>
          <c:order val="2"/>
          <c:tx>
            <c:strRef>
              <c:f>'4.1'!$O$10</c:f>
              <c:strCache>
                <c:ptCount val="1"/>
              </c:strCache>
            </c:strRef>
          </c:tx>
          <c:spPr>
            <a:solidFill>
              <a:srgbClr val="9196B0"/>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E16-49E5-91AD-8891FEFD71A2}"/>
            </c:ext>
          </c:extLst>
        </c:ser>
        <c:ser>
          <c:idx val="3"/>
          <c:order val="3"/>
          <c:tx>
            <c:strRef>
              <c:f>'4.1'!$O$11</c:f>
              <c:strCache>
                <c:ptCount val="1"/>
              </c:strCache>
            </c:strRef>
          </c:tx>
          <c:spPr>
            <a:solidFill>
              <a:srgbClr val="C7CCD6"/>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E16-49E5-91AD-8891FEFD71A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E16-49E5-91AD-8891FEFD71A2}"/>
            </c:ext>
          </c:extLst>
        </c:ser>
        <c:ser>
          <c:idx val="5"/>
          <c:order val="5"/>
          <c:tx>
            <c:strRef>
              <c:f>'4.1'!$O$13</c:f>
              <c:strCache>
                <c:ptCount val="1"/>
              </c:strCache>
            </c:strRef>
          </c:tx>
          <c:spPr>
            <a:solidFill>
              <a:srgbClr val="E86159"/>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E16-49E5-91AD-8891FEFD71A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E16-49E5-91AD-8891FEFD71A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E16-49E5-91AD-8891FEFD71A2}"/>
            </c:ext>
          </c:extLst>
        </c:ser>
        <c:ser>
          <c:idx val="8"/>
          <c:order val="8"/>
          <c:tx>
            <c:strRef>
              <c:f>'4.1'!$O$16</c:f>
              <c:strCache>
                <c:ptCount val="1"/>
              </c:strCache>
            </c:strRef>
          </c:tx>
          <c:spPr>
            <a:solidFill>
              <a:srgbClr val="000000"/>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E16-49E5-91AD-8891FEFD71A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E16-49E5-91AD-8891FEFD71A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E16-49E5-91AD-8891FEFD71A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E16-49E5-91AD-8891FEFD71A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E16-49E5-91AD-8891FEFD71A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E16-49E5-91AD-8891FEFD71A2}"/>
            </c:ext>
          </c:extLst>
        </c:ser>
        <c:ser>
          <c:idx val="14"/>
          <c:order val="14"/>
          <c:tx>
            <c:strRef>
              <c:f>'4.1'!$O$22</c:f>
              <c:strCache>
                <c:ptCount val="1"/>
              </c:strCache>
            </c:strRef>
          </c:tx>
          <c:spPr>
            <a:pattFill prst="ltUpDiag">
              <a:fgClr>
                <a:srgbClr val="596387"/>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E16-49E5-91AD-8891FEFD71A2}"/>
            </c:ext>
          </c:extLst>
        </c:ser>
        <c:ser>
          <c:idx val="15"/>
          <c:order val="15"/>
          <c:tx>
            <c:strRef>
              <c:f>'4.1'!$O$23</c:f>
              <c:strCache>
                <c:ptCount val="1"/>
              </c:strCache>
            </c:strRef>
          </c:tx>
          <c:spPr>
            <a:pattFill prst="ltUpDiag">
              <a:fgClr>
                <a:srgbClr val="E86159"/>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BE16-49E5-91AD-8891FEFD71A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749058971141781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165-46A2-B497-197BA76EAA1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165-46A2-B497-197BA76EAA1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165-46A2-B497-197BA76EAA1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165-46A2-B497-197BA76EAA1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165-46A2-B497-197BA76EAA1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165-46A2-B497-197BA76EAA1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165-46A2-B497-197BA76EAA1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165-46A2-B497-197BA76EAA1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165-46A2-B497-197BA76EAA1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165-46A2-B497-197BA76EAA1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165-46A2-B497-197BA76EAA1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165-46A2-B497-197BA76EAA1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165-46A2-B497-197BA76EAA1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165-46A2-B497-197BA76EAA1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165-46A2-B497-197BA76EAA1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3165-46A2-B497-197BA76EAA1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635193169251170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1.7757619224394721E-3"/>
          <c:y val="1.52075774448875E-2"/>
        </c:manualLayout>
      </c:layout>
      <c:overlay val="0"/>
    </c:title>
    <c:autoTitleDeleted val="0"/>
    <c:plotArea>
      <c:layout>
        <c:manualLayout>
          <c:layoutTarget val="inner"/>
          <c:xMode val="edge"/>
          <c:yMode val="edge"/>
          <c:x val="0.10446396915284765"/>
          <c:y val="0.24097968239140588"/>
          <c:w val="0.6700337575744868"/>
          <c:h val="0.54603135217188226"/>
        </c:manualLayout>
      </c:layout>
      <c:barChart>
        <c:barDir val="col"/>
        <c:grouping val="stacked"/>
        <c:varyColors val="0"/>
        <c:ser>
          <c:idx val="0"/>
          <c:order val="0"/>
          <c:tx>
            <c:strRef>
              <c:f>'8.2'!$A$27</c:f>
              <c:strCache>
                <c:ptCount val="1"/>
                <c:pt idx="0">
                  <c:v>Průmysl</c:v>
                </c:pt>
              </c:strCache>
            </c:strRef>
          </c:tx>
          <c:invertIfNegative val="0"/>
          <c:cat>
            <c:strRef>
              <c:f>'8.2'!$C$38:$E$38</c:f>
              <c:strCache>
                <c:ptCount val="3"/>
                <c:pt idx="0">
                  <c:v>Červenec</c:v>
                </c:pt>
                <c:pt idx="1">
                  <c:v>Srpen</c:v>
                </c:pt>
                <c:pt idx="2">
                  <c:v>Září</c:v>
                </c:pt>
              </c:strCache>
            </c:strRef>
          </c:cat>
          <c:val>
            <c:numRef>
              <c:f>('8.2'!$B$27,'8.2'!$D$27,'8.2'!$F$27)</c:f>
              <c:numCache>
                <c:formatCode>#\ ##0.0</c:formatCode>
                <c:ptCount val="3"/>
                <c:pt idx="0">
                  <c:v>37178.792000000001</c:v>
                </c:pt>
                <c:pt idx="1">
                  <c:v>40023.288</c:v>
                </c:pt>
                <c:pt idx="2">
                  <c:v>38483.031000000003</c:v>
                </c:pt>
              </c:numCache>
            </c:numRef>
          </c:val>
          <c:extLst>
            <c:ext xmlns:c16="http://schemas.microsoft.com/office/drawing/2014/chart" uri="{C3380CC4-5D6E-409C-BE32-E72D297353CC}">
              <c16:uniqueId val="{00000000-0040-4BC3-86BF-1A83C982E45A}"/>
            </c:ext>
          </c:extLst>
        </c:ser>
        <c:ser>
          <c:idx val="1"/>
          <c:order val="1"/>
          <c:tx>
            <c:strRef>
              <c:f>'8.2'!$A$28</c:f>
              <c:strCache>
                <c:ptCount val="1"/>
                <c:pt idx="0">
                  <c:v>Energetika</c:v>
                </c:pt>
              </c:strCache>
            </c:strRef>
          </c:tx>
          <c:invertIfNegative val="0"/>
          <c:cat>
            <c:strRef>
              <c:f>'8.2'!$C$38:$E$38</c:f>
              <c:strCache>
                <c:ptCount val="3"/>
                <c:pt idx="0">
                  <c:v>Červenec</c:v>
                </c:pt>
                <c:pt idx="1">
                  <c:v>Srpen</c:v>
                </c:pt>
                <c:pt idx="2">
                  <c:v>Září</c:v>
                </c:pt>
              </c:strCache>
            </c:strRef>
          </c:cat>
          <c:val>
            <c:numRef>
              <c:f>('8.2'!$B$28,'8.2'!$D$28,'8.2'!$F$28)</c:f>
              <c:numCache>
                <c:formatCode>#\ ##0.0</c:formatCode>
                <c:ptCount val="3"/>
                <c:pt idx="0">
                  <c:v>762.08</c:v>
                </c:pt>
                <c:pt idx="1">
                  <c:v>768.62</c:v>
                </c:pt>
                <c:pt idx="2">
                  <c:v>1048.4570000000001</c:v>
                </c:pt>
              </c:numCache>
            </c:numRef>
          </c:val>
          <c:extLst>
            <c:ext xmlns:c16="http://schemas.microsoft.com/office/drawing/2014/chart" uri="{C3380CC4-5D6E-409C-BE32-E72D297353CC}">
              <c16:uniqueId val="{00000001-0040-4BC3-86BF-1A83C982E45A}"/>
            </c:ext>
          </c:extLst>
        </c:ser>
        <c:ser>
          <c:idx val="2"/>
          <c:order val="2"/>
          <c:tx>
            <c:strRef>
              <c:f>'8.2'!$A$29</c:f>
              <c:strCache>
                <c:ptCount val="1"/>
                <c:pt idx="0">
                  <c:v>Doprava</c:v>
                </c:pt>
              </c:strCache>
            </c:strRef>
          </c:tx>
          <c:invertIfNegative val="0"/>
          <c:cat>
            <c:strRef>
              <c:f>'8.2'!$C$38:$E$38</c:f>
              <c:strCache>
                <c:ptCount val="3"/>
                <c:pt idx="0">
                  <c:v>Červenec</c:v>
                </c:pt>
                <c:pt idx="1">
                  <c:v>Srpen</c:v>
                </c:pt>
                <c:pt idx="2">
                  <c:v>Září</c:v>
                </c:pt>
              </c:strCache>
            </c:strRef>
          </c:cat>
          <c:val>
            <c:numRef>
              <c:f>('8.2'!$B$29,'8.2'!$D$29,'8.2'!$F$29)</c:f>
              <c:numCache>
                <c:formatCode>#\ ##0.0</c:formatCode>
                <c:ptCount val="3"/>
                <c:pt idx="0">
                  <c:v>234.59</c:v>
                </c:pt>
                <c:pt idx="1">
                  <c:v>259.96899999999999</c:v>
                </c:pt>
                <c:pt idx="2">
                  <c:v>338.24200000000002</c:v>
                </c:pt>
              </c:numCache>
            </c:numRef>
          </c:val>
          <c:extLst>
            <c:ext xmlns:c16="http://schemas.microsoft.com/office/drawing/2014/chart" uri="{C3380CC4-5D6E-409C-BE32-E72D297353CC}">
              <c16:uniqueId val="{00000002-0040-4BC3-86BF-1A83C982E45A}"/>
            </c:ext>
          </c:extLst>
        </c:ser>
        <c:ser>
          <c:idx val="3"/>
          <c:order val="3"/>
          <c:tx>
            <c:strRef>
              <c:f>'8.2'!$A$30</c:f>
              <c:strCache>
                <c:ptCount val="1"/>
                <c:pt idx="0">
                  <c:v>Stavebnictví</c:v>
                </c:pt>
              </c:strCache>
            </c:strRef>
          </c:tx>
          <c:invertIfNegative val="0"/>
          <c:cat>
            <c:strRef>
              <c:f>'8.2'!$C$38:$E$38</c:f>
              <c:strCache>
                <c:ptCount val="3"/>
                <c:pt idx="0">
                  <c:v>Červenec</c:v>
                </c:pt>
                <c:pt idx="1">
                  <c:v>Srpen</c:v>
                </c:pt>
                <c:pt idx="2">
                  <c:v>Září</c:v>
                </c:pt>
              </c:strCache>
            </c:strRef>
          </c:cat>
          <c:val>
            <c:numRef>
              <c:f>('8.2'!$B$30,'8.2'!$D$30,'8.2'!$F$30)</c:f>
              <c:numCache>
                <c:formatCode>#\ ##0.0</c:formatCode>
                <c:ptCount val="3"/>
                <c:pt idx="0">
                  <c:v>126.70099999999999</c:v>
                </c:pt>
                <c:pt idx="1">
                  <c:v>146.10300000000001</c:v>
                </c:pt>
                <c:pt idx="2">
                  <c:v>162.10599999999999</c:v>
                </c:pt>
              </c:numCache>
            </c:numRef>
          </c:val>
          <c:extLst>
            <c:ext xmlns:c16="http://schemas.microsoft.com/office/drawing/2014/chart" uri="{C3380CC4-5D6E-409C-BE32-E72D297353CC}">
              <c16:uniqueId val="{00000003-0040-4BC3-86BF-1A83C982E45A}"/>
            </c:ext>
          </c:extLst>
        </c:ser>
        <c:ser>
          <c:idx val="4"/>
          <c:order val="4"/>
          <c:tx>
            <c:strRef>
              <c:f>'8.2'!$A$31</c:f>
              <c:strCache>
                <c:ptCount val="1"/>
                <c:pt idx="0">
                  <c:v>Zemědělství a lesnictví</c:v>
                </c:pt>
              </c:strCache>
            </c:strRef>
          </c:tx>
          <c:spPr>
            <a:solidFill>
              <a:schemeClr val="accent5"/>
            </a:solidFill>
          </c:spPr>
          <c:invertIfNegative val="0"/>
          <c:cat>
            <c:strRef>
              <c:f>'8.2'!$C$38:$E$38</c:f>
              <c:strCache>
                <c:ptCount val="3"/>
                <c:pt idx="0">
                  <c:v>Červenec</c:v>
                </c:pt>
                <c:pt idx="1">
                  <c:v>Srpen</c:v>
                </c:pt>
                <c:pt idx="2">
                  <c:v>Září</c:v>
                </c:pt>
              </c:strCache>
            </c:strRef>
          </c:cat>
          <c:val>
            <c:numRef>
              <c:f>('8.2'!$B$31,'8.2'!$D$31,'8.2'!$F$31)</c:f>
              <c:numCache>
                <c:formatCode>#\ ##0.0</c:formatCode>
                <c:ptCount val="3"/>
                <c:pt idx="0">
                  <c:v>663.19799999999998</c:v>
                </c:pt>
                <c:pt idx="1">
                  <c:v>676.721</c:v>
                </c:pt>
                <c:pt idx="2">
                  <c:v>822.32399999999996</c:v>
                </c:pt>
              </c:numCache>
            </c:numRef>
          </c:val>
          <c:extLst>
            <c:ext xmlns:c16="http://schemas.microsoft.com/office/drawing/2014/chart" uri="{C3380CC4-5D6E-409C-BE32-E72D297353CC}">
              <c16:uniqueId val="{00000004-0040-4BC3-86BF-1A83C982E45A}"/>
            </c:ext>
          </c:extLst>
        </c:ser>
        <c:ser>
          <c:idx val="5"/>
          <c:order val="5"/>
          <c:tx>
            <c:strRef>
              <c:f>'8.2'!$A$32</c:f>
              <c:strCache>
                <c:ptCount val="1"/>
                <c:pt idx="0">
                  <c:v>Domácnosti</c:v>
                </c:pt>
              </c:strCache>
            </c:strRef>
          </c:tx>
          <c:spPr>
            <a:solidFill>
              <a:schemeClr val="accent6"/>
            </a:solidFill>
          </c:spPr>
          <c:invertIfNegative val="0"/>
          <c:cat>
            <c:strRef>
              <c:f>'8.2'!$C$38:$E$38</c:f>
              <c:strCache>
                <c:ptCount val="3"/>
                <c:pt idx="0">
                  <c:v>Červenec</c:v>
                </c:pt>
                <c:pt idx="1">
                  <c:v>Srpen</c:v>
                </c:pt>
                <c:pt idx="2">
                  <c:v>Září</c:v>
                </c:pt>
              </c:strCache>
            </c:strRef>
          </c:cat>
          <c:val>
            <c:numRef>
              <c:f>('8.2'!$B$32,'8.2'!$D$32,'8.2'!$F$32)</c:f>
              <c:numCache>
                <c:formatCode>#\ ##0.0</c:formatCode>
                <c:ptCount val="3"/>
                <c:pt idx="0">
                  <c:v>46858.552000000003</c:v>
                </c:pt>
                <c:pt idx="1">
                  <c:v>47447.994999999995</c:v>
                </c:pt>
                <c:pt idx="2">
                  <c:v>50266.882999999994</c:v>
                </c:pt>
              </c:numCache>
            </c:numRef>
          </c:val>
          <c:extLst>
            <c:ext xmlns:c16="http://schemas.microsoft.com/office/drawing/2014/chart" uri="{C3380CC4-5D6E-409C-BE32-E72D297353CC}">
              <c16:uniqueId val="{00000005-0040-4BC3-86BF-1A83C982E45A}"/>
            </c:ext>
          </c:extLst>
        </c:ser>
        <c:ser>
          <c:idx val="6"/>
          <c:order val="6"/>
          <c:tx>
            <c:strRef>
              <c:f>'8.2'!$A$33</c:f>
              <c:strCache>
                <c:ptCount val="1"/>
                <c:pt idx="0">
                  <c:v>Obchod, služby, školství, zdravotnictví</c:v>
                </c:pt>
              </c:strCache>
            </c:strRef>
          </c:tx>
          <c:spPr>
            <a:solidFill>
              <a:srgbClr val="F0948F"/>
            </a:solidFill>
          </c:spPr>
          <c:invertIfNegative val="0"/>
          <c:cat>
            <c:strRef>
              <c:f>'8.2'!$C$38:$E$38</c:f>
              <c:strCache>
                <c:ptCount val="3"/>
                <c:pt idx="0">
                  <c:v>Červenec</c:v>
                </c:pt>
                <c:pt idx="1">
                  <c:v>Srpen</c:v>
                </c:pt>
                <c:pt idx="2">
                  <c:v>Září</c:v>
                </c:pt>
              </c:strCache>
            </c:strRef>
          </c:cat>
          <c:val>
            <c:numRef>
              <c:f>('8.2'!$B$33,'8.2'!$D$33,'8.2'!$F$33)</c:f>
              <c:numCache>
                <c:formatCode>#\ ##0.0</c:formatCode>
                <c:ptCount val="3"/>
                <c:pt idx="0">
                  <c:v>14556.764000000001</c:v>
                </c:pt>
                <c:pt idx="1">
                  <c:v>16423.428999999996</c:v>
                </c:pt>
                <c:pt idx="2">
                  <c:v>18475.439999999995</c:v>
                </c:pt>
              </c:numCache>
            </c:numRef>
          </c:val>
          <c:extLst>
            <c:ext xmlns:c16="http://schemas.microsoft.com/office/drawing/2014/chart" uri="{C3380CC4-5D6E-409C-BE32-E72D297353CC}">
              <c16:uniqueId val="{00000006-0040-4BC3-86BF-1A83C982E45A}"/>
            </c:ext>
          </c:extLst>
        </c:ser>
        <c:ser>
          <c:idx val="7"/>
          <c:order val="7"/>
          <c:tx>
            <c:strRef>
              <c:f>'8.2'!$A$34</c:f>
              <c:strCache>
                <c:ptCount val="1"/>
                <c:pt idx="0">
                  <c:v>Ostatní</c:v>
                </c:pt>
              </c:strCache>
            </c:strRef>
          </c:tx>
          <c:spPr>
            <a:solidFill>
              <a:srgbClr val="F7C9C7"/>
            </a:solidFill>
          </c:spPr>
          <c:invertIfNegative val="0"/>
          <c:cat>
            <c:strRef>
              <c:f>'8.2'!$C$38:$E$38</c:f>
              <c:strCache>
                <c:ptCount val="3"/>
                <c:pt idx="0">
                  <c:v>Červenec</c:v>
                </c:pt>
                <c:pt idx="1">
                  <c:v>Srpen</c:v>
                </c:pt>
                <c:pt idx="2">
                  <c:v>Září</c:v>
                </c:pt>
              </c:strCache>
            </c:strRef>
          </c:cat>
          <c:val>
            <c:numRef>
              <c:f>('8.2'!$B$34,'8.2'!$D$34,'8.2'!$F$34)</c:f>
              <c:numCache>
                <c:formatCode>#\ ##0.0</c:formatCode>
                <c:ptCount val="3"/>
                <c:pt idx="0">
                  <c:v>51116.702999999994</c:v>
                </c:pt>
                <c:pt idx="1">
                  <c:v>18963.221999999998</c:v>
                </c:pt>
                <c:pt idx="2">
                  <c:v>9780.607</c:v>
                </c:pt>
              </c:numCache>
            </c:numRef>
          </c:val>
          <c:extLst>
            <c:ext xmlns:c16="http://schemas.microsoft.com/office/drawing/2014/chart" uri="{C3380CC4-5D6E-409C-BE32-E72D297353CC}">
              <c16:uniqueId val="{00000007-0040-4BC3-86BF-1A83C982E45A}"/>
            </c:ext>
          </c:extLst>
        </c:ser>
        <c:dLbls>
          <c:showLegendKey val="0"/>
          <c:showVal val="0"/>
          <c:showCatName val="0"/>
          <c:showSerName val="0"/>
          <c:showPercent val="0"/>
          <c:showBubbleSize val="0"/>
        </c:dLbls>
        <c:gapWidth val="50"/>
        <c:overlap val="100"/>
        <c:axId val="235759872"/>
        <c:axId val="235761664"/>
      </c:barChart>
      <c:catAx>
        <c:axId val="2357598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5761664"/>
        <c:crosses val="autoZero"/>
        <c:auto val="1"/>
        <c:lblAlgn val="ctr"/>
        <c:lblOffset val="100"/>
        <c:noMultiLvlLbl val="0"/>
      </c:catAx>
      <c:valAx>
        <c:axId val="2357616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57598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882E-4"/>
          <c:y val="0"/>
        </c:manualLayout>
      </c:layout>
      <c:overlay val="0"/>
    </c:title>
    <c:autoTitleDeleted val="0"/>
    <c:plotArea>
      <c:layout>
        <c:manualLayout>
          <c:layoutTarget val="inner"/>
          <c:xMode val="edge"/>
          <c:yMode val="edge"/>
          <c:x val="6.7874699701625241E-2"/>
          <c:y val="0.24592026197143887"/>
          <c:w val="0.86679862645627792"/>
          <c:h val="0.27543687465053568"/>
        </c:manualLayout>
      </c:layout>
      <c:barChart>
        <c:barDir val="bar"/>
        <c:grouping val="clustered"/>
        <c:varyColors val="0"/>
        <c:ser>
          <c:idx val="0"/>
          <c:order val="0"/>
          <c:tx>
            <c:strRef>
              <c:f>'8.2'!$A$38</c:f>
              <c:strCache>
                <c:ptCount val="1"/>
                <c:pt idx="0">
                  <c:v>Instalovaný výkon</c:v>
                </c:pt>
              </c:strCache>
            </c:strRef>
          </c:tx>
          <c:invertIfNegative val="0"/>
          <c:val>
            <c:numRef>
              <c:f>'8.2'!$B$38</c:f>
              <c:numCache>
                <c:formatCode>0.0%</c:formatCode>
                <c:ptCount val="1"/>
                <c:pt idx="0">
                  <c:v>5.7214212149619338E-2</c:v>
                </c:pt>
              </c:numCache>
            </c:numRef>
          </c:val>
          <c:extLst>
            <c:ext xmlns:c16="http://schemas.microsoft.com/office/drawing/2014/chart" uri="{C3380CC4-5D6E-409C-BE32-E72D297353CC}">
              <c16:uniqueId val="{00000000-FC7F-469A-B30A-EE5A1B230C15}"/>
            </c:ext>
          </c:extLst>
        </c:ser>
        <c:ser>
          <c:idx val="1"/>
          <c:order val="1"/>
          <c:tx>
            <c:strRef>
              <c:f>'8.2'!$A$39</c:f>
              <c:strCache>
                <c:ptCount val="1"/>
                <c:pt idx="0">
                  <c:v>Výroba tepla brutto</c:v>
                </c:pt>
              </c:strCache>
            </c:strRef>
          </c:tx>
          <c:invertIfNegative val="0"/>
          <c:val>
            <c:numRef>
              <c:f>'8.2'!$B$39</c:f>
              <c:numCache>
                <c:formatCode>0.0%</c:formatCode>
                <c:ptCount val="1"/>
                <c:pt idx="0">
                  <c:v>3.9864444275581695E-2</c:v>
                </c:pt>
              </c:numCache>
            </c:numRef>
          </c:val>
          <c:extLst>
            <c:ext xmlns:c16="http://schemas.microsoft.com/office/drawing/2014/chart" uri="{C3380CC4-5D6E-409C-BE32-E72D297353CC}">
              <c16:uniqueId val="{00000001-FC7F-469A-B30A-EE5A1B230C15}"/>
            </c:ext>
          </c:extLst>
        </c:ser>
        <c:ser>
          <c:idx val="2"/>
          <c:order val="2"/>
          <c:tx>
            <c:strRef>
              <c:f>'8.2'!$A$40</c:f>
              <c:strCache>
                <c:ptCount val="1"/>
                <c:pt idx="0">
                  <c:v>Dodávky tepla</c:v>
                </c:pt>
              </c:strCache>
            </c:strRef>
          </c:tx>
          <c:invertIfNegative val="0"/>
          <c:val>
            <c:numRef>
              <c:f>'8.2'!$B$40</c:f>
              <c:numCache>
                <c:formatCode>0.0%</c:formatCode>
                <c:ptCount val="1"/>
                <c:pt idx="0">
                  <c:v>5.3630556885398376E-2</c:v>
                </c:pt>
              </c:numCache>
            </c:numRef>
          </c:val>
          <c:extLst>
            <c:ext xmlns:c16="http://schemas.microsoft.com/office/drawing/2014/chart" uri="{C3380CC4-5D6E-409C-BE32-E72D297353CC}">
              <c16:uniqueId val="{00000002-FC7F-469A-B30A-EE5A1B230C15}"/>
            </c:ext>
          </c:extLst>
        </c:ser>
        <c:dLbls>
          <c:showLegendKey val="0"/>
          <c:showVal val="0"/>
          <c:showCatName val="0"/>
          <c:showSerName val="0"/>
          <c:showPercent val="0"/>
          <c:showBubbleSize val="0"/>
        </c:dLbls>
        <c:gapWidth val="150"/>
        <c:axId val="235792640"/>
        <c:axId val="237547520"/>
      </c:barChart>
      <c:catAx>
        <c:axId val="235792640"/>
        <c:scaling>
          <c:orientation val="maxMin"/>
        </c:scaling>
        <c:delete val="0"/>
        <c:axPos val="l"/>
        <c:numFmt formatCode="General" sourceLinked="1"/>
        <c:majorTickMark val="none"/>
        <c:minorTickMark val="none"/>
        <c:tickLblPos val="none"/>
        <c:crossAx val="237547520"/>
        <c:crosses val="autoZero"/>
        <c:auto val="1"/>
        <c:lblAlgn val="ctr"/>
        <c:lblOffset val="100"/>
        <c:noMultiLvlLbl val="0"/>
      </c:catAx>
      <c:valAx>
        <c:axId val="2375475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5792640"/>
        <c:crosses val="max"/>
        <c:crossBetween val="between"/>
      </c:valAx>
    </c:plotArea>
    <c:legend>
      <c:legendPos val="b"/>
      <c:layout>
        <c:manualLayout>
          <c:xMode val="edge"/>
          <c:yMode val="edge"/>
          <c:x val="1.4071404916193386E-2"/>
          <c:y val="0.68323709536307975"/>
          <c:w val="0.55331546504569662"/>
          <c:h val="0.2509193131330318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07AB-4CA6-AAA1-96A4B03D0DB8}"/>
              </c:ext>
            </c:extLst>
          </c:dPt>
          <c:dPt>
            <c:idx val="1"/>
            <c:bubble3D val="0"/>
            <c:spPr>
              <a:solidFill>
                <a:schemeClr val="accent2"/>
              </a:solidFill>
            </c:spPr>
            <c:extLst>
              <c:ext xmlns:c16="http://schemas.microsoft.com/office/drawing/2014/chart" uri="{C3380CC4-5D6E-409C-BE32-E72D297353CC}">
                <c16:uniqueId val="{00000002-07AB-4CA6-AAA1-96A4B03D0DB8}"/>
              </c:ext>
            </c:extLst>
          </c:dPt>
          <c:dPt>
            <c:idx val="2"/>
            <c:bubble3D val="0"/>
            <c:spPr>
              <a:solidFill>
                <a:schemeClr val="accent3"/>
              </a:solidFill>
            </c:spPr>
            <c:extLst>
              <c:ext xmlns:c16="http://schemas.microsoft.com/office/drawing/2014/chart" uri="{C3380CC4-5D6E-409C-BE32-E72D297353CC}">
                <c16:uniqueId val="{00000003-07AB-4CA6-AAA1-96A4B03D0DB8}"/>
              </c:ext>
            </c:extLst>
          </c:dPt>
          <c:dPt>
            <c:idx val="3"/>
            <c:bubble3D val="0"/>
            <c:spPr>
              <a:solidFill>
                <a:schemeClr val="accent4"/>
              </a:solidFill>
            </c:spPr>
            <c:extLst>
              <c:ext xmlns:c16="http://schemas.microsoft.com/office/drawing/2014/chart" uri="{C3380CC4-5D6E-409C-BE32-E72D297353CC}">
                <c16:uniqueId val="{00000004-07AB-4CA6-AAA1-96A4B03D0DB8}"/>
              </c:ext>
            </c:extLst>
          </c:dPt>
          <c:dPt>
            <c:idx val="4"/>
            <c:bubble3D val="0"/>
            <c:spPr>
              <a:solidFill>
                <a:schemeClr val="accent5"/>
              </a:solidFill>
            </c:spPr>
            <c:extLst>
              <c:ext xmlns:c16="http://schemas.microsoft.com/office/drawing/2014/chart" uri="{C3380CC4-5D6E-409C-BE32-E72D297353CC}">
                <c16:uniqueId val="{00000005-07AB-4CA6-AAA1-96A4B03D0DB8}"/>
              </c:ext>
            </c:extLst>
          </c:dPt>
          <c:dPt>
            <c:idx val="5"/>
            <c:bubble3D val="0"/>
            <c:spPr>
              <a:solidFill>
                <a:schemeClr val="accent6"/>
              </a:solidFill>
            </c:spPr>
            <c:extLst>
              <c:ext xmlns:c16="http://schemas.microsoft.com/office/drawing/2014/chart" uri="{C3380CC4-5D6E-409C-BE32-E72D297353CC}">
                <c16:uniqueId val="{00000006-07AB-4CA6-AAA1-96A4B03D0DB8}"/>
              </c:ext>
            </c:extLst>
          </c:dPt>
          <c:dPt>
            <c:idx val="6"/>
            <c:bubble3D val="0"/>
            <c:spPr>
              <a:solidFill>
                <a:srgbClr val="F0948F"/>
              </a:solidFill>
            </c:spPr>
            <c:extLst>
              <c:ext xmlns:c16="http://schemas.microsoft.com/office/drawing/2014/chart" uri="{C3380CC4-5D6E-409C-BE32-E72D297353CC}">
                <c16:uniqueId val="{00000007-07AB-4CA6-AAA1-96A4B03D0DB8}"/>
              </c:ext>
            </c:extLst>
          </c:dPt>
          <c:dPt>
            <c:idx val="7"/>
            <c:bubble3D val="0"/>
            <c:spPr>
              <a:solidFill>
                <a:srgbClr val="F7C9C7"/>
              </a:solidFill>
            </c:spPr>
            <c:extLst>
              <c:ext xmlns:c16="http://schemas.microsoft.com/office/drawing/2014/chart" uri="{C3380CC4-5D6E-409C-BE32-E72D297353CC}">
                <c16:uniqueId val="{00000000-155B-4D88-8DC4-E7B4C54CBE27}"/>
              </c:ext>
            </c:extLst>
          </c:dPt>
          <c:cat>
            <c:numRef>
              <c:f>'8.2'!$O$27:$O$34</c:f>
              <c:numCache>
                <c:formatCode>#\ ##0.0</c:formatCode>
                <c:ptCount val="8"/>
              </c:numCache>
            </c:numRef>
          </c:cat>
          <c:val>
            <c:numRef>
              <c:f>'8.2'!$J$27:$J$34</c:f>
              <c:numCache>
                <c:formatCode>0.0</c:formatCode>
                <c:ptCount val="8"/>
              </c:numCache>
            </c:numRef>
          </c:val>
          <c:extLst>
            <c:ext xmlns:c16="http://schemas.microsoft.com/office/drawing/2014/chart" uri="{C3380CC4-5D6E-409C-BE32-E72D297353CC}">
              <c16:uniqueId val="{00000001-155B-4D88-8DC4-E7B4C54CBE2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D55E-4FBD-9696-50200E1DB18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D55E-4FBD-9696-50200E1DB18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D55E-4FBD-9696-50200E1DB18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D55E-4FBD-9696-50200E1DB18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D55E-4FBD-9696-50200E1DB18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D55E-4FBD-9696-50200E1DB18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D55E-4FBD-9696-50200E1DB18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D55E-4FBD-9696-50200E1DB18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D55E-4FBD-9696-50200E1DB18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D55E-4FBD-9696-50200E1DB18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D55E-4FBD-9696-50200E1DB18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D55E-4FBD-9696-50200E1DB18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D55E-4FBD-9696-50200E1DB18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D55E-4FBD-9696-50200E1DB18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D55E-4FBD-9696-50200E1DB18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c:formatCode>
                <c:ptCount val="1"/>
              </c:numCache>
            </c:numRef>
          </c:val>
          <c:extLst>
            <c:ext xmlns:c16="http://schemas.microsoft.com/office/drawing/2014/chart" uri="{C3380CC4-5D6E-409C-BE32-E72D297353CC}">
              <c16:uniqueId val="{0000000F-D55E-4FBD-9696-50200E1DB18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'8.2'!$A$10</c:f>
              <c:strCache>
                <c:ptCount val="1"/>
                <c:pt idx="0">
                  <c:v>Biomasa</c:v>
                </c:pt>
              </c:strCache>
            </c:strRef>
          </c:tx>
          <c:spPr>
            <a:solidFill>
              <a:schemeClr val="accent1"/>
            </a:solidFill>
          </c:spPr>
          <c:invertIfNegative val="0"/>
          <c:cat>
            <c:strRef>
              <c:f>'8.2'!$C$38:$E$38</c:f>
              <c:strCache>
                <c:ptCount val="3"/>
                <c:pt idx="0">
                  <c:v>Červenec</c:v>
                </c:pt>
                <c:pt idx="1">
                  <c:v>Srpen</c:v>
                </c:pt>
                <c:pt idx="2">
                  <c:v>Září</c:v>
                </c:pt>
              </c:strCache>
            </c:strRef>
          </c:cat>
          <c:val>
            <c:numRef>
              <c:f>('8.2'!$B$10,'8.2'!$D$10,'8.2'!$F$10)</c:f>
              <c:numCache>
                <c:formatCode>#\ ##0.0</c:formatCode>
                <c:ptCount val="3"/>
                <c:pt idx="0">
                  <c:v>66167.262000000002</c:v>
                </c:pt>
                <c:pt idx="1">
                  <c:v>39081.581999999995</c:v>
                </c:pt>
                <c:pt idx="2">
                  <c:v>39974.481</c:v>
                </c:pt>
              </c:numCache>
            </c:numRef>
          </c:val>
          <c:extLst>
            <c:ext xmlns:c16="http://schemas.microsoft.com/office/drawing/2014/chart" uri="{C3380CC4-5D6E-409C-BE32-E72D297353CC}">
              <c16:uniqueId val="{00000000-31DC-4155-BD8C-161C194FEB34}"/>
            </c:ext>
          </c:extLst>
        </c:ser>
        <c:ser>
          <c:idx val="1"/>
          <c:order val="1"/>
          <c:tx>
            <c:strRef>
              <c:f>'8.2'!$A$11</c:f>
              <c:strCache>
                <c:ptCount val="1"/>
                <c:pt idx="0">
                  <c:v>Bioplyn</c:v>
                </c:pt>
              </c:strCache>
            </c:strRef>
          </c:tx>
          <c:spPr>
            <a:solidFill>
              <a:schemeClr val="accent2"/>
            </a:solidFill>
          </c:spPr>
          <c:invertIfNegative val="0"/>
          <c:cat>
            <c:strRef>
              <c:f>'8.2'!$C$38:$E$38</c:f>
              <c:strCache>
                <c:ptCount val="3"/>
                <c:pt idx="0">
                  <c:v>Červenec</c:v>
                </c:pt>
                <c:pt idx="1">
                  <c:v>Srpen</c:v>
                </c:pt>
                <c:pt idx="2">
                  <c:v>Září</c:v>
                </c:pt>
              </c:strCache>
            </c:strRef>
          </c:cat>
          <c:val>
            <c:numRef>
              <c:f>('8.2'!$B$11,'8.2'!$D$11,'8.2'!$F$11)</c:f>
              <c:numCache>
                <c:formatCode>#\ ##0.0</c:formatCode>
                <c:ptCount val="3"/>
                <c:pt idx="0">
                  <c:v>7282.6319999999996</c:v>
                </c:pt>
                <c:pt idx="1">
                  <c:v>7922.0930000000008</c:v>
                </c:pt>
                <c:pt idx="2">
                  <c:v>7354.7119999999995</c:v>
                </c:pt>
              </c:numCache>
            </c:numRef>
          </c:val>
          <c:extLst>
            <c:ext xmlns:c16="http://schemas.microsoft.com/office/drawing/2014/chart" uri="{C3380CC4-5D6E-409C-BE32-E72D297353CC}">
              <c16:uniqueId val="{00000001-31DC-4155-BD8C-161C194FEB34}"/>
            </c:ext>
          </c:extLst>
        </c:ser>
        <c:ser>
          <c:idx val="2"/>
          <c:order val="2"/>
          <c:tx>
            <c:strRef>
              <c:f>'8.2'!$A$12</c:f>
              <c:strCache>
                <c:ptCount val="1"/>
                <c:pt idx="0">
                  <c:v>Černé uhlí</c:v>
                </c:pt>
              </c:strCache>
            </c:strRef>
          </c:tx>
          <c:spPr>
            <a:solidFill>
              <a:schemeClr val="accent3"/>
            </a:solidFill>
          </c:spPr>
          <c:invertIfNegative val="0"/>
          <c:cat>
            <c:strRef>
              <c:f>'8.2'!$C$38:$E$38</c:f>
              <c:strCache>
                <c:ptCount val="3"/>
                <c:pt idx="0">
                  <c:v>Červenec</c:v>
                </c:pt>
                <c:pt idx="1">
                  <c:v>Srpen</c:v>
                </c:pt>
                <c:pt idx="2">
                  <c:v>Září</c:v>
                </c:pt>
              </c:strCache>
            </c:strRef>
          </c:cat>
          <c:val>
            <c:numRef>
              <c:f>('8.2'!$B$12,'8.2'!$D$12,'8.2'!$F$12)</c:f>
              <c:numCache>
                <c:formatCode>#\ ##0.0</c:formatCode>
                <c:ptCount val="3"/>
                <c:pt idx="0">
                  <c:v>0</c:v>
                </c:pt>
                <c:pt idx="1">
                  <c:v>0</c:v>
                </c:pt>
                <c:pt idx="2">
                  <c:v>0</c:v>
                </c:pt>
              </c:numCache>
            </c:numRef>
          </c:val>
          <c:extLst>
            <c:ext xmlns:c16="http://schemas.microsoft.com/office/drawing/2014/chart" uri="{C3380CC4-5D6E-409C-BE32-E72D297353CC}">
              <c16:uniqueId val="{00000002-31DC-4155-BD8C-161C194FEB34}"/>
            </c:ext>
          </c:extLst>
        </c:ser>
        <c:ser>
          <c:idx val="3"/>
          <c:order val="3"/>
          <c:tx>
            <c:strRef>
              <c:f>'8.2'!$A$13</c:f>
              <c:strCache>
                <c:ptCount val="1"/>
                <c:pt idx="0">
                  <c:v>Elektrická energie</c:v>
                </c:pt>
              </c:strCache>
            </c:strRef>
          </c:tx>
          <c:spPr>
            <a:solidFill>
              <a:schemeClr val="accent4"/>
            </a:solidFill>
          </c:spPr>
          <c:invertIfNegative val="0"/>
          <c:cat>
            <c:strRef>
              <c:f>'8.2'!$C$38:$E$38</c:f>
              <c:strCache>
                <c:ptCount val="3"/>
                <c:pt idx="0">
                  <c:v>Červenec</c:v>
                </c:pt>
                <c:pt idx="1">
                  <c:v>Srpen</c:v>
                </c:pt>
                <c:pt idx="2">
                  <c:v>Září</c:v>
                </c:pt>
              </c:strCache>
            </c:strRef>
          </c:cat>
          <c:val>
            <c:numRef>
              <c:f>('8.2'!$B$13,'8.2'!$D$13,'8.2'!$F$13)</c:f>
              <c:numCache>
                <c:formatCode>#\ ##0.0</c:formatCode>
                <c:ptCount val="3"/>
                <c:pt idx="0">
                  <c:v>0</c:v>
                </c:pt>
                <c:pt idx="1">
                  <c:v>0</c:v>
                </c:pt>
                <c:pt idx="2">
                  <c:v>0</c:v>
                </c:pt>
              </c:numCache>
            </c:numRef>
          </c:val>
          <c:extLst>
            <c:ext xmlns:c16="http://schemas.microsoft.com/office/drawing/2014/chart" uri="{C3380CC4-5D6E-409C-BE32-E72D297353CC}">
              <c16:uniqueId val="{00000003-31DC-4155-BD8C-161C194FEB34}"/>
            </c:ext>
          </c:extLst>
        </c:ser>
        <c:ser>
          <c:idx val="4"/>
          <c:order val="4"/>
          <c:tx>
            <c:strRef>
              <c:f>'8.2'!$A$14</c:f>
              <c:strCache>
                <c:ptCount val="1"/>
                <c:pt idx="0">
                  <c:v>Energie prostředí (tepelné čerpadlo)</c:v>
                </c:pt>
              </c:strCache>
            </c:strRef>
          </c:tx>
          <c:spPr>
            <a:solidFill>
              <a:schemeClr val="accent5"/>
            </a:solidFill>
          </c:spPr>
          <c:invertIfNegative val="0"/>
          <c:cat>
            <c:strRef>
              <c:f>'8.2'!$C$38:$E$38</c:f>
              <c:strCache>
                <c:ptCount val="3"/>
                <c:pt idx="0">
                  <c:v>Červenec</c:v>
                </c:pt>
                <c:pt idx="1">
                  <c:v>Srpen</c:v>
                </c:pt>
                <c:pt idx="2">
                  <c:v>Září</c:v>
                </c:pt>
              </c:strCache>
            </c:strRef>
          </c:cat>
          <c:val>
            <c:numRef>
              <c:f>('8.2'!$B$14,'8.2'!$D$14,'8.2'!$F$14)</c:f>
              <c:numCache>
                <c:formatCode>#\ ##0.0</c:formatCode>
                <c:ptCount val="3"/>
                <c:pt idx="0">
                  <c:v>0</c:v>
                </c:pt>
                <c:pt idx="1">
                  <c:v>0</c:v>
                </c:pt>
                <c:pt idx="2">
                  <c:v>0</c:v>
                </c:pt>
              </c:numCache>
            </c:numRef>
          </c:val>
          <c:extLst>
            <c:ext xmlns:c16="http://schemas.microsoft.com/office/drawing/2014/chart" uri="{C3380CC4-5D6E-409C-BE32-E72D297353CC}">
              <c16:uniqueId val="{00000004-31DC-4155-BD8C-161C194FEB34}"/>
            </c:ext>
          </c:extLst>
        </c:ser>
        <c:ser>
          <c:idx val="5"/>
          <c:order val="5"/>
          <c:tx>
            <c:strRef>
              <c:f>'8.2'!$A$15</c:f>
              <c:strCache>
                <c:ptCount val="1"/>
                <c:pt idx="0">
                  <c:v>Energie Slunce (solární kolektor)</c:v>
                </c:pt>
              </c:strCache>
            </c:strRef>
          </c:tx>
          <c:spPr>
            <a:solidFill>
              <a:schemeClr val="accent6"/>
            </a:solidFill>
          </c:spPr>
          <c:invertIfNegative val="0"/>
          <c:cat>
            <c:strRef>
              <c:f>'8.2'!$C$38:$E$38</c:f>
              <c:strCache>
                <c:ptCount val="3"/>
                <c:pt idx="0">
                  <c:v>Červenec</c:v>
                </c:pt>
                <c:pt idx="1">
                  <c:v>Srpen</c:v>
                </c:pt>
                <c:pt idx="2">
                  <c:v>Září</c:v>
                </c:pt>
              </c:strCache>
            </c:strRef>
          </c:cat>
          <c:val>
            <c:numRef>
              <c:f>('8.2'!$B$15,'8.2'!$D$15,'8.2'!$F$15)</c:f>
              <c:numCache>
                <c:formatCode>#\ ##0.0</c:formatCode>
                <c:ptCount val="3"/>
                <c:pt idx="0">
                  <c:v>0</c:v>
                </c:pt>
                <c:pt idx="1">
                  <c:v>0</c:v>
                </c:pt>
                <c:pt idx="2">
                  <c:v>0</c:v>
                </c:pt>
              </c:numCache>
            </c:numRef>
          </c:val>
          <c:extLst>
            <c:ext xmlns:c16="http://schemas.microsoft.com/office/drawing/2014/chart" uri="{C3380CC4-5D6E-409C-BE32-E72D297353CC}">
              <c16:uniqueId val="{00000005-31DC-4155-BD8C-161C194FEB34}"/>
            </c:ext>
          </c:extLst>
        </c:ser>
        <c:ser>
          <c:idx val="6"/>
          <c:order val="6"/>
          <c:tx>
            <c:strRef>
              <c:f>'8.2'!$A$16</c:f>
              <c:strCache>
                <c:ptCount val="1"/>
                <c:pt idx="0">
                  <c:v>Hnědé uhlí</c:v>
                </c:pt>
              </c:strCache>
            </c:strRef>
          </c:tx>
          <c:spPr>
            <a:solidFill>
              <a:srgbClr val="F0948F"/>
            </a:solidFill>
          </c:spPr>
          <c:invertIfNegative val="0"/>
          <c:cat>
            <c:strRef>
              <c:f>'8.2'!$C$38:$E$38</c:f>
              <c:strCache>
                <c:ptCount val="3"/>
                <c:pt idx="0">
                  <c:v>Červenec</c:v>
                </c:pt>
                <c:pt idx="1">
                  <c:v>Srpen</c:v>
                </c:pt>
                <c:pt idx="2">
                  <c:v>Září</c:v>
                </c:pt>
              </c:strCache>
            </c:strRef>
          </c:cat>
          <c:val>
            <c:numRef>
              <c:f>('8.2'!$B$16,'8.2'!$D$16,'8.2'!$F$16)</c:f>
              <c:numCache>
                <c:formatCode>#\ ##0.0</c:formatCode>
                <c:ptCount val="3"/>
                <c:pt idx="0">
                  <c:v>53263.741999999998</c:v>
                </c:pt>
                <c:pt idx="1">
                  <c:v>50255.513999999996</c:v>
                </c:pt>
                <c:pt idx="2">
                  <c:v>47327.701000000001</c:v>
                </c:pt>
              </c:numCache>
            </c:numRef>
          </c:val>
          <c:extLst>
            <c:ext xmlns:c16="http://schemas.microsoft.com/office/drawing/2014/chart" uri="{C3380CC4-5D6E-409C-BE32-E72D297353CC}">
              <c16:uniqueId val="{00000006-31DC-4155-BD8C-161C194FEB34}"/>
            </c:ext>
          </c:extLst>
        </c:ser>
        <c:ser>
          <c:idx val="7"/>
          <c:order val="7"/>
          <c:tx>
            <c:strRef>
              <c:f>'8.2'!$A$17</c:f>
              <c:strCache>
                <c:ptCount val="1"/>
                <c:pt idx="0">
                  <c:v>Jaderné palivo</c:v>
                </c:pt>
              </c:strCache>
            </c:strRef>
          </c:tx>
          <c:spPr>
            <a:solidFill>
              <a:srgbClr val="F7C9C7"/>
            </a:solidFill>
          </c:spPr>
          <c:invertIfNegative val="0"/>
          <c:cat>
            <c:strRef>
              <c:f>'8.2'!$C$38:$E$38</c:f>
              <c:strCache>
                <c:ptCount val="3"/>
                <c:pt idx="0">
                  <c:v>Červenec</c:v>
                </c:pt>
                <c:pt idx="1">
                  <c:v>Srpen</c:v>
                </c:pt>
                <c:pt idx="2">
                  <c:v>Září</c:v>
                </c:pt>
              </c:strCache>
            </c:strRef>
          </c:cat>
          <c:val>
            <c:numRef>
              <c:f>('8.2'!$B$17,'8.2'!$D$17,'8.2'!$F$17)</c:f>
              <c:numCache>
                <c:formatCode>#\ ##0.0</c:formatCode>
                <c:ptCount val="3"/>
                <c:pt idx="0">
                  <c:v>5438.86</c:v>
                </c:pt>
                <c:pt idx="1">
                  <c:v>5611.97</c:v>
                </c:pt>
                <c:pt idx="2">
                  <c:v>5790.75</c:v>
                </c:pt>
              </c:numCache>
            </c:numRef>
          </c:val>
          <c:extLst>
            <c:ext xmlns:c16="http://schemas.microsoft.com/office/drawing/2014/chart" uri="{C3380CC4-5D6E-409C-BE32-E72D297353CC}">
              <c16:uniqueId val="{00000007-31DC-4155-BD8C-161C194FEB34}"/>
            </c:ext>
          </c:extLst>
        </c:ser>
        <c:ser>
          <c:idx val="8"/>
          <c:order val="8"/>
          <c:tx>
            <c:strRef>
              <c:f>'8.2'!$A$18</c:f>
              <c:strCache>
                <c:ptCount val="1"/>
                <c:pt idx="0">
                  <c:v>Koks</c:v>
                </c:pt>
              </c:strCache>
            </c:strRef>
          </c:tx>
          <c:spPr>
            <a:solidFill>
              <a:schemeClr val="tx1"/>
            </a:solidFill>
          </c:spPr>
          <c:invertIfNegative val="0"/>
          <c:cat>
            <c:strRef>
              <c:f>'8.2'!$C$38:$E$38</c:f>
              <c:strCache>
                <c:ptCount val="3"/>
                <c:pt idx="0">
                  <c:v>Červenec</c:v>
                </c:pt>
                <c:pt idx="1">
                  <c:v>Srpen</c:v>
                </c:pt>
                <c:pt idx="2">
                  <c:v>Září</c:v>
                </c:pt>
              </c:strCache>
            </c:strRef>
          </c:cat>
          <c:val>
            <c:numRef>
              <c:f>('8.2'!$B$18,'8.2'!$D$18,'8.2'!$F$18)</c:f>
              <c:numCache>
                <c:formatCode>#\ ##0.0</c:formatCode>
                <c:ptCount val="3"/>
                <c:pt idx="0">
                  <c:v>0</c:v>
                </c:pt>
                <c:pt idx="1">
                  <c:v>0</c:v>
                </c:pt>
                <c:pt idx="2">
                  <c:v>0</c:v>
                </c:pt>
              </c:numCache>
            </c:numRef>
          </c:val>
          <c:extLst>
            <c:ext xmlns:c16="http://schemas.microsoft.com/office/drawing/2014/chart" uri="{C3380CC4-5D6E-409C-BE32-E72D297353CC}">
              <c16:uniqueId val="{00000008-31DC-4155-BD8C-161C194FEB34}"/>
            </c:ext>
          </c:extLst>
        </c:ser>
        <c:ser>
          <c:idx val="9"/>
          <c:order val="9"/>
          <c:tx>
            <c:strRef>
              <c:f>'8.2'!$A$19</c:f>
              <c:strCache>
                <c:ptCount val="1"/>
                <c:pt idx="0">
                  <c:v>Odpadní teplo</c:v>
                </c:pt>
              </c:strCache>
            </c:strRef>
          </c:tx>
          <c:spPr>
            <a:solidFill>
              <a:srgbClr val="646363"/>
            </a:solidFill>
          </c:spPr>
          <c:invertIfNegative val="0"/>
          <c:cat>
            <c:strRef>
              <c:f>'8.2'!$C$38:$E$38</c:f>
              <c:strCache>
                <c:ptCount val="3"/>
                <c:pt idx="0">
                  <c:v>Červenec</c:v>
                </c:pt>
                <c:pt idx="1">
                  <c:v>Srpen</c:v>
                </c:pt>
                <c:pt idx="2">
                  <c:v>Září</c:v>
                </c:pt>
              </c:strCache>
            </c:strRef>
          </c:cat>
          <c:val>
            <c:numRef>
              <c:f>('8.2'!$B$19,'8.2'!$D$19,'8.2'!$F$19)</c:f>
              <c:numCache>
                <c:formatCode>#\ ##0.0</c:formatCode>
                <c:ptCount val="3"/>
                <c:pt idx="0">
                  <c:v>0</c:v>
                </c:pt>
                <c:pt idx="1">
                  <c:v>0</c:v>
                </c:pt>
                <c:pt idx="2">
                  <c:v>0</c:v>
                </c:pt>
              </c:numCache>
            </c:numRef>
          </c:val>
          <c:extLst>
            <c:ext xmlns:c16="http://schemas.microsoft.com/office/drawing/2014/chart" uri="{C3380CC4-5D6E-409C-BE32-E72D297353CC}">
              <c16:uniqueId val="{00000009-31DC-4155-BD8C-161C194FEB34}"/>
            </c:ext>
          </c:extLst>
        </c:ser>
        <c:ser>
          <c:idx val="10"/>
          <c:order val="10"/>
          <c:tx>
            <c:strRef>
              <c:f>'8.2'!$A$20</c:f>
              <c:strCache>
                <c:ptCount val="1"/>
                <c:pt idx="0">
                  <c:v>Ostatní kapalná paliva</c:v>
                </c:pt>
              </c:strCache>
            </c:strRef>
          </c:tx>
          <c:spPr>
            <a:solidFill>
              <a:srgbClr val="9D9D9C"/>
            </a:solidFill>
          </c:spPr>
          <c:invertIfNegative val="0"/>
          <c:cat>
            <c:strRef>
              <c:f>'8.2'!$C$38:$E$38</c:f>
              <c:strCache>
                <c:ptCount val="3"/>
                <c:pt idx="0">
                  <c:v>Červenec</c:v>
                </c:pt>
                <c:pt idx="1">
                  <c:v>Srpen</c:v>
                </c:pt>
                <c:pt idx="2">
                  <c:v>Září</c:v>
                </c:pt>
              </c:strCache>
            </c:strRef>
          </c:cat>
          <c:val>
            <c:numRef>
              <c:f>('8.2'!$B$20,'8.2'!$D$20,'8.2'!$F$20)</c:f>
              <c:numCache>
                <c:formatCode>#\ ##0.0</c:formatCode>
                <c:ptCount val="3"/>
                <c:pt idx="0">
                  <c:v>0</c:v>
                </c:pt>
                <c:pt idx="1">
                  <c:v>0</c:v>
                </c:pt>
                <c:pt idx="2">
                  <c:v>0</c:v>
                </c:pt>
              </c:numCache>
            </c:numRef>
          </c:val>
          <c:extLst>
            <c:ext xmlns:c16="http://schemas.microsoft.com/office/drawing/2014/chart" uri="{C3380CC4-5D6E-409C-BE32-E72D297353CC}">
              <c16:uniqueId val="{0000000A-31DC-4155-BD8C-161C194FEB34}"/>
            </c:ext>
          </c:extLst>
        </c:ser>
        <c:ser>
          <c:idx val="11"/>
          <c:order val="11"/>
          <c:tx>
            <c:strRef>
              <c:f>'8.2'!$A$21</c:f>
              <c:strCache>
                <c:ptCount val="1"/>
                <c:pt idx="0">
                  <c:v>Ostatní pevná paliva</c:v>
                </c:pt>
              </c:strCache>
            </c:strRef>
          </c:tx>
          <c:spPr>
            <a:solidFill>
              <a:srgbClr val="D0D0D0"/>
            </a:solidFill>
          </c:spPr>
          <c:invertIfNegative val="0"/>
          <c:cat>
            <c:strRef>
              <c:f>'8.2'!$C$38:$E$38</c:f>
              <c:strCache>
                <c:ptCount val="3"/>
                <c:pt idx="0">
                  <c:v>Červenec</c:v>
                </c:pt>
                <c:pt idx="1">
                  <c:v>Srpen</c:v>
                </c:pt>
                <c:pt idx="2">
                  <c:v>Září</c:v>
                </c:pt>
              </c:strCache>
            </c:strRef>
          </c:cat>
          <c:val>
            <c:numRef>
              <c:f>('8.2'!$B$21,'8.2'!$D$21,'8.2'!$F$21)</c:f>
              <c:numCache>
                <c:formatCode>#\ ##0.0</c:formatCode>
                <c:ptCount val="3"/>
                <c:pt idx="0">
                  <c:v>680.221</c:v>
                </c:pt>
                <c:pt idx="1">
                  <c:v>801.81200000000001</c:v>
                </c:pt>
                <c:pt idx="2">
                  <c:v>699.31100000000004</c:v>
                </c:pt>
              </c:numCache>
            </c:numRef>
          </c:val>
          <c:extLst>
            <c:ext xmlns:c16="http://schemas.microsoft.com/office/drawing/2014/chart" uri="{C3380CC4-5D6E-409C-BE32-E72D297353CC}">
              <c16:uniqueId val="{0000000B-31DC-4155-BD8C-161C194FEB34}"/>
            </c:ext>
          </c:extLst>
        </c:ser>
        <c:ser>
          <c:idx val="12"/>
          <c:order val="12"/>
          <c:tx>
            <c:strRef>
              <c:f>'8.2'!$A$22</c:f>
              <c:strCache>
                <c:ptCount val="1"/>
                <c:pt idx="0">
                  <c:v>Ostatní plyny</c:v>
                </c:pt>
              </c:strCache>
            </c:strRef>
          </c:tx>
          <c:spPr>
            <a:pattFill prst="ltUpDiag">
              <a:fgClr>
                <a:schemeClr val="tx2"/>
              </a:fgClr>
              <a:bgClr>
                <a:schemeClr val="bg1"/>
              </a:bgClr>
            </a:pattFill>
          </c:spPr>
          <c:invertIfNegative val="0"/>
          <c:cat>
            <c:strRef>
              <c:f>'8.2'!$C$38:$E$38</c:f>
              <c:strCache>
                <c:ptCount val="3"/>
                <c:pt idx="0">
                  <c:v>Červenec</c:v>
                </c:pt>
                <c:pt idx="1">
                  <c:v>Srpen</c:v>
                </c:pt>
                <c:pt idx="2">
                  <c:v>Září</c:v>
                </c:pt>
              </c:strCache>
            </c:strRef>
          </c:cat>
          <c:val>
            <c:numRef>
              <c:f>('8.2'!$B$22,'8.2'!$D$22,'8.2'!$F$22)</c:f>
              <c:numCache>
                <c:formatCode>#\ ##0.0</c:formatCode>
                <c:ptCount val="3"/>
                <c:pt idx="0">
                  <c:v>78.835999999999999</c:v>
                </c:pt>
                <c:pt idx="1">
                  <c:v>75.066000000000003</c:v>
                </c:pt>
                <c:pt idx="2">
                  <c:v>64.442999999999998</c:v>
                </c:pt>
              </c:numCache>
            </c:numRef>
          </c:val>
          <c:extLst>
            <c:ext xmlns:c16="http://schemas.microsoft.com/office/drawing/2014/chart" uri="{C3380CC4-5D6E-409C-BE32-E72D297353CC}">
              <c16:uniqueId val="{0000000C-31DC-4155-BD8C-161C194FEB34}"/>
            </c:ext>
          </c:extLst>
        </c:ser>
        <c:ser>
          <c:idx val="13"/>
          <c:order val="13"/>
          <c:tx>
            <c:strRef>
              <c:f>'8.2'!$A$23</c:f>
              <c:strCache>
                <c:ptCount val="1"/>
                <c:pt idx="0">
                  <c:v>Ostatní</c:v>
                </c:pt>
              </c:strCache>
            </c:strRef>
          </c:tx>
          <c:spPr>
            <a:pattFill prst="ltUpDiag">
              <a:fgClr>
                <a:schemeClr val="accent5"/>
              </a:fgClr>
              <a:bgClr>
                <a:schemeClr val="bg1"/>
              </a:bgClr>
            </a:pattFill>
          </c:spPr>
          <c:invertIfNegative val="0"/>
          <c:cat>
            <c:strRef>
              <c:f>'8.2'!$C$38:$E$38</c:f>
              <c:strCache>
                <c:ptCount val="3"/>
                <c:pt idx="0">
                  <c:v>Červenec</c:v>
                </c:pt>
                <c:pt idx="1">
                  <c:v>Srpen</c:v>
                </c:pt>
                <c:pt idx="2">
                  <c:v>Září</c:v>
                </c:pt>
              </c:strCache>
            </c:strRef>
          </c:cat>
          <c:val>
            <c:numRef>
              <c:f>('8.2'!$B$23,'8.2'!$D$23,'8.2'!$F$23)</c:f>
              <c:numCache>
                <c:formatCode>#\ ##0.0</c:formatCode>
                <c:ptCount val="3"/>
                <c:pt idx="0">
                  <c:v>0</c:v>
                </c:pt>
                <c:pt idx="1">
                  <c:v>0</c:v>
                </c:pt>
                <c:pt idx="2">
                  <c:v>0</c:v>
                </c:pt>
              </c:numCache>
            </c:numRef>
          </c:val>
          <c:extLst>
            <c:ext xmlns:c16="http://schemas.microsoft.com/office/drawing/2014/chart" uri="{C3380CC4-5D6E-409C-BE32-E72D297353CC}">
              <c16:uniqueId val="{0000000D-31DC-4155-BD8C-161C194FEB34}"/>
            </c:ext>
          </c:extLst>
        </c:ser>
        <c:ser>
          <c:idx val="14"/>
          <c:order val="14"/>
          <c:tx>
            <c:strRef>
              <c:f>'8.2'!$A$24</c:f>
              <c:strCache>
                <c:ptCount val="1"/>
                <c:pt idx="0">
                  <c:v>Topné oleje</c:v>
                </c:pt>
              </c:strCache>
            </c:strRef>
          </c:tx>
          <c:spPr>
            <a:pattFill prst="ltUpDiag">
              <a:fgClr>
                <a:schemeClr val="accent2"/>
              </a:fgClr>
              <a:bgClr>
                <a:schemeClr val="bg1"/>
              </a:bgClr>
            </a:pattFill>
          </c:spPr>
          <c:invertIfNegative val="0"/>
          <c:cat>
            <c:strRef>
              <c:f>'8.2'!$C$38:$E$38</c:f>
              <c:strCache>
                <c:ptCount val="3"/>
                <c:pt idx="0">
                  <c:v>Červenec</c:v>
                </c:pt>
                <c:pt idx="1">
                  <c:v>Srpen</c:v>
                </c:pt>
                <c:pt idx="2">
                  <c:v>Září</c:v>
                </c:pt>
              </c:strCache>
            </c:strRef>
          </c:cat>
          <c:val>
            <c:numRef>
              <c:f>('8.2'!$B$24,'8.2'!$D$24,'8.2'!$F$24)</c:f>
              <c:numCache>
                <c:formatCode>#\ ##0.0</c:formatCode>
                <c:ptCount val="3"/>
                <c:pt idx="0">
                  <c:v>915.005</c:v>
                </c:pt>
                <c:pt idx="1">
                  <c:v>1576.0020000000002</c:v>
                </c:pt>
                <c:pt idx="2">
                  <c:v>1151.0169999999998</c:v>
                </c:pt>
              </c:numCache>
            </c:numRef>
          </c:val>
          <c:extLst>
            <c:ext xmlns:c16="http://schemas.microsoft.com/office/drawing/2014/chart" uri="{C3380CC4-5D6E-409C-BE32-E72D297353CC}">
              <c16:uniqueId val="{0000000E-31DC-4155-BD8C-161C194FEB34}"/>
            </c:ext>
          </c:extLst>
        </c:ser>
        <c:ser>
          <c:idx val="15"/>
          <c:order val="15"/>
          <c:tx>
            <c:strRef>
              <c:f>'8.2'!$A$25</c:f>
              <c:strCache>
                <c:ptCount val="1"/>
                <c:pt idx="0">
                  <c:v>Zemní plyn</c:v>
                </c:pt>
              </c:strCache>
            </c:strRef>
          </c:tx>
          <c:spPr>
            <a:pattFill prst="ltUpDiag">
              <a:fgClr>
                <a:schemeClr val="accent6"/>
              </a:fgClr>
              <a:bgClr>
                <a:schemeClr val="bg1"/>
              </a:bgClr>
            </a:pattFill>
          </c:spPr>
          <c:invertIfNegative val="0"/>
          <c:cat>
            <c:strRef>
              <c:f>'8.2'!$C$38:$E$38</c:f>
              <c:strCache>
                <c:ptCount val="3"/>
                <c:pt idx="0">
                  <c:v>Červenec</c:v>
                </c:pt>
                <c:pt idx="1">
                  <c:v>Srpen</c:v>
                </c:pt>
                <c:pt idx="2">
                  <c:v>Září</c:v>
                </c:pt>
              </c:strCache>
            </c:strRef>
          </c:cat>
          <c:val>
            <c:numRef>
              <c:f>('8.2'!$B$25,'8.2'!$D$25,'8.2'!$F$25)</c:f>
              <c:numCache>
                <c:formatCode>#\ ##0.0</c:formatCode>
                <c:ptCount val="3"/>
                <c:pt idx="0">
                  <c:v>29665.165999999997</c:v>
                </c:pt>
                <c:pt idx="1">
                  <c:v>31157.457999999995</c:v>
                </c:pt>
                <c:pt idx="2">
                  <c:v>26825.733</c:v>
                </c:pt>
              </c:numCache>
            </c:numRef>
          </c:val>
          <c:extLst>
            <c:ext xmlns:c16="http://schemas.microsoft.com/office/drawing/2014/chart" uri="{C3380CC4-5D6E-409C-BE32-E72D297353CC}">
              <c16:uniqueId val="{0000000F-31DC-4155-BD8C-161C194FEB34}"/>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2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86C6-41AE-A3FE-BEAD1A7565F0}"/>
              </c:ext>
            </c:extLst>
          </c:dPt>
          <c:cat>
            <c:numRef>
              <c:f>'14.2'!$J$19:$J$26</c:f>
              <c:numCache>
                <c:formatCode>General</c:formatCode>
                <c:ptCount val="8"/>
              </c:numCache>
            </c:numRef>
          </c:cat>
          <c:val>
            <c:numRef>
              <c:f>'14.2'!$K$19:$K$26</c:f>
              <c:numCache>
                <c:formatCode>General</c:formatCode>
                <c:ptCount val="8"/>
              </c:numCache>
            </c:numRef>
          </c:val>
          <c:extLst>
            <c:ext xmlns:c16="http://schemas.microsoft.com/office/drawing/2014/chart" uri="{C3380CC4-5D6E-409C-BE32-E72D297353CC}">
              <c16:uniqueId val="{00000002-86C6-41AE-A3FE-BEAD1A7565F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c:ext xmlns:c16="http://schemas.microsoft.com/office/drawing/2014/chart" uri="{C3380CC4-5D6E-409C-BE32-E72D297353CC}">
              <c16:uniqueId val="{00000000-E40A-450D-9AA7-B0C71B71C1F4}"/>
            </c:ext>
          </c:extLst>
        </c:ser>
        <c:dLbls>
          <c:showLegendKey val="0"/>
          <c:showVal val="0"/>
          <c:showCatName val="0"/>
          <c:showSerName val="0"/>
          <c:showPercent val="0"/>
          <c:showBubbleSize val="0"/>
        </c:dLbls>
        <c:gapWidth val="150"/>
        <c:axId val="237951616"/>
        <c:axId val="237953408"/>
      </c:barChart>
      <c:catAx>
        <c:axId val="237951616"/>
        <c:scaling>
          <c:orientation val="maxMin"/>
        </c:scaling>
        <c:delete val="0"/>
        <c:axPos val="l"/>
        <c:numFmt formatCode="0.0" sourceLinked="1"/>
        <c:majorTickMark val="none"/>
        <c:minorTickMark val="none"/>
        <c:tickLblPos val="nextTo"/>
        <c:txPr>
          <a:bodyPr/>
          <a:lstStyle/>
          <a:p>
            <a:pPr>
              <a:defRPr sz="900"/>
            </a:pPr>
            <a:endParaRPr lang="cs-CZ"/>
          </a:p>
        </c:txPr>
        <c:crossAx val="237953408"/>
        <c:crosses val="autoZero"/>
        <c:auto val="1"/>
        <c:lblAlgn val="ctr"/>
        <c:lblOffset val="100"/>
        <c:noMultiLvlLbl val="0"/>
      </c:catAx>
      <c:valAx>
        <c:axId val="237953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951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c:ext xmlns:c16="http://schemas.microsoft.com/office/drawing/2014/chart" uri="{C3380CC4-5D6E-409C-BE32-E72D297353CC}">
              <c16:uniqueId val="{00000000-C041-4E2A-B2DA-BC2D9EF31675}"/>
            </c:ext>
          </c:extLst>
        </c:ser>
        <c:dLbls>
          <c:showLegendKey val="0"/>
          <c:showVal val="0"/>
          <c:showCatName val="0"/>
          <c:showSerName val="0"/>
          <c:showPercent val="0"/>
          <c:showBubbleSize val="0"/>
        </c:dLbls>
        <c:gapWidth val="150"/>
        <c:axId val="237982080"/>
        <c:axId val="237983616"/>
      </c:barChart>
      <c:catAx>
        <c:axId val="237982080"/>
        <c:scaling>
          <c:orientation val="minMax"/>
        </c:scaling>
        <c:delete val="0"/>
        <c:axPos val="l"/>
        <c:numFmt formatCode="General" sourceLinked="1"/>
        <c:majorTickMark val="none"/>
        <c:minorTickMark val="none"/>
        <c:tickLblPos val="nextTo"/>
        <c:txPr>
          <a:bodyPr/>
          <a:lstStyle/>
          <a:p>
            <a:pPr>
              <a:defRPr sz="900"/>
            </a:pPr>
            <a:endParaRPr lang="cs-CZ"/>
          </a:p>
        </c:txPr>
        <c:crossAx val="237983616"/>
        <c:crosses val="autoZero"/>
        <c:auto val="1"/>
        <c:lblAlgn val="ctr"/>
        <c:lblOffset val="100"/>
        <c:noMultiLvlLbl val="0"/>
      </c:catAx>
      <c:valAx>
        <c:axId val="237983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7982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 ##0.0</c:formatCode>
                <c:ptCount val="3"/>
              </c:numCache>
            </c:numRef>
          </c:val>
          <c:extLst>
            <c:ext xmlns:c16="http://schemas.microsoft.com/office/drawing/2014/chart" uri="{C3380CC4-5D6E-409C-BE32-E72D297353CC}">
              <c16:uniqueId val="{00000000-BF63-4CB6-B87C-D59736B3174C}"/>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 ##0.0</c:formatCode>
                <c:ptCount val="3"/>
              </c:numCache>
            </c:numRef>
          </c:val>
          <c:extLst>
            <c:ext xmlns:c16="http://schemas.microsoft.com/office/drawing/2014/chart" uri="{C3380CC4-5D6E-409C-BE32-E72D297353CC}">
              <c16:uniqueId val="{00000001-BF63-4CB6-B87C-D59736B3174C}"/>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 ##0.0</c:formatCode>
                <c:ptCount val="3"/>
              </c:numCache>
            </c:numRef>
          </c:val>
          <c:extLst>
            <c:ext xmlns:c16="http://schemas.microsoft.com/office/drawing/2014/chart" uri="{C3380CC4-5D6E-409C-BE32-E72D297353CC}">
              <c16:uniqueId val="{00000002-BF63-4CB6-B87C-D59736B3174C}"/>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 ##0.0</c:formatCode>
                <c:ptCount val="3"/>
              </c:numCache>
            </c:numRef>
          </c:val>
          <c:extLst>
            <c:ext xmlns:c16="http://schemas.microsoft.com/office/drawing/2014/chart" uri="{C3380CC4-5D6E-409C-BE32-E72D297353CC}">
              <c16:uniqueId val="{00000003-BF63-4CB6-B87C-D59736B3174C}"/>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 ##0.0</c:formatCode>
                <c:ptCount val="3"/>
              </c:numCache>
            </c:numRef>
          </c:val>
          <c:extLst>
            <c:ext xmlns:c16="http://schemas.microsoft.com/office/drawing/2014/chart" uri="{C3380CC4-5D6E-409C-BE32-E72D297353CC}">
              <c16:uniqueId val="{00000004-BF63-4CB6-B87C-D59736B3174C}"/>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 ##0.0</c:formatCode>
                <c:ptCount val="3"/>
              </c:numCache>
            </c:numRef>
          </c:val>
          <c:extLst>
            <c:ext xmlns:c16="http://schemas.microsoft.com/office/drawing/2014/chart" uri="{C3380CC4-5D6E-409C-BE32-E72D297353CC}">
              <c16:uniqueId val="{00000005-BF63-4CB6-B87C-D59736B3174C}"/>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 ##0.0</c:formatCode>
                <c:ptCount val="3"/>
              </c:numCache>
            </c:numRef>
          </c:val>
          <c:extLst>
            <c:ext xmlns:c16="http://schemas.microsoft.com/office/drawing/2014/chart" uri="{C3380CC4-5D6E-409C-BE32-E72D297353CC}">
              <c16:uniqueId val="{00000006-BF63-4CB6-B87C-D59736B3174C}"/>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 ##0.0</c:formatCode>
                <c:ptCount val="3"/>
              </c:numCache>
            </c:numRef>
          </c:val>
          <c:extLst>
            <c:ext xmlns:c16="http://schemas.microsoft.com/office/drawing/2014/chart" uri="{C3380CC4-5D6E-409C-BE32-E72D297353CC}">
              <c16:uniqueId val="{00000007-BF63-4CB6-B87C-D59736B3174C}"/>
            </c:ext>
          </c:extLst>
        </c:ser>
        <c:dLbls>
          <c:showLegendKey val="0"/>
          <c:showVal val="0"/>
          <c:showCatName val="0"/>
          <c:showSerName val="0"/>
          <c:showPercent val="0"/>
          <c:showBubbleSize val="0"/>
        </c:dLbls>
        <c:gapWidth val="150"/>
        <c:overlap val="100"/>
        <c:axId val="238024960"/>
        <c:axId val="239357952"/>
      </c:barChart>
      <c:catAx>
        <c:axId val="238024960"/>
        <c:scaling>
          <c:orientation val="minMax"/>
        </c:scaling>
        <c:delete val="0"/>
        <c:axPos val="b"/>
        <c:numFmt formatCode="General" sourceLinked="1"/>
        <c:majorTickMark val="none"/>
        <c:minorTickMark val="none"/>
        <c:tickLblPos val="nextTo"/>
        <c:txPr>
          <a:bodyPr/>
          <a:lstStyle/>
          <a:p>
            <a:pPr>
              <a:defRPr sz="900"/>
            </a:pPr>
            <a:endParaRPr lang="cs-CZ"/>
          </a:p>
        </c:txPr>
        <c:crossAx val="239357952"/>
        <c:crosses val="autoZero"/>
        <c:auto val="1"/>
        <c:lblAlgn val="ctr"/>
        <c:lblOffset val="100"/>
        <c:noMultiLvlLbl val="0"/>
      </c:catAx>
      <c:valAx>
        <c:axId val="23935795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380249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brutto</a:t>
            </a:r>
          </a:p>
        </c:rich>
      </c:tx>
      <c:layout>
        <c:manualLayout>
          <c:xMode val="edge"/>
          <c:yMode val="edge"/>
          <c:x val="2.4144810606041896E-3"/>
          <c:y val="1.6399302087024253E-2"/>
        </c:manualLayout>
      </c:layout>
      <c:overlay val="0"/>
    </c:title>
    <c:autoTitleDeleted val="0"/>
    <c:plotArea>
      <c:layout>
        <c:manualLayout>
          <c:layoutTarget val="inner"/>
          <c:xMode val="edge"/>
          <c:yMode val="edge"/>
          <c:x val="0.12201905319802483"/>
          <c:y val="0.11730394890440396"/>
          <c:w val="0.76550208681263932"/>
          <c:h val="0.84562035940197744"/>
        </c:manualLayout>
      </c:layout>
      <c:doughnutChart>
        <c:varyColors val="1"/>
        <c:ser>
          <c:idx val="0"/>
          <c:order val="0"/>
          <c:dPt>
            <c:idx val="0"/>
            <c:bubble3D val="0"/>
            <c:spPr>
              <a:solidFill>
                <a:schemeClr val="tx2"/>
              </a:solidFill>
            </c:spPr>
            <c:extLst>
              <c:ext xmlns:c16="http://schemas.microsoft.com/office/drawing/2014/chart" uri="{C3380CC4-5D6E-409C-BE32-E72D297353CC}">
                <c16:uniqueId val="{00000001-2D58-41CF-B8C3-A7EEB731B536}"/>
              </c:ext>
            </c:extLst>
          </c:dPt>
          <c:dPt>
            <c:idx val="1"/>
            <c:bubble3D val="0"/>
            <c:spPr>
              <a:solidFill>
                <a:schemeClr val="accent2"/>
              </a:solidFill>
            </c:spPr>
            <c:extLst>
              <c:ext xmlns:c16="http://schemas.microsoft.com/office/drawing/2014/chart" uri="{C3380CC4-5D6E-409C-BE32-E72D297353CC}">
                <c16:uniqueId val="{00000003-2D58-41CF-B8C3-A7EEB731B536}"/>
              </c:ext>
            </c:extLst>
          </c:dPt>
          <c:dPt>
            <c:idx val="2"/>
            <c:bubble3D val="0"/>
            <c:spPr>
              <a:solidFill>
                <a:schemeClr val="accent3"/>
              </a:solidFill>
            </c:spPr>
            <c:extLst>
              <c:ext xmlns:c16="http://schemas.microsoft.com/office/drawing/2014/chart" uri="{C3380CC4-5D6E-409C-BE32-E72D297353CC}">
                <c16:uniqueId val="{00000005-2D58-41CF-B8C3-A7EEB731B536}"/>
              </c:ext>
            </c:extLst>
          </c:dPt>
          <c:dPt>
            <c:idx val="3"/>
            <c:bubble3D val="0"/>
            <c:spPr>
              <a:solidFill>
                <a:schemeClr val="accent4"/>
              </a:solidFill>
            </c:spPr>
            <c:extLst>
              <c:ext xmlns:c16="http://schemas.microsoft.com/office/drawing/2014/chart" uri="{C3380CC4-5D6E-409C-BE32-E72D297353CC}">
                <c16:uniqueId val="{0000000A-D1CC-4EE3-AE6B-71BF6A6E80D7}"/>
              </c:ext>
            </c:extLst>
          </c:dPt>
          <c:dPt>
            <c:idx val="4"/>
            <c:bubble3D val="0"/>
            <c:spPr>
              <a:solidFill>
                <a:schemeClr val="accent5"/>
              </a:solidFill>
            </c:spPr>
            <c:extLst>
              <c:ext xmlns:c16="http://schemas.microsoft.com/office/drawing/2014/chart" uri="{C3380CC4-5D6E-409C-BE32-E72D297353CC}">
                <c16:uniqueId val="{0000000B-D1CC-4EE3-AE6B-71BF6A6E80D7}"/>
              </c:ext>
            </c:extLst>
          </c:dPt>
          <c:dPt>
            <c:idx val="5"/>
            <c:bubble3D val="0"/>
            <c:spPr>
              <a:solidFill>
                <a:schemeClr val="accent6"/>
              </a:solidFill>
            </c:spPr>
            <c:extLst>
              <c:ext xmlns:c16="http://schemas.microsoft.com/office/drawing/2014/chart" uri="{C3380CC4-5D6E-409C-BE32-E72D297353CC}">
                <c16:uniqueId val="{0000000C-D1CC-4EE3-AE6B-71BF6A6E80D7}"/>
              </c:ext>
            </c:extLst>
          </c:dPt>
          <c:dPt>
            <c:idx val="6"/>
            <c:bubble3D val="0"/>
            <c:spPr>
              <a:solidFill>
                <a:srgbClr val="F0948F"/>
              </a:solidFill>
            </c:spPr>
            <c:extLst>
              <c:ext xmlns:c16="http://schemas.microsoft.com/office/drawing/2014/chart" uri="{C3380CC4-5D6E-409C-BE32-E72D297353CC}">
                <c16:uniqueId val="{00000007-2D58-41CF-B8C3-A7EEB731B536}"/>
              </c:ext>
            </c:extLst>
          </c:dPt>
          <c:dPt>
            <c:idx val="7"/>
            <c:bubble3D val="0"/>
            <c:spPr>
              <a:solidFill>
                <a:srgbClr val="F7C9C7"/>
              </a:solidFill>
            </c:spPr>
            <c:extLst>
              <c:ext xmlns:c16="http://schemas.microsoft.com/office/drawing/2014/chart" uri="{C3380CC4-5D6E-409C-BE32-E72D297353CC}">
                <c16:uniqueId val="{0000000D-D1CC-4EE3-AE6B-71BF6A6E80D7}"/>
              </c:ext>
            </c:extLst>
          </c:dPt>
          <c:dPt>
            <c:idx val="8"/>
            <c:bubble3D val="0"/>
            <c:spPr>
              <a:solidFill>
                <a:schemeClr val="tx1"/>
              </a:solidFill>
            </c:spPr>
            <c:extLst>
              <c:ext xmlns:c16="http://schemas.microsoft.com/office/drawing/2014/chart" uri="{C3380CC4-5D6E-409C-BE32-E72D297353CC}">
                <c16:uniqueId val="{0000000E-D1CC-4EE3-AE6B-71BF6A6E80D7}"/>
              </c:ext>
            </c:extLst>
          </c:dPt>
          <c:dPt>
            <c:idx val="9"/>
            <c:bubble3D val="0"/>
            <c:spPr>
              <a:solidFill>
                <a:srgbClr val="646363"/>
              </a:solidFill>
            </c:spPr>
            <c:extLst>
              <c:ext xmlns:c16="http://schemas.microsoft.com/office/drawing/2014/chart" uri="{C3380CC4-5D6E-409C-BE32-E72D297353CC}">
                <c16:uniqueId val="{0000000A-546B-4CF4-BA66-24C6A2768B6A}"/>
              </c:ext>
            </c:extLst>
          </c:dPt>
          <c:dPt>
            <c:idx val="10"/>
            <c:bubble3D val="0"/>
            <c:spPr>
              <a:solidFill>
                <a:srgbClr val="9D9D9C"/>
              </a:solidFill>
            </c:spPr>
            <c:extLst>
              <c:ext xmlns:c16="http://schemas.microsoft.com/office/drawing/2014/chart" uri="{C3380CC4-5D6E-409C-BE32-E72D297353CC}">
                <c16:uniqueId val="{0000000F-D1CC-4EE3-AE6B-71BF6A6E80D7}"/>
              </c:ext>
            </c:extLst>
          </c:dPt>
          <c:dPt>
            <c:idx val="11"/>
            <c:bubble3D val="0"/>
            <c:spPr>
              <a:solidFill>
                <a:srgbClr val="D0D0D0"/>
              </a:solidFill>
            </c:spPr>
            <c:extLst>
              <c:ext xmlns:c16="http://schemas.microsoft.com/office/drawing/2014/chart" uri="{C3380CC4-5D6E-409C-BE32-E72D297353CC}">
                <c16:uniqueId val="{0000000B-546B-4CF4-BA66-24C6A2768B6A}"/>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C-546B-4CF4-BA66-24C6A2768B6A}"/>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0-D1CC-4EE3-AE6B-71BF6A6E80D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1-D1CC-4EE3-AE6B-71BF6A6E80D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2D58-41CF-B8C3-A7EEB731B536}"/>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2D58-41CF-B8C3-A7EEB731B536}"/>
                </c:ext>
              </c:extLst>
            </c:dLbl>
            <c:dLbl>
              <c:idx val="3"/>
              <c:delete val="1"/>
              <c:extLst>
                <c:ext xmlns:c15="http://schemas.microsoft.com/office/drawing/2012/chart" uri="{CE6537A1-D6FC-4f65-9D91-7224C49458BB}"/>
                <c:ext xmlns:c16="http://schemas.microsoft.com/office/drawing/2014/chart" uri="{C3380CC4-5D6E-409C-BE32-E72D297353CC}">
                  <c16:uniqueId val="{0000000A-D1CC-4EE3-AE6B-71BF6A6E80D7}"/>
                </c:ext>
              </c:extLst>
            </c:dLbl>
            <c:dLbl>
              <c:idx val="4"/>
              <c:delete val="1"/>
              <c:extLst>
                <c:ext xmlns:c15="http://schemas.microsoft.com/office/drawing/2012/chart" uri="{CE6537A1-D6FC-4f65-9D91-7224C49458BB}"/>
                <c:ext xmlns:c16="http://schemas.microsoft.com/office/drawing/2014/chart" uri="{C3380CC4-5D6E-409C-BE32-E72D297353CC}">
                  <c16:uniqueId val="{0000000B-D1CC-4EE3-AE6B-71BF6A6E80D7}"/>
                </c:ext>
              </c:extLst>
            </c:dLbl>
            <c:dLbl>
              <c:idx val="5"/>
              <c:delete val="1"/>
              <c:extLst>
                <c:ext xmlns:c15="http://schemas.microsoft.com/office/drawing/2012/chart" uri="{CE6537A1-D6FC-4f65-9D91-7224C49458BB}"/>
                <c:ext xmlns:c16="http://schemas.microsoft.com/office/drawing/2014/chart" uri="{C3380CC4-5D6E-409C-BE32-E72D297353CC}">
                  <c16:uniqueId val="{0000000C-D1CC-4EE3-AE6B-71BF6A6E80D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2D58-41CF-B8C3-A7EEB731B536}"/>
                </c:ext>
              </c:extLst>
            </c:dLbl>
            <c:dLbl>
              <c:idx val="7"/>
              <c:layout>
                <c:manualLayout>
                  <c:x val="-0.18102565456855546"/>
                  <c:y val="8.4672956956867648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1CC-4EE3-AE6B-71BF6A6E80D7}"/>
                </c:ext>
              </c:extLst>
            </c:dLbl>
            <c:dLbl>
              <c:idx val="8"/>
              <c:delete val="1"/>
              <c:extLst>
                <c:ext xmlns:c15="http://schemas.microsoft.com/office/drawing/2012/chart" uri="{CE6537A1-D6FC-4f65-9D91-7224C49458BB}"/>
                <c:ext xmlns:c16="http://schemas.microsoft.com/office/drawing/2014/chart" uri="{C3380CC4-5D6E-409C-BE32-E72D297353CC}">
                  <c16:uniqueId val="{0000000E-D1CC-4EE3-AE6B-71BF6A6E80D7}"/>
                </c:ext>
              </c:extLst>
            </c:dLbl>
            <c:dLbl>
              <c:idx val="10"/>
              <c:delete val="1"/>
              <c:extLst>
                <c:ext xmlns:c15="http://schemas.microsoft.com/office/drawing/2012/chart" uri="{CE6537A1-D6FC-4f65-9D91-7224C49458BB}"/>
                <c:ext xmlns:c16="http://schemas.microsoft.com/office/drawing/2014/chart" uri="{C3380CC4-5D6E-409C-BE32-E72D297353CC}">
                  <c16:uniqueId val="{0000000F-D1CC-4EE3-AE6B-71BF6A6E80D7}"/>
                </c:ext>
              </c:extLst>
            </c:dLbl>
            <c:dLbl>
              <c:idx val="12"/>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C-546B-4CF4-BA66-24C6A2768B6A}"/>
                </c:ext>
              </c:extLst>
            </c:dLbl>
            <c:dLbl>
              <c:idx val="13"/>
              <c:delete val="1"/>
              <c:extLst>
                <c:ext xmlns:c15="http://schemas.microsoft.com/office/drawing/2012/chart" uri="{CE6537A1-D6FC-4f65-9D91-7224C49458BB}"/>
                <c:ext xmlns:c16="http://schemas.microsoft.com/office/drawing/2014/chart" uri="{C3380CC4-5D6E-409C-BE32-E72D297353CC}">
                  <c16:uniqueId val="{00000010-D1CC-4EE3-AE6B-71BF6A6E80D7}"/>
                </c:ext>
              </c:extLst>
            </c:dLbl>
            <c:dLbl>
              <c:idx val="14"/>
              <c:layout>
                <c:manualLayout>
                  <c:x val="-0.16797069543132448"/>
                  <c:y val="-3.2195281538816144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1CC-4EE3-AE6B-71BF6A6E80D7}"/>
                </c:ext>
              </c:extLst>
            </c:dLbl>
            <c:dLbl>
              <c:idx val="15"/>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2D58-41CF-B8C3-A7EEB731B536}"/>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 ##0.0</c:formatCode>
                <c:ptCount val="16"/>
                <c:pt idx="0">
                  <c:v>4220.2859089999993</c:v>
                </c:pt>
                <c:pt idx="1">
                  <c:v>872.53558199999952</c:v>
                </c:pt>
                <c:pt idx="2">
                  <c:v>1163.7694350000002</c:v>
                </c:pt>
                <c:pt idx="3">
                  <c:v>27.493243</c:v>
                </c:pt>
                <c:pt idx="4">
                  <c:v>4.6498400000000002</c:v>
                </c:pt>
                <c:pt idx="5">
                  <c:v>0.22696999999999998</c:v>
                </c:pt>
                <c:pt idx="6">
                  <c:v>6832.525361</c:v>
                </c:pt>
                <c:pt idx="7">
                  <c:v>68.325999999999993</c:v>
                </c:pt>
                <c:pt idx="8">
                  <c:v>0</c:v>
                </c:pt>
                <c:pt idx="9">
                  <c:v>1981.75847</c:v>
                </c:pt>
                <c:pt idx="10">
                  <c:v>5.3988740000000002</c:v>
                </c:pt>
                <c:pt idx="11">
                  <c:v>943.09587046826823</c:v>
                </c:pt>
                <c:pt idx="12">
                  <c:v>1806.9500440000004</c:v>
                </c:pt>
                <c:pt idx="13">
                  <c:v>0</c:v>
                </c:pt>
                <c:pt idx="14">
                  <c:v>77.139653999999979</c:v>
                </c:pt>
                <c:pt idx="15">
                  <c:v>3291.91595653173</c:v>
                </c:pt>
              </c:numCache>
            </c:numRef>
          </c:val>
          <c:extLst>
            <c:ext xmlns:c16="http://schemas.microsoft.com/office/drawing/2014/chart" uri="{C3380CC4-5D6E-409C-BE32-E72D297353CC}">
              <c16:uniqueId val="{00000012-2D58-41CF-B8C3-A7EEB731B536}"/>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c:ext xmlns:c16="http://schemas.microsoft.com/office/drawing/2014/chart" uri="{C3380CC4-5D6E-409C-BE32-E72D297353CC}">
              <c16:uniqueId val="{00000000-C1AB-41B7-ABDD-8E7EC0EC03F0}"/>
            </c:ext>
          </c:extLst>
        </c:ser>
        <c:dLbls>
          <c:showLegendKey val="0"/>
          <c:showVal val="0"/>
          <c:showCatName val="0"/>
          <c:showSerName val="0"/>
          <c:showPercent val="0"/>
          <c:showBubbleSize val="0"/>
        </c:dLbls>
        <c:gapWidth val="150"/>
        <c:axId val="239387392"/>
        <c:axId val="239388928"/>
      </c:barChart>
      <c:catAx>
        <c:axId val="239387392"/>
        <c:scaling>
          <c:orientation val="minMax"/>
        </c:scaling>
        <c:delete val="0"/>
        <c:axPos val="l"/>
        <c:numFmt formatCode="General" sourceLinked="1"/>
        <c:majorTickMark val="none"/>
        <c:minorTickMark val="none"/>
        <c:tickLblPos val="nextTo"/>
        <c:txPr>
          <a:bodyPr/>
          <a:lstStyle/>
          <a:p>
            <a:pPr>
              <a:defRPr sz="900"/>
            </a:pPr>
            <a:endParaRPr lang="cs-CZ"/>
          </a:p>
        </c:txPr>
        <c:crossAx val="239388928"/>
        <c:crosses val="autoZero"/>
        <c:auto val="1"/>
        <c:lblAlgn val="ctr"/>
        <c:lblOffset val="100"/>
        <c:noMultiLvlLbl val="0"/>
      </c:catAx>
      <c:valAx>
        <c:axId val="239388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87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064F-4F63-8439-5189DA88F5C3}"/>
              </c:ext>
            </c:extLst>
          </c:dPt>
          <c:cat>
            <c:numRef>
              <c:f>'14.3'!$J$19:$J$26</c:f>
              <c:numCache>
                <c:formatCode>General</c:formatCode>
                <c:ptCount val="8"/>
              </c:numCache>
            </c:numRef>
          </c:cat>
          <c:val>
            <c:numRef>
              <c:f>'14.3'!$K$19:$K$26</c:f>
              <c:numCache>
                <c:formatCode>General</c:formatCode>
                <c:ptCount val="8"/>
              </c:numCache>
            </c:numRef>
          </c:val>
          <c:extLst>
            <c:ext xmlns:c16="http://schemas.microsoft.com/office/drawing/2014/chart" uri="{C3380CC4-5D6E-409C-BE32-E72D297353CC}">
              <c16:uniqueId val="{00000002-064F-4F63-8439-5189DA88F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c:ext xmlns:c16="http://schemas.microsoft.com/office/drawing/2014/chart" uri="{C3380CC4-5D6E-409C-BE32-E72D297353CC}">
              <c16:uniqueId val="{00000000-8C6E-4C87-B0B1-18623D096D01}"/>
            </c:ext>
          </c:extLst>
        </c:ser>
        <c:dLbls>
          <c:showLegendKey val="0"/>
          <c:showVal val="0"/>
          <c:showCatName val="0"/>
          <c:showSerName val="0"/>
          <c:showPercent val="0"/>
          <c:showBubbleSize val="0"/>
        </c:dLbls>
        <c:gapWidth val="150"/>
        <c:axId val="237731200"/>
        <c:axId val="237745280"/>
      </c:barChart>
      <c:catAx>
        <c:axId val="237731200"/>
        <c:scaling>
          <c:orientation val="maxMin"/>
        </c:scaling>
        <c:delete val="0"/>
        <c:axPos val="l"/>
        <c:numFmt formatCode="0.0" sourceLinked="1"/>
        <c:majorTickMark val="none"/>
        <c:minorTickMark val="none"/>
        <c:tickLblPos val="nextTo"/>
        <c:txPr>
          <a:bodyPr/>
          <a:lstStyle/>
          <a:p>
            <a:pPr>
              <a:defRPr sz="900"/>
            </a:pPr>
            <a:endParaRPr lang="cs-CZ"/>
          </a:p>
        </c:txPr>
        <c:crossAx val="237745280"/>
        <c:crosses val="autoZero"/>
        <c:auto val="1"/>
        <c:lblAlgn val="ctr"/>
        <c:lblOffset val="100"/>
        <c:noMultiLvlLbl val="0"/>
      </c:catAx>
      <c:valAx>
        <c:axId val="237745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731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c:ext xmlns:c16="http://schemas.microsoft.com/office/drawing/2014/chart" uri="{C3380CC4-5D6E-409C-BE32-E72D297353CC}">
              <c16:uniqueId val="{00000000-D1A1-44DC-B712-E20257FC3DE5}"/>
            </c:ext>
          </c:extLst>
        </c:ser>
        <c:dLbls>
          <c:showLegendKey val="0"/>
          <c:showVal val="0"/>
          <c:showCatName val="0"/>
          <c:showSerName val="0"/>
          <c:showPercent val="0"/>
          <c:showBubbleSize val="0"/>
        </c:dLbls>
        <c:gapWidth val="150"/>
        <c:axId val="239674496"/>
        <c:axId val="239676032"/>
      </c:barChart>
      <c:catAx>
        <c:axId val="239674496"/>
        <c:scaling>
          <c:orientation val="minMax"/>
        </c:scaling>
        <c:delete val="0"/>
        <c:axPos val="l"/>
        <c:numFmt formatCode="General" sourceLinked="1"/>
        <c:majorTickMark val="none"/>
        <c:minorTickMark val="none"/>
        <c:tickLblPos val="nextTo"/>
        <c:txPr>
          <a:bodyPr/>
          <a:lstStyle/>
          <a:p>
            <a:pPr>
              <a:defRPr sz="900"/>
            </a:pPr>
            <a:endParaRPr lang="cs-CZ"/>
          </a:p>
        </c:txPr>
        <c:crossAx val="239676032"/>
        <c:crosses val="autoZero"/>
        <c:auto val="1"/>
        <c:lblAlgn val="ctr"/>
        <c:lblOffset val="100"/>
        <c:noMultiLvlLbl val="0"/>
      </c:catAx>
      <c:valAx>
        <c:axId val="239676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74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 ##0.0</c:formatCode>
                <c:ptCount val="3"/>
              </c:numCache>
            </c:numRef>
          </c:val>
          <c:extLst>
            <c:ext xmlns:c16="http://schemas.microsoft.com/office/drawing/2014/chart" uri="{C3380CC4-5D6E-409C-BE32-E72D297353CC}">
              <c16:uniqueId val="{00000000-5E00-4FCE-A12A-4B4C1DFBFB4B}"/>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 ##0.0</c:formatCode>
                <c:ptCount val="3"/>
              </c:numCache>
            </c:numRef>
          </c:val>
          <c:extLst>
            <c:ext xmlns:c16="http://schemas.microsoft.com/office/drawing/2014/chart" uri="{C3380CC4-5D6E-409C-BE32-E72D297353CC}">
              <c16:uniqueId val="{00000001-5E00-4FCE-A12A-4B4C1DFBFB4B}"/>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 ##0.0</c:formatCode>
                <c:ptCount val="3"/>
              </c:numCache>
            </c:numRef>
          </c:val>
          <c:extLst>
            <c:ext xmlns:c16="http://schemas.microsoft.com/office/drawing/2014/chart" uri="{C3380CC4-5D6E-409C-BE32-E72D297353CC}">
              <c16:uniqueId val="{00000002-5E00-4FCE-A12A-4B4C1DFBFB4B}"/>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 ##0.0</c:formatCode>
                <c:ptCount val="3"/>
              </c:numCache>
            </c:numRef>
          </c:val>
          <c:extLst>
            <c:ext xmlns:c16="http://schemas.microsoft.com/office/drawing/2014/chart" uri="{C3380CC4-5D6E-409C-BE32-E72D297353CC}">
              <c16:uniqueId val="{00000003-5E00-4FCE-A12A-4B4C1DFBFB4B}"/>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 ##0.0</c:formatCode>
                <c:ptCount val="3"/>
              </c:numCache>
            </c:numRef>
          </c:val>
          <c:extLst>
            <c:ext xmlns:c16="http://schemas.microsoft.com/office/drawing/2014/chart" uri="{C3380CC4-5D6E-409C-BE32-E72D297353CC}">
              <c16:uniqueId val="{00000004-5E00-4FCE-A12A-4B4C1DFBFB4B}"/>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 ##0.0</c:formatCode>
                <c:ptCount val="3"/>
              </c:numCache>
            </c:numRef>
          </c:val>
          <c:extLst>
            <c:ext xmlns:c16="http://schemas.microsoft.com/office/drawing/2014/chart" uri="{C3380CC4-5D6E-409C-BE32-E72D297353CC}">
              <c16:uniqueId val="{00000005-5E00-4FCE-A12A-4B4C1DFBFB4B}"/>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 ##0.0</c:formatCode>
                <c:ptCount val="3"/>
              </c:numCache>
            </c:numRef>
          </c:val>
          <c:extLst>
            <c:ext xmlns:c16="http://schemas.microsoft.com/office/drawing/2014/chart" uri="{C3380CC4-5D6E-409C-BE32-E72D297353CC}">
              <c16:uniqueId val="{00000006-5E00-4FCE-A12A-4B4C1DFBFB4B}"/>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 ##0.0</c:formatCode>
                <c:ptCount val="3"/>
              </c:numCache>
            </c:numRef>
          </c:val>
          <c:extLst>
            <c:ext xmlns:c16="http://schemas.microsoft.com/office/drawing/2014/chart" uri="{C3380CC4-5D6E-409C-BE32-E72D297353CC}">
              <c16:uniqueId val="{00000007-5E00-4FCE-A12A-4B4C1DFBFB4B}"/>
            </c:ext>
          </c:extLst>
        </c:ser>
        <c:dLbls>
          <c:showLegendKey val="0"/>
          <c:showVal val="0"/>
          <c:showCatName val="0"/>
          <c:showSerName val="0"/>
          <c:showPercent val="0"/>
          <c:showBubbleSize val="0"/>
        </c:dLbls>
        <c:gapWidth val="150"/>
        <c:overlap val="100"/>
        <c:axId val="239725568"/>
        <c:axId val="239731456"/>
      </c:barChart>
      <c:catAx>
        <c:axId val="239725568"/>
        <c:scaling>
          <c:orientation val="minMax"/>
        </c:scaling>
        <c:delete val="0"/>
        <c:axPos val="b"/>
        <c:numFmt formatCode="General" sourceLinked="1"/>
        <c:majorTickMark val="none"/>
        <c:minorTickMark val="none"/>
        <c:tickLblPos val="nextTo"/>
        <c:txPr>
          <a:bodyPr/>
          <a:lstStyle/>
          <a:p>
            <a:pPr>
              <a:defRPr sz="900"/>
            </a:pPr>
            <a:endParaRPr lang="cs-CZ"/>
          </a:p>
        </c:txPr>
        <c:crossAx val="239731456"/>
        <c:crosses val="autoZero"/>
        <c:auto val="1"/>
        <c:lblAlgn val="ctr"/>
        <c:lblOffset val="100"/>
        <c:noMultiLvlLbl val="0"/>
      </c:catAx>
      <c:valAx>
        <c:axId val="23973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7255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c:ext xmlns:c16="http://schemas.microsoft.com/office/drawing/2014/chart" uri="{C3380CC4-5D6E-409C-BE32-E72D297353CC}">
              <c16:uniqueId val="{00000000-4C11-4650-B0ED-83934329EAD8}"/>
            </c:ext>
          </c:extLst>
        </c:ser>
        <c:dLbls>
          <c:showLegendKey val="0"/>
          <c:showVal val="0"/>
          <c:showCatName val="0"/>
          <c:showSerName val="0"/>
          <c:showPercent val="0"/>
          <c:showBubbleSize val="0"/>
        </c:dLbls>
        <c:gapWidth val="150"/>
        <c:axId val="239769088"/>
        <c:axId val="239770624"/>
      </c:barChart>
      <c:catAx>
        <c:axId val="239769088"/>
        <c:scaling>
          <c:orientation val="minMax"/>
        </c:scaling>
        <c:delete val="0"/>
        <c:axPos val="l"/>
        <c:numFmt formatCode="General" sourceLinked="1"/>
        <c:majorTickMark val="none"/>
        <c:minorTickMark val="none"/>
        <c:tickLblPos val="nextTo"/>
        <c:txPr>
          <a:bodyPr/>
          <a:lstStyle/>
          <a:p>
            <a:pPr>
              <a:defRPr sz="900"/>
            </a:pPr>
            <a:endParaRPr lang="cs-CZ"/>
          </a:p>
        </c:txPr>
        <c:crossAx val="239770624"/>
        <c:crosses val="autoZero"/>
        <c:auto val="1"/>
        <c:lblAlgn val="ctr"/>
        <c:lblOffset val="100"/>
        <c:noMultiLvlLbl val="0"/>
      </c:catAx>
      <c:valAx>
        <c:axId val="23977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76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AFD1-42E3-A09A-2EB65BD5C696}"/>
              </c:ext>
            </c:extLst>
          </c:dPt>
          <c:cat>
            <c:numRef>
              <c:f>'14.4'!$J$19:$J$26</c:f>
              <c:numCache>
                <c:formatCode>General</c:formatCode>
                <c:ptCount val="8"/>
              </c:numCache>
            </c:numRef>
          </c:cat>
          <c:val>
            <c:numRef>
              <c:f>'14.4'!$K$19:$K$26</c:f>
              <c:numCache>
                <c:formatCode>General</c:formatCode>
                <c:ptCount val="8"/>
              </c:numCache>
            </c:numRef>
          </c:val>
          <c:extLst>
            <c:ext xmlns:c16="http://schemas.microsoft.com/office/drawing/2014/chart" uri="{C3380CC4-5D6E-409C-BE32-E72D297353CC}">
              <c16:uniqueId val="{00000002-AFD1-42E3-A09A-2EB65BD5C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c:ext xmlns:c16="http://schemas.microsoft.com/office/drawing/2014/chart" uri="{C3380CC4-5D6E-409C-BE32-E72D297353CC}">
              <c16:uniqueId val="{00000000-9D38-4C24-8E59-BCB619006B43}"/>
            </c:ext>
          </c:extLst>
        </c:ser>
        <c:dLbls>
          <c:showLegendKey val="0"/>
          <c:showVal val="0"/>
          <c:showCatName val="0"/>
          <c:showSerName val="0"/>
          <c:showPercent val="0"/>
          <c:showBubbleSize val="0"/>
        </c:dLbls>
        <c:gapWidth val="150"/>
        <c:axId val="239521152"/>
        <c:axId val="239535232"/>
      </c:barChart>
      <c:catAx>
        <c:axId val="239521152"/>
        <c:scaling>
          <c:orientation val="maxMin"/>
        </c:scaling>
        <c:delete val="0"/>
        <c:axPos val="l"/>
        <c:numFmt formatCode="0.0" sourceLinked="1"/>
        <c:majorTickMark val="none"/>
        <c:minorTickMark val="none"/>
        <c:tickLblPos val="nextTo"/>
        <c:txPr>
          <a:bodyPr/>
          <a:lstStyle/>
          <a:p>
            <a:pPr>
              <a:defRPr sz="900"/>
            </a:pPr>
            <a:endParaRPr lang="cs-CZ"/>
          </a:p>
        </c:txPr>
        <c:crossAx val="239535232"/>
        <c:crosses val="autoZero"/>
        <c:auto val="1"/>
        <c:lblAlgn val="ctr"/>
        <c:lblOffset val="100"/>
        <c:noMultiLvlLbl val="0"/>
      </c:catAx>
      <c:valAx>
        <c:axId val="23953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521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c:ext xmlns:c16="http://schemas.microsoft.com/office/drawing/2014/chart" uri="{C3380CC4-5D6E-409C-BE32-E72D297353CC}">
              <c16:uniqueId val="{00000000-6E11-4256-AABF-09B2A48053F5}"/>
            </c:ext>
          </c:extLst>
        </c:ser>
        <c:dLbls>
          <c:showLegendKey val="0"/>
          <c:showVal val="0"/>
          <c:showCatName val="0"/>
          <c:showSerName val="0"/>
          <c:showPercent val="0"/>
          <c:showBubbleSize val="0"/>
        </c:dLbls>
        <c:gapWidth val="150"/>
        <c:axId val="239551616"/>
        <c:axId val="239553152"/>
      </c:barChart>
      <c:catAx>
        <c:axId val="239551616"/>
        <c:scaling>
          <c:orientation val="minMax"/>
        </c:scaling>
        <c:delete val="0"/>
        <c:axPos val="l"/>
        <c:numFmt formatCode="General" sourceLinked="1"/>
        <c:majorTickMark val="none"/>
        <c:minorTickMark val="none"/>
        <c:tickLblPos val="nextTo"/>
        <c:txPr>
          <a:bodyPr/>
          <a:lstStyle/>
          <a:p>
            <a:pPr>
              <a:defRPr sz="900"/>
            </a:pPr>
            <a:endParaRPr lang="cs-CZ"/>
          </a:p>
        </c:txPr>
        <c:crossAx val="239553152"/>
        <c:crosses val="autoZero"/>
        <c:auto val="1"/>
        <c:lblAlgn val="ctr"/>
        <c:lblOffset val="100"/>
        <c:noMultiLvlLbl val="0"/>
      </c:catAx>
      <c:valAx>
        <c:axId val="23955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55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 ##0.0</c:formatCode>
                <c:ptCount val="3"/>
              </c:numCache>
            </c:numRef>
          </c:val>
          <c:extLst>
            <c:ext xmlns:c16="http://schemas.microsoft.com/office/drawing/2014/chart" uri="{C3380CC4-5D6E-409C-BE32-E72D297353CC}">
              <c16:uniqueId val="{00000000-ED0F-482C-A2BD-14FF18E13774}"/>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 ##0.0</c:formatCode>
                <c:ptCount val="3"/>
              </c:numCache>
            </c:numRef>
          </c:val>
          <c:extLst>
            <c:ext xmlns:c16="http://schemas.microsoft.com/office/drawing/2014/chart" uri="{C3380CC4-5D6E-409C-BE32-E72D297353CC}">
              <c16:uniqueId val="{00000001-ED0F-482C-A2BD-14FF18E13774}"/>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 ##0.0</c:formatCode>
                <c:ptCount val="3"/>
              </c:numCache>
            </c:numRef>
          </c:val>
          <c:extLst>
            <c:ext xmlns:c16="http://schemas.microsoft.com/office/drawing/2014/chart" uri="{C3380CC4-5D6E-409C-BE32-E72D297353CC}">
              <c16:uniqueId val="{00000002-ED0F-482C-A2BD-14FF18E13774}"/>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 ##0.0</c:formatCode>
                <c:ptCount val="3"/>
              </c:numCache>
            </c:numRef>
          </c:val>
          <c:extLst>
            <c:ext xmlns:c16="http://schemas.microsoft.com/office/drawing/2014/chart" uri="{C3380CC4-5D6E-409C-BE32-E72D297353CC}">
              <c16:uniqueId val="{00000003-ED0F-482C-A2BD-14FF18E13774}"/>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 ##0.0</c:formatCode>
                <c:ptCount val="3"/>
              </c:numCache>
            </c:numRef>
          </c:val>
          <c:extLst>
            <c:ext xmlns:c16="http://schemas.microsoft.com/office/drawing/2014/chart" uri="{C3380CC4-5D6E-409C-BE32-E72D297353CC}">
              <c16:uniqueId val="{00000004-ED0F-482C-A2BD-14FF18E13774}"/>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 ##0.0</c:formatCode>
                <c:ptCount val="3"/>
              </c:numCache>
            </c:numRef>
          </c:val>
          <c:extLst>
            <c:ext xmlns:c16="http://schemas.microsoft.com/office/drawing/2014/chart" uri="{C3380CC4-5D6E-409C-BE32-E72D297353CC}">
              <c16:uniqueId val="{00000005-ED0F-482C-A2BD-14FF18E13774}"/>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 ##0.0</c:formatCode>
                <c:ptCount val="3"/>
              </c:numCache>
            </c:numRef>
          </c:val>
          <c:extLst>
            <c:ext xmlns:c16="http://schemas.microsoft.com/office/drawing/2014/chart" uri="{C3380CC4-5D6E-409C-BE32-E72D297353CC}">
              <c16:uniqueId val="{00000006-ED0F-482C-A2BD-14FF18E13774}"/>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 ##0.0</c:formatCode>
                <c:ptCount val="3"/>
              </c:numCache>
            </c:numRef>
          </c:val>
          <c:extLst>
            <c:ext xmlns:c16="http://schemas.microsoft.com/office/drawing/2014/chart" uri="{C3380CC4-5D6E-409C-BE32-E72D297353CC}">
              <c16:uniqueId val="{00000007-ED0F-482C-A2BD-14FF18E13774}"/>
            </c:ext>
          </c:extLst>
        </c:ser>
        <c:dLbls>
          <c:showLegendKey val="0"/>
          <c:showVal val="0"/>
          <c:showCatName val="0"/>
          <c:showSerName val="0"/>
          <c:showPercent val="0"/>
          <c:showBubbleSize val="0"/>
        </c:dLbls>
        <c:gapWidth val="150"/>
        <c:overlap val="100"/>
        <c:axId val="239619072"/>
        <c:axId val="239629056"/>
      </c:barChart>
      <c:catAx>
        <c:axId val="239619072"/>
        <c:scaling>
          <c:orientation val="minMax"/>
        </c:scaling>
        <c:delete val="0"/>
        <c:axPos val="b"/>
        <c:numFmt formatCode="General" sourceLinked="1"/>
        <c:majorTickMark val="none"/>
        <c:minorTickMark val="none"/>
        <c:tickLblPos val="nextTo"/>
        <c:txPr>
          <a:bodyPr/>
          <a:lstStyle/>
          <a:p>
            <a:pPr>
              <a:defRPr sz="900"/>
            </a:pPr>
            <a:endParaRPr lang="cs-CZ"/>
          </a:p>
        </c:txPr>
        <c:crossAx val="239629056"/>
        <c:crosses val="autoZero"/>
        <c:auto val="1"/>
        <c:lblAlgn val="ctr"/>
        <c:lblOffset val="100"/>
        <c:noMultiLvlLbl val="0"/>
      </c:catAx>
      <c:valAx>
        <c:axId val="23962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6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Podíl </a:t>
            </a:r>
            <a:r>
              <a:rPr lang="cs-CZ" sz="1000">
                <a:solidFill>
                  <a:schemeClr val="tx2"/>
                </a:solidFill>
              </a:rPr>
              <a:t>krajů ČR na výrobě tepla brutto</a:t>
            </a:r>
            <a:endParaRPr lang="en-US" sz="1000">
              <a:solidFill>
                <a:schemeClr val="tx2"/>
              </a:solidFill>
            </a:endParaRPr>
          </a:p>
        </c:rich>
      </c:tx>
      <c:layout>
        <c:manualLayout>
          <c:xMode val="edge"/>
          <c:yMode val="edge"/>
          <c:x val="1.8182001342337658E-2"/>
          <c:y val="6.3282122037282623E-3"/>
        </c:manualLayout>
      </c:layout>
      <c:overlay val="0"/>
      <c:spPr>
        <a:solidFill>
          <a:sysClr val="window" lastClr="FFFFFF"/>
        </a:solidFill>
      </c:spPr>
    </c:title>
    <c:autoTitleDeleted val="0"/>
    <c:plotArea>
      <c:layout/>
      <c:doughnutChart>
        <c:varyColors val="1"/>
        <c:ser>
          <c:idx val="0"/>
          <c:order val="0"/>
          <c:dPt>
            <c:idx val="0"/>
            <c:bubble3D val="0"/>
            <c:spPr>
              <a:solidFill>
                <a:schemeClr val="accent1"/>
              </a:solidFill>
            </c:spPr>
            <c:extLst>
              <c:ext xmlns:c16="http://schemas.microsoft.com/office/drawing/2014/chart" uri="{C3380CC4-5D6E-409C-BE32-E72D297353CC}">
                <c16:uniqueId val="{00000036-8D3F-49FF-99F5-84FA02CAA939}"/>
              </c:ext>
            </c:extLst>
          </c:dPt>
          <c:dPt>
            <c:idx val="1"/>
            <c:bubble3D val="0"/>
            <c:spPr>
              <a:solidFill>
                <a:schemeClr val="accent2"/>
              </a:solidFill>
            </c:spPr>
            <c:extLst>
              <c:ext xmlns:c16="http://schemas.microsoft.com/office/drawing/2014/chart" uri="{C3380CC4-5D6E-409C-BE32-E72D297353CC}">
                <c16:uniqueId val="{00000035-8D3F-49FF-99F5-84FA02CAA939}"/>
              </c:ext>
            </c:extLst>
          </c:dPt>
          <c:dPt>
            <c:idx val="2"/>
            <c:bubble3D val="0"/>
            <c:spPr>
              <a:solidFill>
                <a:schemeClr val="accent3"/>
              </a:solidFill>
            </c:spPr>
            <c:extLst>
              <c:ext xmlns:c16="http://schemas.microsoft.com/office/drawing/2014/chart" uri="{C3380CC4-5D6E-409C-BE32-E72D297353CC}">
                <c16:uniqueId val="{00000034-8D3F-49FF-99F5-84FA02CAA939}"/>
              </c:ext>
            </c:extLst>
          </c:dPt>
          <c:dPt>
            <c:idx val="3"/>
            <c:bubble3D val="0"/>
            <c:spPr>
              <a:solidFill>
                <a:schemeClr val="accent4"/>
              </a:solidFill>
            </c:spPr>
            <c:extLst>
              <c:ext xmlns:c16="http://schemas.microsoft.com/office/drawing/2014/chart" uri="{C3380CC4-5D6E-409C-BE32-E72D297353CC}">
                <c16:uniqueId val="{00000033-8D3F-49FF-99F5-84FA02CAA939}"/>
              </c:ext>
            </c:extLst>
          </c:dPt>
          <c:dPt>
            <c:idx val="4"/>
            <c:bubble3D val="0"/>
            <c:spPr>
              <a:solidFill>
                <a:schemeClr val="accent5"/>
              </a:solidFill>
            </c:spPr>
            <c:extLst>
              <c:ext xmlns:c16="http://schemas.microsoft.com/office/drawing/2014/chart" uri="{C3380CC4-5D6E-409C-BE32-E72D297353CC}">
                <c16:uniqueId val="{00000032-8D3F-49FF-99F5-84FA02CAA939}"/>
              </c:ext>
            </c:extLst>
          </c:dPt>
          <c:dPt>
            <c:idx val="5"/>
            <c:bubble3D val="0"/>
            <c:spPr>
              <a:solidFill>
                <a:schemeClr val="accent6"/>
              </a:solidFill>
            </c:spPr>
            <c:extLst>
              <c:ext xmlns:c16="http://schemas.microsoft.com/office/drawing/2014/chart" uri="{C3380CC4-5D6E-409C-BE32-E72D297353CC}">
                <c16:uniqueId val="{00000000-70AB-453B-9F1F-CDB317E7DB5E}"/>
              </c:ext>
            </c:extLst>
          </c:dPt>
          <c:dPt>
            <c:idx val="6"/>
            <c:bubble3D val="0"/>
            <c:spPr>
              <a:solidFill>
                <a:srgbClr val="F0948F"/>
              </a:solidFill>
            </c:spPr>
            <c:extLst>
              <c:ext xmlns:c16="http://schemas.microsoft.com/office/drawing/2014/chart" uri="{C3380CC4-5D6E-409C-BE32-E72D297353CC}">
                <c16:uniqueId val="{00000031-8D3F-49FF-99F5-84FA02CAA939}"/>
              </c:ext>
            </c:extLst>
          </c:dPt>
          <c:dPt>
            <c:idx val="7"/>
            <c:bubble3D val="0"/>
            <c:spPr>
              <a:solidFill>
                <a:srgbClr val="F7C9C7"/>
              </a:solidFill>
            </c:spPr>
            <c:extLst>
              <c:ext xmlns:c16="http://schemas.microsoft.com/office/drawing/2014/chart" uri="{C3380CC4-5D6E-409C-BE32-E72D297353CC}">
                <c16:uniqueId val="{00000001-70AB-453B-9F1F-CDB317E7DB5E}"/>
              </c:ext>
            </c:extLst>
          </c:dPt>
          <c:dPt>
            <c:idx val="8"/>
            <c:bubble3D val="0"/>
            <c:spPr>
              <a:solidFill>
                <a:schemeClr val="tx1"/>
              </a:solidFill>
            </c:spPr>
            <c:extLst>
              <c:ext xmlns:c16="http://schemas.microsoft.com/office/drawing/2014/chart" uri="{C3380CC4-5D6E-409C-BE32-E72D297353CC}">
                <c16:uniqueId val="{00000002-A88C-417D-8E14-13190C6E193A}"/>
              </c:ext>
            </c:extLst>
          </c:dPt>
          <c:dPt>
            <c:idx val="9"/>
            <c:bubble3D val="0"/>
            <c:spPr>
              <a:solidFill>
                <a:srgbClr val="646363"/>
              </a:solidFill>
            </c:spPr>
            <c:extLst>
              <c:ext xmlns:c16="http://schemas.microsoft.com/office/drawing/2014/chart" uri="{C3380CC4-5D6E-409C-BE32-E72D297353CC}">
                <c16:uniqueId val="{00000030-8D3F-49FF-99F5-84FA02CAA939}"/>
              </c:ext>
            </c:extLst>
          </c:dPt>
          <c:dPt>
            <c:idx val="10"/>
            <c:bubble3D val="0"/>
            <c:spPr>
              <a:solidFill>
                <a:srgbClr val="9D9D9C"/>
              </a:solidFill>
            </c:spPr>
            <c:extLst>
              <c:ext xmlns:c16="http://schemas.microsoft.com/office/drawing/2014/chart" uri="{C3380CC4-5D6E-409C-BE32-E72D297353CC}">
                <c16:uniqueId val="{0000002F-8D3F-49FF-99F5-84FA02CAA939}"/>
              </c:ext>
            </c:extLst>
          </c:dPt>
          <c:dPt>
            <c:idx val="11"/>
            <c:bubble3D val="0"/>
            <c:spPr>
              <a:solidFill>
                <a:srgbClr val="D0D0D0"/>
              </a:solidFill>
            </c:spPr>
            <c:extLst>
              <c:ext xmlns:c16="http://schemas.microsoft.com/office/drawing/2014/chart" uri="{C3380CC4-5D6E-409C-BE32-E72D297353CC}">
                <c16:uniqueId val="{0000002E-8D3F-49FF-99F5-84FA02CAA939}"/>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2D-8D3F-49FF-99F5-84FA02CAA939}"/>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2C-8D3F-49FF-99F5-84FA02CAA939}"/>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A88C-417D-8E14-13190C6E193A}"/>
                </c:ext>
              </c:extLst>
            </c:dLbl>
            <c:dLbl>
              <c:idx val="12"/>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D-8D3F-49FF-99F5-84FA02CAA939}"/>
                </c:ext>
              </c:extLst>
            </c:dLbl>
            <c:dLbl>
              <c:idx val="13"/>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C-8D3F-49FF-99F5-84FA02CAA939}"/>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 ##0.0</c:formatCode>
                <c:ptCount val="14"/>
                <c:pt idx="0">
                  <c:v>573.82761300000004</c:v>
                </c:pt>
                <c:pt idx="1">
                  <c:v>848.95604400000002</c:v>
                </c:pt>
                <c:pt idx="2">
                  <c:v>782.90226500000017</c:v>
                </c:pt>
                <c:pt idx="3">
                  <c:v>1440.8202209999999</c:v>
                </c:pt>
                <c:pt idx="4">
                  <c:v>493.32993900000025</c:v>
                </c:pt>
                <c:pt idx="5">
                  <c:v>542.79913800000008</c:v>
                </c:pt>
                <c:pt idx="6">
                  <c:v>320.24764299999998</c:v>
                </c:pt>
                <c:pt idx="7">
                  <c:v>4462.2991159999983</c:v>
                </c:pt>
                <c:pt idx="8">
                  <c:v>849.7766059999999</c:v>
                </c:pt>
                <c:pt idx="9">
                  <c:v>667.286338</c:v>
                </c:pt>
                <c:pt idx="10">
                  <c:v>620.63460499999997</c:v>
                </c:pt>
                <c:pt idx="11">
                  <c:v>3464.1799410000012</c:v>
                </c:pt>
                <c:pt idx="12">
                  <c:v>5209.0548629999994</c:v>
                </c:pt>
                <c:pt idx="13">
                  <c:v>1019.9568770000002</c:v>
                </c:pt>
              </c:numCache>
            </c:numRef>
          </c:val>
          <c:extLst>
            <c:ext xmlns:c16="http://schemas.microsoft.com/office/drawing/2014/chart" uri="{C3380CC4-5D6E-409C-BE32-E72D297353CC}">
              <c16:uniqueId val="{00000003-70AB-453B-9F1F-CDB317E7DB5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c:ext xmlns:c16="http://schemas.microsoft.com/office/drawing/2014/chart" uri="{C3380CC4-5D6E-409C-BE32-E72D297353CC}">
              <c16:uniqueId val="{00000000-2032-4E01-8319-2100C72CEC2F}"/>
            </c:ext>
          </c:extLst>
        </c:ser>
        <c:dLbls>
          <c:showLegendKey val="0"/>
          <c:showVal val="0"/>
          <c:showCatName val="0"/>
          <c:showSerName val="0"/>
          <c:showPercent val="0"/>
          <c:showBubbleSize val="0"/>
        </c:dLbls>
        <c:gapWidth val="150"/>
        <c:axId val="239646208"/>
        <c:axId val="239647744"/>
      </c:barChart>
      <c:catAx>
        <c:axId val="239646208"/>
        <c:scaling>
          <c:orientation val="minMax"/>
        </c:scaling>
        <c:delete val="0"/>
        <c:axPos val="l"/>
        <c:numFmt formatCode="General" sourceLinked="1"/>
        <c:majorTickMark val="none"/>
        <c:minorTickMark val="none"/>
        <c:tickLblPos val="nextTo"/>
        <c:txPr>
          <a:bodyPr/>
          <a:lstStyle/>
          <a:p>
            <a:pPr>
              <a:defRPr sz="900"/>
            </a:pPr>
            <a:endParaRPr lang="cs-CZ"/>
          </a:p>
        </c:txPr>
        <c:crossAx val="239647744"/>
        <c:crosses val="autoZero"/>
        <c:auto val="1"/>
        <c:lblAlgn val="ctr"/>
        <c:lblOffset val="100"/>
        <c:noMultiLvlLbl val="0"/>
      </c:catAx>
      <c:valAx>
        <c:axId val="239647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46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D01-4341-8E84-E98C8EC07ADE}"/>
              </c:ext>
            </c:extLst>
          </c:dPt>
          <c:cat>
            <c:numRef>
              <c:f>'14.5'!$J$19:$J$26</c:f>
              <c:numCache>
                <c:formatCode>General</c:formatCode>
                <c:ptCount val="8"/>
              </c:numCache>
            </c:numRef>
          </c:cat>
          <c:val>
            <c:numRef>
              <c:f>'14.5'!$K$19:$K$26</c:f>
              <c:numCache>
                <c:formatCode>General</c:formatCode>
                <c:ptCount val="8"/>
              </c:numCache>
            </c:numRef>
          </c:val>
          <c:extLst>
            <c:ext xmlns:c16="http://schemas.microsoft.com/office/drawing/2014/chart" uri="{C3380CC4-5D6E-409C-BE32-E72D297353CC}">
              <c16:uniqueId val="{00000002-DD01-4341-8E84-E98C8EC07AD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c:ext xmlns:c16="http://schemas.microsoft.com/office/drawing/2014/chart" uri="{C3380CC4-5D6E-409C-BE32-E72D297353CC}">
              <c16:uniqueId val="{00000000-CC2F-4213-A774-7C0A38C6592C}"/>
            </c:ext>
          </c:extLst>
        </c:ser>
        <c:dLbls>
          <c:showLegendKey val="0"/>
          <c:showVal val="0"/>
          <c:showCatName val="0"/>
          <c:showSerName val="0"/>
          <c:showPercent val="0"/>
          <c:showBubbleSize val="0"/>
        </c:dLbls>
        <c:gapWidth val="150"/>
        <c:axId val="226074624"/>
        <c:axId val="226076160"/>
      </c:barChart>
      <c:catAx>
        <c:axId val="226074624"/>
        <c:scaling>
          <c:orientation val="maxMin"/>
        </c:scaling>
        <c:delete val="0"/>
        <c:axPos val="l"/>
        <c:numFmt formatCode="0.0" sourceLinked="1"/>
        <c:majorTickMark val="none"/>
        <c:minorTickMark val="none"/>
        <c:tickLblPos val="nextTo"/>
        <c:txPr>
          <a:bodyPr/>
          <a:lstStyle/>
          <a:p>
            <a:pPr>
              <a:defRPr sz="900"/>
            </a:pPr>
            <a:endParaRPr lang="cs-CZ"/>
          </a:p>
        </c:txPr>
        <c:crossAx val="226076160"/>
        <c:crosses val="autoZero"/>
        <c:auto val="1"/>
        <c:lblAlgn val="ctr"/>
        <c:lblOffset val="100"/>
        <c:noMultiLvlLbl val="0"/>
      </c:catAx>
      <c:valAx>
        <c:axId val="2260761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6074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c:ext xmlns:c16="http://schemas.microsoft.com/office/drawing/2014/chart" uri="{C3380CC4-5D6E-409C-BE32-E72D297353CC}">
              <c16:uniqueId val="{00000000-73DD-4BC7-8B22-ECCF7DFC7F6C}"/>
            </c:ext>
          </c:extLst>
        </c:ser>
        <c:dLbls>
          <c:showLegendKey val="0"/>
          <c:showVal val="0"/>
          <c:showCatName val="0"/>
          <c:showSerName val="0"/>
          <c:showPercent val="0"/>
          <c:showBubbleSize val="0"/>
        </c:dLbls>
        <c:gapWidth val="150"/>
        <c:axId val="239805952"/>
        <c:axId val="239807488"/>
      </c:barChart>
      <c:catAx>
        <c:axId val="239805952"/>
        <c:scaling>
          <c:orientation val="minMax"/>
        </c:scaling>
        <c:delete val="0"/>
        <c:axPos val="l"/>
        <c:numFmt formatCode="General" sourceLinked="1"/>
        <c:majorTickMark val="none"/>
        <c:minorTickMark val="none"/>
        <c:tickLblPos val="nextTo"/>
        <c:txPr>
          <a:bodyPr/>
          <a:lstStyle/>
          <a:p>
            <a:pPr>
              <a:defRPr sz="900"/>
            </a:pPr>
            <a:endParaRPr lang="cs-CZ"/>
          </a:p>
        </c:txPr>
        <c:crossAx val="239807488"/>
        <c:crosses val="autoZero"/>
        <c:auto val="1"/>
        <c:lblAlgn val="ctr"/>
        <c:lblOffset val="100"/>
        <c:noMultiLvlLbl val="0"/>
      </c:catAx>
      <c:valAx>
        <c:axId val="239807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805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 ##0.0</c:formatCode>
                <c:ptCount val="3"/>
              </c:numCache>
            </c:numRef>
          </c:val>
          <c:extLst>
            <c:ext xmlns:c16="http://schemas.microsoft.com/office/drawing/2014/chart" uri="{C3380CC4-5D6E-409C-BE32-E72D297353CC}">
              <c16:uniqueId val="{00000000-2800-4D3B-A173-467E32C29FDD}"/>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 ##0.0</c:formatCode>
                <c:ptCount val="3"/>
              </c:numCache>
            </c:numRef>
          </c:val>
          <c:extLst>
            <c:ext xmlns:c16="http://schemas.microsoft.com/office/drawing/2014/chart" uri="{C3380CC4-5D6E-409C-BE32-E72D297353CC}">
              <c16:uniqueId val="{00000001-2800-4D3B-A173-467E32C29FDD}"/>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 ##0.0</c:formatCode>
                <c:ptCount val="3"/>
              </c:numCache>
            </c:numRef>
          </c:val>
          <c:extLst>
            <c:ext xmlns:c16="http://schemas.microsoft.com/office/drawing/2014/chart" uri="{C3380CC4-5D6E-409C-BE32-E72D297353CC}">
              <c16:uniqueId val="{00000002-2800-4D3B-A173-467E32C29FDD}"/>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 ##0.0</c:formatCode>
                <c:ptCount val="3"/>
              </c:numCache>
            </c:numRef>
          </c:val>
          <c:extLst>
            <c:ext xmlns:c16="http://schemas.microsoft.com/office/drawing/2014/chart" uri="{C3380CC4-5D6E-409C-BE32-E72D297353CC}">
              <c16:uniqueId val="{00000003-2800-4D3B-A173-467E32C29FDD}"/>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 ##0.0</c:formatCode>
                <c:ptCount val="3"/>
              </c:numCache>
            </c:numRef>
          </c:val>
          <c:extLst>
            <c:ext xmlns:c16="http://schemas.microsoft.com/office/drawing/2014/chart" uri="{C3380CC4-5D6E-409C-BE32-E72D297353CC}">
              <c16:uniqueId val="{00000004-2800-4D3B-A173-467E32C29FDD}"/>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 ##0.0</c:formatCode>
                <c:ptCount val="3"/>
              </c:numCache>
            </c:numRef>
          </c:val>
          <c:extLst>
            <c:ext xmlns:c16="http://schemas.microsoft.com/office/drawing/2014/chart" uri="{C3380CC4-5D6E-409C-BE32-E72D297353CC}">
              <c16:uniqueId val="{00000005-2800-4D3B-A173-467E32C29FDD}"/>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 ##0.0</c:formatCode>
                <c:ptCount val="3"/>
              </c:numCache>
            </c:numRef>
          </c:val>
          <c:extLst>
            <c:ext xmlns:c16="http://schemas.microsoft.com/office/drawing/2014/chart" uri="{C3380CC4-5D6E-409C-BE32-E72D297353CC}">
              <c16:uniqueId val="{00000006-2800-4D3B-A173-467E32C29FDD}"/>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 ##0.0</c:formatCode>
                <c:ptCount val="3"/>
              </c:numCache>
            </c:numRef>
          </c:val>
          <c:extLst>
            <c:ext xmlns:c16="http://schemas.microsoft.com/office/drawing/2014/chart" uri="{C3380CC4-5D6E-409C-BE32-E72D297353CC}">
              <c16:uniqueId val="{00000007-2800-4D3B-A173-467E32C29FDD}"/>
            </c:ext>
          </c:extLst>
        </c:ser>
        <c:dLbls>
          <c:showLegendKey val="0"/>
          <c:showVal val="0"/>
          <c:showCatName val="0"/>
          <c:showSerName val="0"/>
          <c:showPercent val="0"/>
          <c:showBubbleSize val="0"/>
        </c:dLbls>
        <c:gapWidth val="150"/>
        <c:overlap val="100"/>
        <c:axId val="273173888"/>
        <c:axId val="273187968"/>
      </c:barChart>
      <c:catAx>
        <c:axId val="273173888"/>
        <c:scaling>
          <c:orientation val="minMax"/>
        </c:scaling>
        <c:delete val="0"/>
        <c:axPos val="b"/>
        <c:numFmt formatCode="General" sourceLinked="1"/>
        <c:majorTickMark val="none"/>
        <c:minorTickMark val="none"/>
        <c:tickLblPos val="nextTo"/>
        <c:txPr>
          <a:bodyPr/>
          <a:lstStyle/>
          <a:p>
            <a:pPr>
              <a:defRPr sz="900"/>
            </a:pPr>
            <a:endParaRPr lang="cs-CZ"/>
          </a:p>
        </c:txPr>
        <c:crossAx val="273187968"/>
        <c:crosses val="autoZero"/>
        <c:auto val="1"/>
        <c:lblAlgn val="ctr"/>
        <c:lblOffset val="100"/>
        <c:noMultiLvlLbl val="0"/>
      </c:catAx>
      <c:valAx>
        <c:axId val="273187968"/>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173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c:ext xmlns:c16="http://schemas.microsoft.com/office/drawing/2014/chart" uri="{C3380CC4-5D6E-409C-BE32-E72D297353CC}">
              <c16:uniqueId val="{00000000-5C21-4B22-BD3E-2E05E53F6178}"/>
            </c:ext>
          </c:extLst>
        </c:ser>
        <c:dLbls>
          <c:showLegendKey val="0"/>
          <c:showVal val="0"/>
          <c:showCatName val="0"/>
          <c:showSerName val="0"/>
          <c:showPercent val="0"/>
          <c:showBubbleSize val="0"/>
        </c:dLbls>
        <c:gapWidth val="150"/>
        <c:axId val="273213312"/>
        <c:axId val="273214848"/>
      </c:barChart>
      <c:catAx>
        <c:axId val="273213312"/>
        <c:scaling>
          <c:orientation val="minMax"/>
        </c:scaling>
        <c:delete val="0"/>
        <c:axPos val="l"/>
        <c:numFmt formatCode="General" sourceLinked="1"/>
        <c:majorTickMark val="none"/>
        <c:minorTickMark val="none"/>
        <c:tickLblPos val="nextTo"/>
        <c:txPr>
          <a:bodyPr/>
          <a:lstStyle/>
          <a:p>
            <a:pPr>
              <a:defRPr sz="900"/>
            </a:pPr>
            <a:endParaRPr lang="cs-CZ"/>
          </a:p>
        </c:txPr>
        <c:crossAx val="273214848"/>
        <c:crosses val="autoZero"/>
        <c:auto val="1"/>
        <c:lblAlgn val="ctr"/>
        <c:lblOffset val="100"/>
        <c:noMultiLvlLbl val="0"/>
      </c:catAx>
      <c:valAx>
        <c:axId val="273214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213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121-47DF-A066-939F8AF5BEA4}"/>
              </c:ext>
            </c:extLst>
          </c:dPt>
          <c:cat>
            <c:numRef>
              <c:f>'14.6'!$J$19:$J$26</c:f>
              <c:numCache>
                <c:formatCode>General</c:formatCode>
                <c:ptCount val="8"/>
              </c:numCache>
            </c:numRef>
          </c:cat>
          <c:val>
            <c:numRef>
              <c:f>'14.6'!$K$19:$K$26</c:f>
              <c:numCache>
                <c:formatCode>General</c:formatCode>
                <c:ptCount val="8"/>
              </c:numCache>
            </c:numRef>
          </c:val>
          <c:extLst>
            <c:ext xmlns:c16="http://schemas.microsoft.com/office/drawing/2014/chart" uri="{C3380CC4-5D6E-409C-BE32-E72D297353CC}">
              <c16:uniqueId val="{00000002-1121-47DF-A066-939F8AF5BE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c:ext xmlns:c16="http://schemas.microsoft.com/office/drawing/2014/chart" uri="{C3380CC4-5D6E-409C-BE32-E72D297353CC}">
              <c16:uniqueId val="{00000000-9049-4F71-88B4-02D8FD815F57}"/>
            </c:ext>
          </c:extLst>
        </c:ser>
        <c:dLbls>
          <c:showLegendKey val="0"/>
          <c:showVal val="0"/>
          <c:showCatName val="0"/>
          <c:showSerName val="0"/>
          <c:showPercent val="0"/>
          <c:showBubbleSize val="0"/>
        </c:dLbls>
        <c:gapWidth val="150"/>
        <c:axId val="248643584"/>
        <c:axId val="248645120"/>
      </c:barChart>
      <c:catAx>
        <c:axId val="248643584"/>
        <c:scaling>
          <c:orientation val="maxMin"/>
        </c:scaling>
        <c:delete val="0"/>
        <c:axPos val="l"/>
        <c:numFmt formatCode="0.0" sourceLinked="1"/>
        <c:majorTickMark val="none"/>
        <c:minorTickMark val="none"/>
        <c:tickLblPos val="nextTo"/>
        <c:txPr>
          <a:bodyPr/>
          <a:lstStyle/>
          <a:p>
            <a:pPr>
              <a:defRPr sz="900"/>
            </a:pPr>
            <a:endParaRPr lang="cs-CZ"/>
          </a:p>
        </c:txPr>
        <c:crossAx val="248645120"/>
        <c:crosses val="autoZero"/>
        <c:auto val="1"/>
        <c:lblAlgn val="ctr"/>
        <c:lblOffset val="100"/>
        <c:noMultiLvlLbl val="0"/>
      </c:catAx>
      <c:valAx>
        <c:axId val="2486451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86435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c:ext xmlns:c16="http://schemas.microsoft.com/office/drawing/2014/chart" uri="{C3380CC4-5D6E-409C-BE32-E72D297353CC}">
              <c16:uniqueId val="{00000000-A4A7-4652-9AA5-5FA977427D6E}"/>
            </c:ext>
          </c:extLst>
        </c:ser>
        <c:dLbls>
          <c:showLegendKey val="0"/>
          <c:showVal val="0"/>
          <c:showCatName val="0"/>
          <c:showSerName val="0"/>
          <c:showPercent val="0"/>
          <c:showBubbleSize val="0"/>
        </c:dLbls>
        <c:gapWidth val="150"/>
        <c:axId val="248657408"/>
        <c:axId val="248658944"/>
      </c:barChart>
      <c:catAx>
        <c:axId val="248657408"/>
        <c:scaling>
          <c:orientation val="minMax"/>
        </c:scaling>
        <c:delete val="0"/>
        <c:axPos val="l"/>
        <c:numFmt formatCode="General" sourceLinked="1"/>
        <c:majorTickMark val="none"/>
        <c:minorTickMark val="none"/>
        <c:tickLblPos val="nextTo"/>
        <c:txPr>
          <a:bodyPr/>
          <a:lstStyle/>
          <a:p>
            <a:pPr>
              <a:defRPr sz="900"/>
            </a:pPr>
            <a:endParaRPr lang="cs-CZ"/>
          </a:p>
        </c:txPr>
        <c:crossAx val="248658944"/>
        <c:crosses val="autoZero"/>
        <c:auto val="1"/>
        <c:lblAlgn val="ctr"/>
        <c:lblOffset val="100"/>
        <c:noMultiLvlLbl val="0"/>
      </c:catAx>
      <c:valAx>
        <c:axId val="248658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65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 ##0.0</c:formatCode>
                <c:ptCount val="3"/>
              </c:numCache>
            </c:numRef>
          </c:val>
          <c:extLst>
            <c:ext xmlns:c16="http://schemas.microsoft.com/office/drawing/2014/chart" uri="{C3380CC4-5D6E-409C-BE32-E72D297353CC}">
              <c16:uniqueId val="{00000000-1A14-45F6-84A2-7B3CE5193F8B}"/>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 ##0.0</c:formatCode>
                <c:ptCount val="3"/>
              </c:numCache>
            </c:numRef>
          </c:val>
          <c:extLst>
            <c:ext xmlns:c16="http://schemas.microsoft.com/office/drawing/2014/chart" uri="{C3380CC4-5D6E-409C-BE32-E72D297353CC}">
              <c16:uniqueId val="{00000001-1A14-45F6-84A2-7B3CE5193F8B}"/>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 ##0.0</c:formatCode>
                <c:ptCount val="3"/>
              </c:numCache>
            </c:numRef>
          </c:val>
          <c:extLst>
            <c:ext xmlns:c16="http://schemas.microsoft.com/office/drawing/2014/chart" uri="{C3380CC4-5D6E-409C-BE32-E72D297353CC}">
              <c16:uniqueId val="{00000002-1A14-45F6-84A2-7B3CE5193F8B}"/>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 ##0.0</c:formatCode>
                <c:ptCount val="3"/>
              </c:numCache>
            </c:numRef>
          </c:val>
          <c:extLst>
            <c:ext xmlns:c16="http://schemas.microsoft.com/office/drawing/2014/chart" uri="{C3380CC4-5D6E-409C-BE32-E72D297353CC}">
              <c16:uniqueId val="{00000003-1A14-45F6-84A2-7B3CE5193F8B}"/>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 ##0.0</c:formatCode>
                <c:ptCount val="3"/>
              </c:numCache>
            </c:numRef>
          </c:val>
          <c:extLst>
            <c:ext xmlns:c16="http://schemas.microsoft.com/office/drawing/2014/chart" uri="{C3380CC4-5D6E-409C-BE32-E72D297353CC}">
              <c16:uniqueId val="{00000004-1A14-45F6-84A2-7B3CE5193F8B}"/>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 ##0.0</c:formatCode>
                <c:ptCount val="3"/>
              </c:numCache>
            </c:numRef>
          </c:val>
          <c:extLst>
            <c:ext xmlns:c16="http://schemas.microsoft.com/office/drawing/2014/chart" uri="{C3380CC4-5D6E-409C-BE32-E72D297353CC}">
              <c16:uniqueId val="{00000005-1A14-45F6-84A2-7B3CE5193F8B}"/>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 ##0.0</c:formatCode>
                <c:ptCount val="3"/>
              </c:numCache>
            </c:numRef>
          </c:val>
          <c:extLst>
            <c:ext xmlns:c16="http://schemas.microsoft.com/office/drawing/2014/chart" uri="{C3380CC4-5D6E-409C-BE32-E72D297353CC}">
              <c16:uniqueId val="{00000006-1A14-45F6-84A2-7B3CE5193F8B}"/>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 ##0.0</c:formatCode>
                <c:ptCount val="3"/>
              </c:numCache>
            </c:numRef>
          </c:val>
          <c:extLst>
            <c:ext xmlns:c16="http://schemas.microsoft.com/office/drawing/2014/chart" uri="{C3380CC4-5D6E-409C-BE32-E72D297353CC}">
              <c16:uniqueId val="{00000007-1A14-45F6-84A2-7B3CE5193F8B}"/>
            </c:ext>
          </c:extLst>
        </c:ser>
        <c:dLbls>
          <c:showLegendKey val="0"/>
          <c:showVal val="0"/>
          <c:showCatName val="0"/>
          <c:showSerName val="0"/>
          <c:showPercent val="0"/>
          <c:showBubbleSize val="0"/>
        </c:dLbls>
        <c:gapWidth val="150"/>
        <c:overlap val="100"/>
        <c:axId val="273509760"/>
        <c:axId val="273523840"/>
      </c:barChart>
      <c:catAx>
        <c:axId val="273509760"/>
        <c:scaling>
          <c:orientation val="minMax"/>
        </c:scaling>
        <c:delete val="0"/>
        <c:axPos val="b"/>
        <c:numFmt formatCode="General" sourceLinked="1"/>
        <c:majorTickMark val="none"/>
        <c:minorTickMark val="none"/>
        <c:tickLblPos val="nextTo"/>
        <c:txPr>
          <a:bodyPr/>
          <a:lstStyle/>
          <a:p>
            <a:pPr>
              <a:defRPr sz="900"/>
            </a:pPr>
            <a:endParaRPr lang="cs-CZ"/>
          </a:p>
        </c:txPr>
        <c:crossAx val="273523840"/>
        <c:crosses val="autoZero"/>
        <c:auto val="1"/>
        <c:lblAlgn val="ctr"/>
        <c:lblOffset val="100"/>
        <c:noMultiLvlLbl val="0"/>
      </c:catAx>
      <c:valAx>
        <c:axId val="27352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3509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tx2"/>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CBCC-4B95-985B-10F246F75AF3}"/>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CBCC-4B95-985B-10F246F75AF3}"/>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CBCC-4B95-985B-10F246F75AF3}"/>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CBCC-4B95-985B-10F246F75AF3}"/>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CBCC-4B95-985B-10F246F75AF3}"/>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CBCC-4B95-985B-10F246F75AF3}"/>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CBCC-4B95-985B-10F246F75AF3}"/>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CBCC-4B95-985B-10F246F75AF3}"/>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CBCC-4B95-985B-10F246F75AF3}"/>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CBCC-4B95-985B-10F246F75AF3}"/>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CBCC-4B95-985B-10F246F75AF3}"/>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CBCC-4B95-985B-10F246F75AF3}"/>
            </c:ext>
          </c:extLst>
        </c:ser>
        <c:ser>
          <c:idx val="12"/>
          <c:order val="12"/>
          <c:tx>
            <c:strRef>
              <c:f>'4.2'!$O$19</c:f>
              <c:strCache>
                <c:ptCount val="1"/>
              </c:strCache>
            </c:strRef>
          </c:tx>
          <c:spPr>
            <a:pattFill prst="ltUpDiag">
              <a:fgClr>
                <a:schemeClr val="tx2"/>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CBCC-4B95-985B-10F246F75AF3}"/>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CBCC-4B95-985B-10F246F75AF3}"/>
            </c:ext>
          </c:extLst>
        </c:ser>
        <c:dLbls>
          <c:showLegendKey val="0"/>
          <c:showVal val="0"/>
          <c:showCatName val="0"/>
          <c:showSerName val="0"/>
          <c:showPercent val="0"/>
          <c:showBubbleSize val="0"/>
        </c:dLbls>
        <c:gapWidth val="150"/>
        <c:axId val="225759232"/>
        <c:axId val="225760768"/>
      </c:barChart>
      <c:catAx>
        <c:axId val="225759232"/>
        <c:scaling>
          <c:orientation val="minMax"/>
        </c:scaling>
        <c:delete val="1"/>
        <c:axPos val="b"/>
        <c:numFmt formatCode="General" sourceLinked="1"/>
        <c:majorTickMark val="out"/>
        <c:minorTickMark val="none"/>
        <c:tickLblPos val="nextTo"/>
        <c:crossAx val="225760768"/>
        <c:crosses val="autoZero"/>
        <c:auto val="1"/>
        <c:lblAlgn val="ctr"/>
        <c:lblOffset val="100"/>
        <c:noMultiLvlLbl val="0"/>
      </c:catAx>
      <c:valAx>
        <c:axId val="225760768"/>
        <c:scaling>
          <c:orientation val="minMax"/>
        </c:scaling>
        <c:delete val="1"/>
        <c:axPos val="l"/>
        <c:numFmt formatCode="0.0%" sourceLinked="1"/>
        <c:majorTickMark val="out"/>
        <c:minorTickMark val="none"/>
        <c:tickLblPos val="nextTo"/>
        <c:crossAx val="225759232"/>
        <c:crosses val="autoZero"/>
        <c:crossBetween val="between"/>
      </c:valAx>
      <c:spPr>
        <a:noFill/>
      </c:spPr>
    </c:plotArea>
    <c:legend>
      <c:legendPos val="r"/>
      <c:layout>
        <c:manualLayout>
          <c:xMode val="edge"/>
          <c:yMode val="edge"/>
          <c:x val="0"/>
          <c:y val="0"/>
          <c:w val="1"/>
          <c:h val="0.9828571428571428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c:ext xmlns:c16="http://schemas.microsoft.com/office/drawing/2014/chart" uri="{C3380CC4-5D6E-409C-BE32-E72D297353CC}">
              <c16:uniqueId val="{00000000-F2FC-4B78-9C3C-48E068C9CC4D}"/>
            </c:ext>
          </c:extLst>
        </c:ser>
        <c:dLbls>
          <c:showLegendKey val="0"/>
          <c:showVal val="0"/>
          <c:showCatName val="0"/>
          <c:showSerName val="0"/>
          <c:showPercent val="0"/>
          <c:showBubbleSize val="0"/>
        </c:dLbls>
        <c:gapWidth val="150"/>
        <c:axId val="273545088"/>
        <c:axId val="273546624"/>
      </c:barChart>
      <c:catAx>
        <c:axId val="273545088"/>
        <c:scaling>
          <c:orientation val="minMax"/>
        </c:scaling>
        <c:delete val="0"/>
        <c:axPos val="l"/>
        <c:numFmt formatCode="General" sourceLinked="1"/>
        <c:majorTickMark val="none"/>
        <c:minorTickMark val="none"/>
        <c:tickLblPos val="nextTo"/>
        <c:txPr>
          <a:bodyPr/>
          <a:lstStyle/>
          <a:p>
            <a:pPr>
              <a:defRPr sz="900"/>
            </a:pPr>
            <a:endParaRPr lang="cs-CZ"/>
          </a:p>
        </c:txPr>
        <c:crossAx val="273546624"/>
        <c:crosses val="autoZero"/>
        <c:auto val="1"/>
        <c:lblAlgn val="ctr"/>
        <c:lblOffset val="100"/>
        <c:noMultiLvlLbl val="0"/>
      </c:catAx>
      <c:valAx>
        <c:axId val="273546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545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EA30-4CEE-82F4-84E39EA87D4D}"/>
              </c:ext>
            </c:extLst>
          </c:dPt>
          <c:cat>
            <c:numRef>
              <c:f>'14.7'!$J$19:$J$26</c:f>
              <c:numCache>
                <c:formatCode>General</c:formatCode>
                <c:ptCount val="8"/>
              </c:numCache>
            </c:numRef>
          </c:cat>
          <c:val>
            <c:numRef>
              <c:f>'14.7'!$K$19:$K$26</c:f>
              <c:numCache>
                <c:formatCode>General</c:formatCode>
                <c:ptCount val="8"/>
              </c:numCache>
            </c:numRef>
          </c:val>
          <c:extLst>
            <c:ext xmlns:c16="http://schemas.microsoft.com/office/drawing/2014/chart" uri="{C3380CC4-5D6E-409C-BE32-E72D297353CC}">
              <c16:uniqueId val="{00000002-EA30-4CEE-82F4-84E39EA87D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c:ext xmlns:c16="http://schemas.microsoft.com/office/drawing/2014/chart" uri="{C3380CC4-5D6E-409C-BE32-E72D297353CC}">
              <c16:uniqueId val="{00000000-EDEF-469E-8882-6677712C58D1}"/>
            </c:ext>
          </c:extLst>
        </c:ser>
        <c:dLbls>
          <c:showLegendKey val="0"/>
          <c:showVal val="0"/>
          <c:showCatName val="0"/>
          <c:showSerName val="0"/>
          <c:showPercent val="0"/>
          <c:showBubbleSize val="0"/>
        </c:dLbls>
        <c:gapWidth val="150"/>
        <c:axId val="273390592"/>
        <c:axId val="273392384"/>
      </c:barChart>
      <c:catAx>
        <c:axId val="273390592"/>
        <c:scaling>
          <c:orientation val="maxMin"/>
        </c:scaling>
        <c:delete val="0"/>
        <c:axPos val="l"/>
        <c:numFmt formatCode="0.0" sourceLinked="1"/>
        <c:majorTickMark val="none"/>
        <c:minorTickMark val="none"/>
        <c:tickLblPos val="nextTo"/>
        <c:txPr>
          <a:bodyPr/>
          <a:lstStyle/>
          <a:p>
            <a:pPr>
              <a:defRPr sz="900"/>
            </a:pPr>
            <a:endParaRPr lang="cs-CZ"/>
          </a:p>
        </c:txPr>
        <c:crossAx val="273392384"/>
        <c:crosses val="autoZero"/>
        <c:auto val="1"/>
        <c:lblAlgn val="ctr"/>
        <c:lblOffset val="100"/>
        <c:noMultiLvlLbl val="0"/>
      </c:catAx>
      <c:valAx>
        <c:axId val="273392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390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c:ext xmlns:c16="http://schemas.microsoft.com/office/drawing/2014/chart" uri="{C3380CC4-5D6E-409C-BE32-E72D297353CC}">
              <c16:uniqueId val="{00000000-742B-43B9-B62D-C3F42BE7D44B}"/>
            </c:ext>
          </c:extLst>
        </c:ser>
        <c:dLbls>
          <c:showLegendKey val="0"/>
          <c:showVal val="0"/>
          <c:showCatName val="0"/>
          <c:showSerName val="0"/>
          <c:showPercent val="0"/>
          <c:showBubbleSize val="0"/>
        </c:dLbls>
        <c:gapWidth val="150"/>
        <c:axId val="273421056"/>
        <c:axId val="273422592"/>
      </c:barChart>
      <c:catAx>
        <c:axId val="273421056"/>
        <c:scaling>
          <c:orientation val="minMax"/>
        </c:scaling>
        <c:delete val="0"/>
        <c:axPos val="l"/>
        <c:numFmt formatCode="General" sourceLinked="1"/>
        <c:majorTickMark val="none"/>
        <c:minorTickMark val="none"/>
        <c:tickLblPos val="nextTo"/>
        <c:txPr>
          <a:bodyPr/>
          <a:lstStyle/>
          <a:p>
            <a:pPr>
              <a:defRPr sz="900"/>
            </a:pPr>
            <a:endParaRPr lang="cs-CZ"/>
          </a:p>
        </c:txPr>
        <c:crossAx val="273422592"/>
        <c:crosses val="autoZero"/>
        <c:auto val="1"/>
        <c:lblAlgn val="ctr"/>
        <c:lblOffset val="100"/>
        <c:noMultiLvlLbl val="0"/>
      </c:catAx>
      <c:valAx>
        <c:axId val="273422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421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 ##0.0</c:formatCode>
                <c:ptCount val="3"/>
              </c:numCache>
            </c:numRef>
          </c:val>
          <c:extLst>
            <c:ext xmlns:c16="http://schemas.microsoft.com/office/drawing/2014/chart" uri="{C3380CC4-5D6E-409C-BE32-E72D297353CC}">
              <c16:uniqueId val="{00000000-485F-4B2D-94E1-A077602F6E15}"/>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 ##0.0</c:formatCode>
                <c:ptCount val="3"/>
              </c:numCache>
            </c:numRef>
          </c:val>
          <c:extLst>
            <c:ext xmlns:c16="http://schemas.microsoft.com/office/drawing/2014/chart" uri="{C3380CC4-5D6E-409C-BE32-E72D297353CC}">
              <c16:uniqueId val="{00000001-485F-4B2D-94E1-A077602F6E15}"/>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 ##0.0</c:formatCode>
                <c:ptCount val="3"/>
              </c:numCache>
            </c:numRef>
          </c:val>
          <c:extLst>
            <c:ext xmlns:c16="http://schemas.microsoft.com/office/drawing/2014/chart" uri="{C3380CC4-5D6E-409C-BE32-E72D297353CC}">
              <c16:uniqueId val="{00000002-485F-4B2D-94E1-A077602F6E15}"/>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 ##0.0</c:formatCode>
                <c:ptCount val="3"/>
              </c:numCache>
            </c:numRef>
          </c:val>
          <c:extLst>
            <c:ext xmlns:c16="http://schemas.microsoft.com/office/drawing/2014/chart" uri="{C3380CC4-5D6E-409C-BE32-E72D297353CC}">
              <c16:uniqueId val="{00000003-485F-4B2D-94E1-A077602F6E15}"/>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 ##0.0</c:formatCode>
                <c:ptCount val="3"/>
              </c:numCache>
            </c:numRef>
          </c:val>
          <c:extLst>
            <c:ext xmlns:c16="http://schemas.microsoft.com/office/drawing/2014/chart" uri="{C3380CC4-5D6E-409C-BE32-E72D297353CC}">
              <c16:uniqueId val="{00000004-485F-4B2D-94E1-A077602F6E15}"/>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 ##0.0</c:formatCode>
                <c:ptCount val="3"/>
              </c:numCache>
            </c:numRef>
          </c:val>
          <c:extLst>
            <c:ext xmlns:c16="http://schemas.microsoft.com/office/drawing/2014/chart" uri="{C3380CC4-5D6E-409C-BE32-E72D297353CC}">
              <c16:uniqueId val="{00000005-485F-4B2D-94E1-A077602F6E15}"/>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 ##0.0</c:formatCode>
                <c:ptCount val="3"/>
              </c:numCache>
            </c:numRef>
          </c:val>
          <c:extLst>
            <c:ext xmlns:c16="http://schemas.microsoft.com/office/drawing/2014/chart" uri="{C3380CC4-5D6E-409C-BE32-E72D297353CC}">
              <c16:uniqueId val="{00000006-485F-4B2D-94E1-A077602F6E15}"/>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 ##0.0</c:formatCode>
                <c:ptCount val="3"/>
              </c:numCache>
            </c:numRef>
          </c:val>
          <c:extLst>
            <c:ext xmlns:c16="http://schemas.microsoft.com/office/drawing/2014/chart" uri="{C3380CC4-5D6E-409C-BE32-E72D297353CC}">
              <c16:uniqueId val="{00000007-485F-4B2D-94E1-A077602F6E15}"/>
            </c:ext>
          </c:extLst>
        </c:ser>
        <c:dLbls>
          <c:showLegendKey val="0"/>
          <c:showVal val="0"/>
          <c:showCatName val="0"/>
          <c:showSerName val="0"/>
          <c:showPercent val="0"/>
          <c:showBubbleSize val="0"/>
        </c:dLbls>
        <c:gapWidth val="150"/>
        <c:overlap val="100"/>
        <c:axId val="199301760"/>
        <c:axId val="199307648"/>
      </c:barChart>
      <c:catAx>
        <c:axId val="199301760"/>
        <c:scaling>
          <c:orientation val="minMax"/>
        </c:scaling>
        <c:delete val="0"/>
        <c:axPos val="b"/>
        <c:numFmt formatCode="General" sourceLinked="1"/>
        <c:majorTickMark val="none"/>
        <c:minorTickMark val="none"/>
        <c:tickLblPos val="nextTo"/>
        <c:txPr>
          <a:bodyPr/>
          <a:lstStyle/>
          <a:p>
            <a:pPr>
              <a:defRPr sz="900"/>
            </a:pPr>
            <a:endParaRPr lang="cs-CZ"/>
          </a:p>
        </c:txPr>
        <c:crossAx val="199307648"/>
        <c:crosses val="autoZero"/>
        <c:auto val="1"/>
        <c:lblAlgn val="ctr"/>
        <c:lblOffset val="100"/>
        <c:noMultiLvlLbl val="0"/>
      </c:catAx>
      <c:valAx>
        <c:axId val="199307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301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c:ext xmlns:c16="http://schemas.microsoft.com/office/drawing/2014/chart" uri="{C3380CC4-5D6E-409C-BE32-E72D297353CC}">
              <c16:uniqueId val="{00000000-4C4F-4C99-971D-152B3649C556}"/>
            </c:ext>
          </c:extLst>
        </c:ser>
        <c:dLbls>
          <c:showLegendKey val="0"/>
          <c:showVal val="0"/>
          <c:showCatName val="0"/>
          <c:showSerName val="0"/>
          <c:showPercent val="0"/>
          <c:showBubbleSize val="0"/>
        </c:dLbls>
        <c:gapWidth val="150"/>
        <c:axId val="199337088"/>
        <c:axId val="199338624"/>
      </c:barChart>
      <c:catAx>
        <c:axId val="199337088"/>
        <c:scaling>
          <c:orientation val="minMax"/>
        </c:scaling>
        <c:delete val="0"/>
        <c:axPos val="l"/>
        <c:numFmt formatCode="General" sourceLinked="1"/>
        <c:majorTickMark val="none"/>
        <c:minorTickMark val="none"/>
        <c:tickLblPos val="nextTo"/>
        <c:txPr>
          <a:bodyPr/>
          <a:lstStyle/>
          <a:p>
            <a:pPr>
              <a:defRPr sz="900"/>
            </a:pPr>
            <a:endParaRPr lang="cs-CZ"/>
          </a:p>
        </c:txPr>
        <c:crossAx val="199338624"/>
        <c:crosses val="autoZero"/>
        <c:auto val="1"/>
        <c:lblAlgn val="ctr"/>
        <c:lblOffset val="100"/>
        <c:noMultiLvlLbl val="0"/>
      </c:catAx>
      <c:valAx>
        <c:axId val="199338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337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FEC-4315-80D4-4B7A801E662B}"/>
              </c:ext>
            </c:extLst>
          </c:dPt>
          <c:cat>
            <c:numRef>
              <c:f>'14.8'!$J$19:$J$26</c:f>
              <c:numCache>
                <c:formatCode>General</c:formatCode>
                <c:ptCount val="8"/>
              </c:numCache>
            </c:numRef>
          </c:cat>
          <c:val>
            <c:numRef>
              <c:f>'14.8'!$K$19:$K$26</c:f>
              <c:numCache>
                <c:formatCode>General</c:formatCode>
                <c:ptCount val="8"/>
              </c:numCache>
            </c:numRef>
          </c:val>
          <c:extLst>
            <c:ext xmlns:c16="http://schemas.microsoft.com/office/drawing/2014/chart" uri="{C3380CC4-5D6E-409C-BE32-E72D297353CC}">
              <c16:uniqueId val="{00000002-1FEC-4315-80D4-4B7A801E66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c:ext xmlns:c16="http://schemas.microsoft.com/office/drawing/2014/chart" uri="{C3380CC4-5D6E-409C-BE32-E72D297353CC}">
              <c16:uniqueId val="{00000000-4731-47CA-88D3-4FD328BA874F}"/>
            </c:ext>
          </c:extLst>
        </c:ser>
        <c:dLbls>
          <c:showLegendKey val="0"/>
          <c:showVal val="0"/>
          <c:showCatName val="0"/>
          <c:showSerName val="0"/>
          <c:showPercent val="0"/>
          <c:showBubbleSize val="0"/>
        </c:dLbls>
        <c:gapWidth val="150"/>
        <c:axId val="273251328"/>
        <c:axId val="239141632"/>
      </c:barChart>
      <c:catAx>
        <c:axId val="273251328"/>
        <c:scaling>
          <c:orientation val="maxMin"/>
        </c:scaling>
        <c:delete val="0"/>
        <c:axPos val="l"/>
        <c:numFmt formatCode="0.0" sourceLinked="1"/>
        <c:majorTickMark val="none"/>
        <c:minorTickMark val="none"/>
        <c:tickLblPos val="nextTo"/>
        <c:txPr>
          <a:bodyPr/>
          <a:lstStyle/>
          <a:p>
            <a:pPr>
              <a:defRPr sz="900"/>
            </a:pPr>
            <a:endParaRPr lang="cs-CZ"/>
          </a:p>
        </c:txPr>
        <c:crossAx val="239141632"/>
        <c:crosses val="autoZero"/>
        <c:auto val="1"/>
        <c:lblAlgn val="ctr"/>
        <c:lblOffset val="100"/>
        <c:noMultiLvlLbl val="0"/>
      </c:catAx>
      <c:valAx>
        <c:axId val="239141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2513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c:ext xmlns:c16="http://schemas.microsoft.com/office/drawing/2014/chart" uri="{C3380CC4-5D6E-409C-BE32-E72D297353CC}">
              <c16:uniqueId val="{00000000-C04A-4152-B6DE-430C151AFD37}"/>
            </c:ext>
          </c:extLst>
        </c:ser>
        <c:dLbls>
          <c:showLegendKey val="0"/>
          <c:showVal val="0"/>
          <c:showCatName val="0"/>
          <c:showSerName val="0"/>
          <c:showPercent val="0"/>
          <c:showBubbleSize val="0"/>
        </c:dLbls>
        <c:gapWidth val="150"/>
        <c:axId val="239162112"/>
        <c:axId val="239163648"/>
      </c:barChart>
      <c:catAx>
        <c:axId val="239162112"/>
        <c:scaling>
          <c:orientation val="minMax"/>
        </c:scaling>
        <c:delete val="0"/>
        <c:axPos val="l"/>
        <c:numFmt formatCode="General" sourceLinked="1"/>
        <c:majorTickMark val="none"/>
        <c:minorTickMark val="none"/>
        <c:tickLblPos val="nextTo"/>
        <c:txPr>
          <a:bodyPr/>
          <a:lstStyle/>
          <a:p>
            <a:pPr>
              <a:defRPr sz="900"/>
            </a:pPr>
            <a:endParaRPr lang="cs-CZ"/>
          </a:p>
        </c:txPr>
        <c:crossAx val="239163648"/>
        <c:crosses val="autoZero"/>
        <c:auto val="1"/>
        <c:lblAlgn val="ctr"/>
        <c:lblOffset val="100"/>
        <c:noMultiLvlLbl val="0"/>
      </c:catAx>
      <c:valAx>
        <c:axId val="2391636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162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 ##0.0</c:formatCode>
                <c:ptCount val="3"/>
              </c:numCache>
            </c:numRef>
          </c:val>
          <c:extLst>
            <c:ext xmlns:c16="http://schemas.microsoft.com/office/drawing/2014/chart" uri="{C3380CC4-5D6E-409C-BE32-E72D297353CC}">
              <c16:uniqueId val="{00000000-1568-4295-8493-CE17D15AB661}"/>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 ##0.0</c:formatCode>
                <c:ptCount val="3"/>
              </c:numCache>
            </c:numRef>
          </c:val>
          <c:extLst>
            <c:ext xmlns:c16="http://schemas.microsoft.com/office/drawing/2014/chart" uri="{C3380CC4-5D6E-409C-BE32-E72D297353CC}">
              <c16:uniqueId val="{00000001-1568-4295-8493-CE17D15AB661}"/>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 ##0.0</c:formatCode>
                <c:ptCount val="3"/>
              </c:numCache>
            </c:numRef>
          </c:val>
          <c:extLst>
            <c:ext xmlns:c16="http://schemas.microsoft.com/office/drawing/2014/chart" uri="{C3380CC4-5D6E-409C-BE32-E72D297353CC}">
              <c16:uniqueId val="{00000002-1568-4295-8493-CE17D15AB661}"/>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 ##0.0</c:formatCode>
                <c:ptCount val="3"/>
              </c:numCache>
            </c:numRef>
          </c:val>
          <c:extLst>
            <c:ext xmlns:c16="http://schemas.microsoft.com/office/drawing/2014/chart" uri="{C3380CC4-5D6E-409C-BE32-E72D297353CC}">
              <c16:uniqueId val="{00000003-1568-4295-8493-CE17D15AB661}"/>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 ##0.0</c:formatCode>
                <c:ptCount val="3"/>
              </c:numCache>
            </c:numRef>
          </c:val>
          <c:extLst>
            <c:ext xmlns:c16="http://schemas.microsoft.com/office/drawing/2014/chart" uri="{C3380CC4-5D6E-409C-BE32-E72D297353CC}">
              <c16:uniqueId val="{00000004-1568-4295-8493-CE17D15AB661}"/>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 ##0.0</c:formatCode>
                <c:ptCount val="3"/>
              </c:numCache>
            </c:numRef>
          </c:val>
          <c:extLst>
            <c:ext xmlns:c16="http://schemas.microsoft.com/office/drawing/2014/chart" uri="{C3380CC4-5D6E-409C-BE32-E72D297353CC}">
              <c16:uniqueId val="{00000005-1568-4295-8493-CE17D15AB661}"/>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 ##0.0</c:formatCode>
                <c:ptCount val="3"/>
              </c:numCache>
            </c:numRef>
          </c:val>
          <c:extLst>
            <c:ext xmlns:c16="http://schemas.microsoft.com/office/drawing/2014/chart" uri="{C3380CC4-5D6E-409C-BE32-E72D297353CC}">
              <c16:uniqueId val="{00000006-1568-4295-8493-CE17D15AB661}"/>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 ##0.0</c:formatCode>
                <c:ptCount val="3"/>
              </c:numCache>
            </c:numRef>
          </c:val>
          <c:extLst>
            <c:ext xmlns:c16="http://schemas.microsoft.com/office/drawing/2014/chart" uri="{C3380CC4-5D6E-409C-BE32-E72D297353CC}">
              <c16:uniqueId val="{00000007-1568-4295-8493-CE17D15AB661}"/>
            </c:ext>
          </c:extLst>
        </c:ser>
        <c:dLbls>
          <c:showLegendKey val="0"/>
          <c:showVal val="0"/>
          <c:showCatName val="0"/>
          <c:showSerName val="0"/>
          <c:showPercent val="0"/>
          <c:showBubbleSize val="0"/>
        </c:dLbls>
        <c:gapWidth val="150"/>
        <c:overlap val="100"/>
        <c:axId val="239291008"/>
        <c:axId val="239313280"/>
      </c:barChart>
      <c:catAx>
        <c:axId val="239291008"/>
        <c:scaling>
          <c:orientation val="minMax"/>
        </c:scaling>
        <c:delete val="0"/>
        <c:axPos val="b"/>
        <c:numFmt formatCode="General" sourceLinked="1"/>
        <c:majorTickMark val="none"/>
        <c:minorTickMark val="none"/>
        <c:tickLblPos val="nextTo"/>
        <c:txPr>
          <a:bodyPr/>
          <a:lstStyle/>
          <a:p>
            <a:pPr>
              <a:defRPr sz="900"/>
            </a:pPr>
            <a:endParaRPr lang="cs-CZ"/>
          </a:p>
        </c:txPr>
        <c:crossAx val="239313280"/>
        <c:crosses val="autoZero"/>
        <c:auto val="1"/>
        <c:lblAlgn val="ctr"/>
        <c:lblOffset val="100"/>
        <c:noMultiLvlLbl val="0"/>
      </c:catAx>
      <c:valAx>
        <c:axId val="23931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2910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v krajích ČR (TJ)</a:t>
            </a:r>
          </a:p>
        </c:rich>
      </c:tx>
      <c:layout>
        <c:manualLayout>
          <c:xMode val="edge"/>
          <c:yMode val="edge"/>
          <c:x val="1.4614830998366302E-3"/>
          <c:y val="0"/>
        </c:manualLayout>
      </c:layout>
      <c:overlay val="0"/>
    </c:title>
    <c:autoTitleDeleted val="0"/>
    <c:plotArea>
      <c:layout>
        <c:manualLayout>
          <c:layoutTarget val="inner"/>
          <c:xMode val="edge"/>
          <c:yMode val="edge"/>
          <c:x val="7.9914833822405579E-2"/>
          <c:y val="0.11408768804251168"/>
          <c:w val="0.88530669494128988"/>
          <c:h val="0.80001938503290837"/>
        </c:manualLayout>
      </c:layout>
      <c:barChart>
        <c:barDir val="col"/>
        <c:grouping val="stacked"/>
        <c:varyColors val="0"/>
        <c:ser>
          <c:idx val="0"/>
          <c:order val="0"/>
          <c:tx>
            <c:strRef>
              <c:f>'4.2'!$A$7</c:f>
              <c:strCache>
                <c:ptCount val="1"/>
                <c:pt idx="0">
                  <c:v>Hlavní město Praha</c:v>
                </c:pt>
              </c:strCache>
            </c:strRef>
          </c:tx>
          <c:invertIfNegative val="0"/>
          <c:val>
            <c:numRef>
              <c:f>'4.2'!$B$7:$M$7</c:f>
              <c:numCache>
                <c:formatCode>#\ ##0.0</c:formatCode>
                <c:ptCount val="12"/>
                <c:pt idx="0">
                  <c:v>570.75276400000007</c:v>
                </c:pt>
                <c:pt idx="1">
                  <c:v>538.32941400000016</c:v>
                </c:pt>
                <c:pt idx="2">
                  <c:v>485.08343799999989</c:v>
                </c:pt>
                <c:pt idx="3">
                  <c:v>398.34200599999991</c:v>
                </c:pt>
                <c:pt idx="4">
                  <c:v>258.45760600000006</c:v>
                </c:pt>
                <c:pt idx="5">
                  <c:v>187.91214000000002</c:v>
                </c:pt>
                <c:pt idx="6">
                  <c:v>233.026871</c:v>
                </c:pt>
                <c:pt idx="7">
                  <c:v>182.49461700000003</c:v>
                </c:pt>
                <c:pt idx="8">
                  <c:v>158.30612500000001</c:v>
                </c:pt>
                <c:pt idx="9">
                  <c:v>0</c:v>
                </c:pt>
                <c:pt idx="10">
                  <c:v>0</c:v>
                </c:pt>
                <c:pt idx="11">
                  <c:v>0</c:v>
                </c:pt>
              </c:numCache>
            </c:numRef>
          </c:val>
          <c:extLst>
            <c:ext xmlns:c16="http://schemas.microsoft.com/office/drawing/2014/chart" uri="{C3380CC4-5D6E-409C-BE32-E72D297353CC}">
              <c16:uniqueId val="{00000000-136A-4182-821D-07A924959D79}"/>
            </c:ext>
          </c:extLst>
        </c:ser>
        <c:ser>
          <c:idx val="1"/>
          <c:order val="1"/>
          <c:tx>
            <c:strRef>
              <c:f>'4.2'!$A$8</c:f>
              <c:strCache>
                <c:ptCount val="1"/>
                <c:pt idx="0">
                  <c:v>Jihočeský kraj</c:v>
                </c:pt>
              </c:strCache>
            </c:strRef>
          </c:tx>
          <c:spPr>
            <a:solidFill>
              <a:schemeClr val="accent2"/>
            </a:solidFill>
          </c:spPr>
          <c:invertIfNegative val="0"/>
          <c:val>
            <c:numRef>
              <c:f>'4.2'!$B$8:$M$8</c:f>
              <c:numCache>
                <c:formatCode>#\ ##0.0</c:formatCode>
                <c:ptCount val="12"/>
                <c:pt idx="0">
                  <c:v>868.50078099999985</c:v>
                </c:pt>
                <c:pt idx="1">
                  <c:v>809.00811399999986</c:v>
                </c:pt>
                <c:pt idx="2">
                  <c:v>751.52605299999993</c:v>
                </c:pt>
                <c:pt idx="3">
                  <c:v>653.76867500000094</c:v>
                </c:pt>
                <c:pt idx="4">
                  <c:v>451.63367200000027</c:v>
                </c:pt>
                <c:pt idx="5">
                  <c:v>318.45270399999987</c:v>
                </c:pt>
                <c:pt idx="6">
                  <c:v>296.54719099999994</c:v>
                </c:pt>
                <c:pt idx="7">
                  <c:v>276.00384200000002</c:v>
                </c:pt>
                <c:pt idx="8">
                  <c:v>276.405011</c:v>
                </c:pt>
                <c:pt idx="9">
                  <c:v>0</c:v>
                </c:pt>
                <c:pt idx="10">
                  <c:v>0</c:v>
                </c:pt>
                <c:pt idx="11">
                  <c:v>0</c:v>
                </c:pt>
              </c:numCache>
            </c:numRef>
          </c:val>
          <c:extLst>
            <c:ext xmlns:c16="http://schemas.microsoft.com/office/drawing/2014/chart" uri="{C3380CC4-5D6E-409C-BE32-E72D297353CC}">
              <c16:uniqueId val="{00000001-136A-4182-821D-07A924959D79}"/>
            </c:ext>
          </c:extLst>
        </c:ser>
        <c:ser>
          <c:idx val="2"/>
          <c:order val="2"/>
          <c:tx>
            <c:strRef>
              <c:f>'4.2'!$A$9</c:f>
              <c:strCache>
                <c:ptCount val="1"/>
                <c:pt idx="0">
                  <c:v>Jihomoravský kraj</c:v>
                </c:pt>
              </c:strCache>
            </c:strRef>
          </c:tx>
          <c:spPr>
            <a:solidFill>
              <a:schemeClr val="accent3"/>
            </a:solidFill>
          </c:spPr>
          <c:invertIfNegative val="0"/>
          <c:val>
            <c:numRef>
              <c:f>'4.2'!$B$9:$M$9</c:f>
              <c:numCache>
                <c:formatCode>#\ ##0.0</c:formatCode>
                <c:ptCount val="12"/>
                <c:pt idx="0">
                  <c:v>898.42679699999974</c:v>
                </c:pt>
                <c:pt idx="1">
                  <c:v>832.3978970000004</c:v>
                </c:pt>
                <c:pt idx="2">
                  <c:v>705.56440500000019</c:v>
                </c:pt>
                <c:pt idx="3">
                  <c:v>598.55492000000015</c:v>
                </c:pt>
                <c:pt idx="4">
                  <c:v>388.67165599999976</c:v>
                </c:pt>
                <c:pt idx="5">
                  <c:v>279.60334700000004</c:v>
                </c:pt>
                <c:pt idx="6">
                  <c:v>255.39920400000003</c:v>
                </c:pt>
                <c:pt idx="7">
                  <c:v>263.12994600000007</c:v>
                </c:pt>
                <c:pt idx="8">
                  <c:v>264.37311500000004</c:v>
                </c:pt>
                <c:pt idx="9">
                  <c:v>0</c:v>
                </c:pt>
                <c:pt idx="10">
                  <c:v>0</c:v>
                </c:pt>
                <c:pt idx="11">
                  <c:v>0</c:v>
                </c:pt>
              </c:numCache>
            </c:numRef>
          </c:val>
          <c:extLst>
            <c:ext xmlns:c16="http://schemas.microsoft.com/office/drawing/2014/chart" uri="{C3380CC4-5D6E-409C-BE32-E72D297353CC}">
              <c16:uniqueId val="{00000002-136A-4182-821D-07A924959D79}"/>
            </c:ext>
          </c:extLst>
        </c:ser>
        <c:ser>
          <c:idx val="3"/>
          <c:order val="3"/>
          <c:tx>
            <c:strRef>
              <c:f>'4.2'!$A$10</c:f>
              <c:strCache>
                <c:ptCount val="1"/>
                <c:pt idx="0">
                  <c:v>Karlovarský kraj</c:v>
                </c:pt>
              </c:strCache>
            </c:strRef>
          </c:tx>
          <c:spPr>
            <a:solidFill>
              <a:schemeClr val="accent4"/>
            </a:solidFill>
          </c:spPr>
          <c:invertIfNegative val="0"/>
          <c:val>
            <c:numRef>
              <c:f>'4.2'!$B$10:$M$10</c:f>
              <c:numCache>
                <c:formatCode>#\ ##0.0</c:formatCode>
                <c:ptCount val="12"/>
                <c:pt idx="0">
                  <c:v>1049.652022</c:v>
                </c:pt>
                <c:pt idx="1">
                  <c:v>1005.8287840000002</c:v>
                </c:pt>
                <c:pt idx="2">
                  <c:v>1007.3501889999999</c:v>
                </c:pt>
                <c:pt idx="3">
                  <c:v>896.94921999999997</c:v>
                </c:pt>
                <c:pt idx="4">
                  <c:v>763.96610900000007</c:v>
                </c:pt>
                <c:pt idx="5">
                  <c:v>413.32895000000002</c:v>
                </c:pt>
                <c:pt idx="6">
                  <c:v>575.83907999999997</c:v>
                </c:pt>
                <c:pt idx="7">
                  <c:v>443.42668300000014</c:v>
                </c:pt>
                <c:pt idx="8">
                  <c:v>421.55445799999995</c:v>
                </c:pt>
                <c:pt idx="9">
                  <c:v>0</c:v>
                </c:pt>
                <c:pt idx="10">
                  <c:v>0</c:v>
                </c:pt>
                <c:pt idx="11">
                  <c:v>0</c:v>
                </c:pt>
              </c:numCache>
            </c:numRef>
          </c:val>
          <c:extLst>
            <c:ext xmlns:c16="http://schemas.microsoft.com/office/drawing/2014/chart" uri="{C3380CC4-5D6E-409C-BE32-E72D297353CC}">
              <c16:uniqueId val="{00000003-136A-4182-821D-07A924959D79}"/>
            </c:ext>
          </c:extLst>
        </c:ser>
        <c:ser>
          <c:idx val="4"/>
          <c:order val="4"/>
          <c:tx>
            <c:strRef>
              <c:f>'4.2'!$A$11</c:f>
              <c:strCache>
                <c:ptCount val="1"/>
                <c:pt idx="0">
                  <c:v>Kraj Vysočina</c:v>
                </c:pt>
              </c:strCache>
            </c:strRef>
          </c:tx>
          <c:spPr>
            <a:solidFill>
              <a:schemeClr val="accent5"/>
            </a:solidFill>
          </c:spPr>
          <c:invertIfNegative val="0"/>
          <c:val>
            <c:numRef>
              <c:f>'4.2'!$B$11:$M$11</c:f>
              <c:numCache>
                <c:formatCode>#\ ##0.0</c:formatCode>
                <c:ptCount val="12"/>
                <c:pt idx="0">
                  <c:v>436.84331000000003</c:v>
                </c:pt>
                <c:pt idx="1">
                  <c:v>405.16888400000011</c:v>
                </c:pt>
                <c:pt idx="2">
                  <c:v>381.97293399999973</c:v>
                </c:pt>
                <c:pt idx="3">
                  <c:v>324.07213999999993</c:v>
                </c:pt>
                <c:pt idx="4">
                  <c:v>236.55050900000003</c:v>
                </c:pt>
                <c:pt idx="5">
                  <c:v>177.79948100000004</c:v>
                </c:pt>
                <c:pt idx="6">
                  <c:v>134.24542300000007</c:v>
                </c:pt>
                <c:pt idx="7">
                  <c:v>182.20066200000005</c:v>
                </c:pt>
                <c:pt idx="8">
                  <c:v>176.8838540000001</c:v>
                </c:pt>
                <c:pt idx="9">
                  <c:v>0</c:v>
                </c:pt>
                <c:pt idx="10">
                  <c:v>0</c:v>
                </c:pt>
                <c:pt idx="11">
                  <c:v>0</c:v>
                </c:pt>
              </c:numCache>
            </c:numRef>
          </c:val>
          <c:extLst>
            <c:ext xmlns:c16="http://schemas.microsoft.com/office/drawing/2014/chart" uri="{C3380CC4-5D6E-409C-BE32-E72D297353CC}">
              <c16:uniqueId val="{00000004-136A-4182-821D-07A924959D79}"/>
            </c:ext>
          </c:extLst>
        </c:ser>
        <c:ser>
          <c:idx val="5"/>
          <c:order val="5"/>
          <c:tx>
            <c:strRef>
              <c:f>'4.2'!$A$12</c:f>
              <c:strCache>
                <c:ptCount val="1"/>
                <c:pt idx="0">
                  <c:v>Královéhradecký kraj</c:v>
                </c:pt>
              </c:strCache>
            </c:strRef>
          </c:tx>
          <c:spPr>
            <a:solidFill>
              <a:schemeClr val="accent6"/>
            </a:solidFill>
          </c:spPr>
          <c:invertIfNegative val="0"/>
          <c:val>
            <c:numRef>
              <c:f>'4.2'!$B$12:$M$12</c:f>
              <c:numCache>
                <c:formatCode>#\ ##0.0</c:formatCode>
                <c:ptCount val="12"/>
                <c:pt idx="0">
                  <c:v>565.03492700000004</c:v>
                </c:pt>
                <c:pt idx="1">
                  <c:v>476.80048000000011</c:v>
                </c:pt>
                <c:pt idx="2">
                  <c:v>405.16534300000001</c:v>
                </c:pt>
                <c:pt idx="3">
                  <c:v>343.43174599999986</c:v>
                </c:pt>
                <c:pt idx="4">
                  <c:v>248.98623499999999</c:v>
                </c:pt>
                <c:pt idx="5">
                  <c:v>185.02527999999998</c:v>
                </c:pt>
                <c:pt idx="6">
                  <c:v>155.72076300000001</c:v>
                </c:pt>
                <c:pt idx="7">
                  <c:v>165.13293699999997</c:v>
                </c:pt>
                <c:pt idx="8">
                  <c:v>221.94543800000008</c:v>
                </c:pt>
                <c:pt idx="9">
                  <c:v>0</c:v>
                </c:pt>
                <c:pt idx="10">
                  <c:v>0</c:v>
                </c:pt>
                <c:pt idx="11">
                  <c:v>0</c:v>
                </c:pt>
              </c:numCache>
            </c:numRef>
          </c:val>
          <c:extLst>
            <c:ext xmlns:c16="http://schemas.microsoft.com/office/drawing/2014/chart" uri="{C3380CC4-5D6E-409C-BE32-E72D297353CC}">
              <c16:uniqueId val="{00000005-136A-4182-821D-07A924959D79}"/>
            </c:ext>
          </c:extLst>
        </c:ser>
        <c:ser>
          <c:idx val="6"/>
          <c:order val="6"/>
          <c:tx>
            <c:strRef>
              <c:f>'4.2'!$A$13</c:f>
              <c:strCache>
                <c:ptCount val="1"/>
                <c:pt idx="0">
                  <c:v>Liberecký kraj</c:v>
                </c:pt>
              </c:strCache>
            </c:strRef>
          </c:tx>
          <c:spPr>
            <a:solidFill>
              <a:srgbClr val="F0948F"/>
            </a:solidFill>
          </c:spPr>
          <c:invertIfNegative val="0"/>
          <c:val>
            <c:numRef>
              <c:f>'4.2'!$B$13:$M$13</c:f>
              <c:numCache>
                <c:formatCode>#\ ##0.0</c:formatCode>
                <c:ptCount val="12"/>
                <c:pt idx="0">
                  <c:v>293.97977249299197</c:v>
                </c:pt>
                <c:pt idx="1">
                  <c:v>280.34931430348803</c:v>
                </c:pt>
                <c:pt idx="2">
                  <c:v>259.74384292243195</c:v>
                </c:pt>
                <c:pt idx="3">
                  <c:v>211.32724467084796</c:v>
                </c:pt>
                <c:pt idx="4">
                  <c:v>125.95540848300803</c:v>
                </c:pt>
                <c:pt idx="5">
                  <c:v>95.548422741760021</c:v>
                </c:pt>
                <c:pt idx="6">
                  <c:v>105.86511499999999</c:v>
                </c:pt>
                <c:pt idx="7">
                  <c:v>107.620223</c:v>
                </c:pt>
                <c:pt idx="8">
                  <c:v>106.76230500000001</c:v>
                </c:pt>
                <c:pt idx="9">
                  <c:v>0</c:v>
                </c:pt>
                <c:pt idx="10">
                  <c:v>0</c:v>
                </c:pt>
                <c:pt idx="11">
                  <c:v>0</c:v>
                </c:pt>
              </c:numCache>
            </c:numRef>
          </c:val>
          <c:extLst>
            <c:ext xmlns:c16="http://schemas.microsoft.com/office/drawing/2014/chart" uri="{C3380CC4-5D6E-409C-BE32-E72D297353CC}">
              <c16:uniqueId val="{00000006-136A-4182-821D-07A924959D79}"/>
            </c:ext>
          </c:extLst>
        </c:ser>
        <c:ser>
          <c:idx val="7"/>
          <c:order val="7"/>
          <c:tx>
            <c:strRef>
              <c:f>'4.2'!$A$14</c:f>
              <c:strCache>
                <c:ptCount val="1"/>
                <c:pt idx="0">
                  <c:v>Moravskoslezský kraj</c:v>
                </c:pt>
              </c:strCache>
            </c:strRef>
          </c:tx>
          <c:spPr>
            <a:solidFill>
              <a:srgbClr val="F7C9C7"/>
            </a:solidFill>
          </c:spPr>
          <c:invertIfNegative val="0"/>
          <c:val>
            <c:numRef>
              <c:f>'4.2'!$B$14:$M$14</c:f>
              <c:numCache>
                <c:formatCode>#\ ##0.0</c:formatCode>
                <c:ptCount val="12"/>
                <c:pt idx="0">
                  <c:v>3167.5536190000021</c:v>
                </c:pt>
                <c:pt idx="1">
                  <c:v>2913.3922059999995</c:v>
                </c:pt>
                <c:pt idx="2">
                  <c:v>2828.7859560000015</c:v>
                </c:pt>
                <c:pt idx="3">
                  <c:v>2470.3135359999997</c:v>
                </c:pt>
                <c:pt idx="4">
                  <c:v>1935.0031060000006</c:v>
                </c:pt>
                <c:pt idx="5">
                  <c:v>1558.7635139999998</c:v>
                </c:pt>
                <c:pt idx="6">
                  <c:v>1535.1111020000008</c:v>
                </c:pt>
                <c:pt idx="7">
                  <c:v>1465.6605529999988</c:v>
                </c:pt>
                <c:pt idx="8">
                  <c:v>1461.5274609999988</c:v>
                </c:pt>
                <c:pt idx="9">
                  <c:v>0</c:v>
                </c:pt>
                <c:pt idx="10">
                  <c:v>0</c:v>
                </c:pt>
                <c:pt idx="11">
                  <c:v>0</c:v>
                </c:pt>
              </c:numCache>
            </c:numRef>
          </c:val>
          <c:extLst>
            <c:ext xmlns:c16="http://schemas.microsoft.com/office/drawing/2014/chart" uri="{C3380CC4-5D6E-409C-BE32-E72D297353CC}">
              <c16:uniqueId val="{00000007-136A-4182-821D-07A924959D79}"/>
            </c:ext>
          </c:extLst>
        </c:ser>
        <c:ser>
          <c:idx val="8"/>
          <c:order val="8"/>
          <c:tx>
            <c:strRef>
              <c:f>'4.2'!$A$15</c:f>
              <c:strCache>
                <c:ptCount val="1"/>
                <c:pt idx="0">
                  <c:v>Olomoucký kraj</c:v>
                </c:pt>
              </c:strCache>
            </c:strRef>
          </c:tx>
          <c:spPr>
            <a:solidFill>
              <a:schemeClr val="tx1"/>
            </a:solidFill>
          </c:spPr>
          <c:invertIfNegative val="0"/>
          <c:val>
            <c:numRef>
              <c:f>'4.2'!$B$15:$M$15</c:f>
              <c:numCache>
                <c:formatCode>#\ ##0.0</c:formatCode>
                <c:ptCount val="12"/>
                <c:pt idx="0">
                  <c:v>765.55819400000007</c:v>
                </c:pt>
                <c:pt idx="1">
                  <c:v>632.4857810000002</c:v>
                </c:pt>
                <c:pt idx="2">
                  <c:v>590.5188159999999</c:v>
                </c:pt>
                <c:pt idx="3">
                  <c:v>491.44241799999986</c:v>
                </c:pt>
                <c:pt idx="4">
                  <c:v>360.47236199999986</c:v>
                </c:pt>
                <c:pt idx="5">
                  <c:v>308.29873299999997</c:v>
                </c:pt>
                <c:pt idx="6">
                  <c:v>256.03865400000001</c:v>
                </c:pt>
                <c:pt idx="7">
                  <c:v>270.11906900000002</c:v>
                </c:pt>
                <c:pt idx="8">
                  <c:v>323.61888299999993</c:v>
                </c:pt>
                <c:pt idx="9">
                  <c:v>0</c:v>
                </c:pt>
                <c:pt idx="10">
                  <c:v>0</c:v>
                </c:pt>
                <c:pt idx="11">
                  <c:v>0</c:v>
                </c:pt>
              </c:numCache>
            </c:numRef>
          </c:val>
          <c:extLst>
            <c:ext xmlns:c16="http://schemas.microsoft.com/office/drawing/2014/chart" uri="{C3380CC4-5D6E-409C-BE32-E72D297353CC}">
              <c16:uniqueId val="{00000008-136A-4182-821D-07A924959D79}"/>
            </c:ext>
          </c:extLst>
        </c:ser>
        <c:ser>
          <c:idx val="9"/>
          <c:order val="9"/>
          <c:tx>
            <c:strRef>
              <c:f>'4.2'!$A$16</c:f>
              <c:strCache>
                <c:ptCount val="1"/>
                <c:pt idx="0">
                  <c:v>Pardubický kraj</c:v>
                </c:pt>
              </c:strCache>
            </c:strRef>
          </c:tx>
          <c:spPr>
            <a:solidFill>
              <a:srgbClr val="646363"/>
            </a:solidFill>
          </c:spPr>
          <c:invertIfNegative val="0"/>
          <c:val>
            <c:numRef>
              <c:f>'4.2'!$B$16:$M$16</c:f>
              <c:numCache>
                <c:formatCode>#\ ##0.0</c:formatCode>
                <c:ptCount val="12"/>
                <c:pt idx="0">
                  <c:v>802.78956900000003</c:v>
                </c:pt>
                <c:pt idx="1">
                  <c:v>777.16399800000011</c:v>
                </c:pt>
                <c:pt idx="2">
                  <c:v>707.84643600000004</c:v>
                </c:pt>
                <c:pt idx="3">
                  <c:v>571.72909300000003</c:v>
                </c:pt>
                <c:pt idx="4">
                  <c:v>348.880516</c:v>
                </c:pt>
                <c:pt idx="5">
                  <c:v>239.81506900000005</c:v>
                </c:pt>
                <c:pt idx="6">
                  <c:v>219.35466099999999</c:v>
                </c:pt>
                <c:pt idx="7">
                  <c:v>211.86660299999997</c:v>
                </c:pt>
                <c:pt idx="8">
                  <c:v>236.06507400000001</c:v>
                </c:pt>
                <c:pt idx="9">
                  <c:v>0</c:v>
                </c:pt>
                <c:pt idx="10">
                  <c:v>0</c:v>
                </c:pt>
                <c:pt idx="11">
                  <c:v>0</c:v>
                </c:pt>
              </c:numCache>
            </c:numRef>
          </c:val>
          <c:extLst>
            <c:ext xmlns:c16="http://schemas.microsoft.com/office/drawing/2014/chart" uri="{C3380CC4-5D6E-409C-BE32-E72D297353CC}">
              <c16:uniqueId val="{00000009-136A-4182-821D-07A924959D79}"/>
            </c:ext>
          </c:extLst>
        </c:ser>
        <c:ser>
          <c:idx val="10"/>
          <c:order val="10"/>
          <c:tx>
            <c:strRef>
              <c:f>'4.2'!$A$17</c:f>
              <c:strCache>
                <c:ptCount val="1"/>
                <c:pt idx="0">
                  <c:v>Plzeňský kraj</c:v>
                </c:pt>
              </c:strCache>
            </c:strRef>
          </c:tx>
          <c:spPr>
            <a:solidFill>
              <a:srgbClr val="9D9D9C"/>
            </a:solidFill>
          </c:spPr>
          <c:invertIfNegative val="0"/>
          <c:val>
            <c:numRef>
              <c:f>'4.2'!$B$17:$M$17</c:f>
              <c:numCache>
                <c:formatCode>#\ ##0.0</c:formatCode>
                <c:ptCount val="12"/>
                <c:pt idx="0">
                  <c:v>699.2664610000005</c:v>
                </c:pt>
                <c:pt idx="1">
                  <c:v>662.57965699999988</c:v>
                </c:pt>
                <c:pt idx="2">
                  <c:v>613.58374900000035</c:v>
                </c:pt>
                <c:pt idx="3">
                  <c:v>505.70254599999998</c:v>
                </c:pt>
                <c:pt idx="4">
                  <c:v>316.23830400000026</c:v>
                </c:pt>
                <c:pt idx="5">
                  <c:v>233.50645</c:v>
                </c:pt>
                <c:pt idx="6">
                  <c:v>215.58046499999998</c:v>
                </c:pt>
                <c:pt idx="7">
                  <c:v>189.13170499999995</c:v>
                </c:pt>
                <c:pt idx="8">
                  <c:v>215.92243500000001</c:v>
                </c:pt>
                <c:pt idx="9">
                  <c:v>0</c:v>
                </c:pt>
                <c:pt idx="10">
                  <c:v>0</c:v>
                </c:pt>
                <c:pt idx="11">
                  <c:v>0</c:v>
                </c:pt>
              </c:numCache>
            </c:numRef>
          </c:val>
          <c:extLst>
            <c:ext xmlns:c16="http://schemas.microsoft.com/office/drawing/2014/chart" uri="{C3380CC4-5D6E-409C-BE32-E72D297353CC}">
              <c16:uniqueId val="{0000000A-136A-4182-821D-07A924959D79}"/>
            </c:ext>
          </c:extLst>
        </c:ser>
        <c:ser>
          <c:idx val="11"/>
          <c:order val="11"/>
          <c:tx>
            <c:strRef>
              <c:f>'4.2'!$A$18</c:f>
              <c:strCache>
                <c:ptCount val="1"/>
                <c:pt idx="0">
                  <c:v>Středočeský kraj</c:v>
                </c:pt>
              </c:strCache>
            </c:strRef>
          </c:tx>
          <c:spPr>
            <a:solidFill>
              <a:srgbClr val="D0D0D0"/>
            </a:solidFill>
          </c:spPr>
          <c:invertIfNegative val="0"/>
          <c:val>
            <c:numRef>
              <c:f>'4.2'!$B$18:$M$18</c:f>
              <c:numCache>
                <c:formatCode>#\ ##0.0</c:formatCode>
                <c:ptCount val="12"/>
                <c:pt idx="0">
                  <c:v>3137.4342509999979</c:v>
                </c:pt>
                <c:pt idx="1">
                  <c:v>2799.8990698263997</c:v>
                </c:pt>
                <c:pt idx="2">
                  <c:v>2550.8600716638202</c:v>
                </c:pt>
                <c:pt idx="3">
                  <c:v>2275.894867999999</c:v>
                </c:pt>
                <c:pt idx="4">
                  <c:v>1392.5799519999994</c:v>
                </c:pt>
                <c:pt idx="5">
                  <c:v>1095.4448350000005</c:v>
                </c:pt>
                <c:pt idx="6">
                  <c:v>1068.2376520000003</c:v>
                </c:pt>
                <c:pt idx="7">
                  <c:v>1152.6791360000009</c:v>
                </c:pt>
                <c:pt idx="8">
                  <c:v>1243.2631530000001</c:v>
                </c:pt>
                <c:pt idx="9">
                  <c:v>0</c:v>
                </c:pt>
                <c:pt idx="10">
                  <c:v>0</c:v>
                </c:pt>
                <c:pt idx="11">
                  <c:v>0</c:v>
                </c:pt>
              </c:numCache>
            </c:numRef>
          </c:val>
          <c:extLst>
            <c:ext xmlns:c16="http://schemas.microsoft.com/office/drawing/2014/chart" uri="{C3380CC4-5D6E-409C-BE32-E72D297353CC}">
              <c16:uniqueId val="{0000000B-136A-4182-821D-07A924959D79}"/>
            </c:ext>
          </c:extLst>
        </c:ser>
        <c:ser>
          <c:idx val="12"/>
          <c:order val="12"/>
          <c:tx>
            <c:strRef>
              <c:f>'4.2'!$A$19</c:f>
              <c:strCache>
                <c:ptCount val="1"/>
                <c:pt idx="0">
                  <c:v>Ústecký kraj</c:v>
                </c:pt>
              </c:strCache>
            </c:strRef>
          </c:tx>
          <c:spPr>
            <a:pattFill prst="ltUpDiag">
              <a:fgClr>
                <a:schemeClr val="accent1"/>
              </a:fgClr>
              <a:bgClr>
                <a:schemeClr val="bg1"/>
              </a:bgClr>
            </a:pattFill>
          </c:spPr>
          <c:invertIfNegative val="0"/>
          <c:val>
            <c:numRef>
              <c:f>'4.2'!$B$19:$M$19</c:f>
              <c:numCache>
                <c:formatCode>#\ ##0.0</c:formatCode>
                <c:ptCount val="12"/>
                <c:pt idx="0">
                  <c:v>3132.0151920000012</c:v>
                </c:pt>
                <c:pt idx="1">
                  <c:v>2766.2162669999984</c:v>
                </c:pt>
                <c:pt idx="2">
                  <c:v>2956.152783</c:v>
                </c:pt>
                <c:pt idx="3">
                  <c:v>2586.0236270000009</c:v>
                </c:pt>
                <c:pt idx="4">
                  <c:v>2043.5958909999999</c:v>
                </c:pt>
                <c:pt idx="5">
                  <c:v>1631.2561140000005</c:v>
                </c:pt>
                <c:pt idx="6">
                  <c:v>1681.1842299999998</c:v>
                </c:pt>
                <c:pt idx="7">
                  <c:v>1752.2813960000001</c:v>
                </c:pt>
                <c:pt idx="8">
                  <c:v>1775.5892369999997</c:v>
                </c:pt>
                <c:pt idx="9">
                  <c:v>0</c:v>
                </c:pt>
                <c:pt idx="10">
                  <c:v>0</c:v>
                </c:pt>
                <c:pt idx="11">
                  <c:v>0</c:v>
                </c:pt>
              </c:numCache>
            </c:numRef>
          </c:val>
          <c:extLst>
            <c:ext xmlns:c16="http://schemas.microsoft.com/office/drawing/2014/chart" uri="{C3380CC4-5D6E-409C-BE32-E72D297353CC}">
              <c16:uniqueId val="{0000000C-136A-4182-821D-07A924959D79}"/>
            </c:ext>
          </c:extLst>
        </c:ser>
        <c:ser>
          <c:idx val="13"/>
          <c:order val="13"/>
          <c:tx>
            <c:strRef>
              <c:f>'4.2'!$A$20</c:f>
              <c:strCache>
                <c:ptCount val="1"/>
                <c:pt idx="0">
                  <c:v>Zlínský kraj</c:v>
                </c:pt>
              </c:strCache>
            </c:strRef>
          </c:tx>
          <c:spPr>
            <a:pattFill prst="ltUpDiag">
              <a:fgClr>
                <a:schemeClr val="accent5"/>
              </a:fgClr>
              <a:bgClr>
                <a:schemeClr val="bg1"/>
              </a:bgClr>
            </a:pattFill>
          </c:spPr>
          <c:invertIfNegative val="0"/>
          <c:val>
            <c:numRef>
              <c:f>'4.2'!$B$20:$M$20</c:f>
              <c:numCache>
                <c:formatCode>#\ ##0.0</c:formatCode>
                <c:ptCount val="12"/>
                <c:pt idx="0">
                  <c:v>768.57024899999999</c:v>
                </c:pt>
                <c:pt idx="1">
                  <c:v>722.06136199999992</c:v>
                </c:pt>
                <c:pt idx="2">
                  <c:v>704.72549600000002</c:v>
                </c:pt>
                <c:pt idx="3">
                  <c:v>601.6745279999999</c:v>
                </c:pt>
                <c:pt idx="4">
                  <c:v>502.78043599999995</c:v>
                </c:pt>
                <c:pt idx="5">
                  <c:v>375.93212200000011</c:v>
                </c:pt>
                <c:pt idx="6">
                  <c:v>277.15749499999998</c:v>
                </c:pt>
                <c:pt idx="7">
                  <c:v>358.99719400000015</c:v>
                </c:pt>
                <c:pt idx="8">
                  <c:v>383.802188</c:v>
                </c:pt>
                <c:pt idx="9">
                  <c:v>0</c:v>
                </c:pt>
                <c:pt idx="10">
                  <c:v>0</c:v>
                </c:pt>
                <c:pt idx="11">
                  <c:v>0</c:v>
                </c:pt>
              </c:numCache>
            </c:numRef>
          </c:val>
          <c:extLst>
            <c:ext xmlns:c16="http://schemas.microsoft.com/office/drawing/2014/chart" uri="{C3380CC4-5D6E-409C-BE32-E72D297353CC}">
              <c16:uniqueId val="{0000000D-136A-4182-821D-07A924959D79}"/>
            </c:ext>
          </c:extLst>
        </c:ser>
        <c:dLbls>
          <c:showLegendKey val="0"/>
          <c:showVal val="0"/>
          <c:showCatName val="0"/>
          <c:showSerName val="0"/>
          <c:showPercent val="0"/>
          <c:showBubbleSize val="0"/>
        </c:dLbls>
        <c:gapWidth val="50"/>
        <c:overlap val="100"/>
        <c:axId val="230913536"/>
        <c:axId val="230915072"/>
      </c:barChart>
      <c:catAx>
        <c:axId val="230913536"/>
        <c:scaling>
          <c:orientation val="minMax"/>
        </c:scaling>
        <c:delete val="0"/>
        <c:axPos val="b"/>
        <c:majorTickMark val="none"/>
        <c:minorTickMark val="none"/>
        <c:tickLblPos val="nextTo"/>
        <c:txPr>
          <a:bodyPr/>
          <a:lstStyle/>
          <a:p>
            <a:pPr>
              <a:defRPr sz="900"/>
            </a:pPr>
            <a:endParaRPr lang="cs-CZ"/>
          </a:p>
        </c:txPr>
        <c:crossAx val="230915072"/>
        <c:crosses val="autoZero"/>
        <c:auto val="1"/>
        <c:lblAlgn val="ctr"/>
        <c:lblOffset val="100"/>
        <c:noMultiLvlLbl val="0"/>
      </c:catAx>
      <c:valAx>
        <c:axId val="230915072"/>
        <c:scaling>
          <c:orientation val="minMax"/>
          <c:max val="18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23091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c:ext xmlns:c16="http://schemas.microsoft.com/office/drawing/2014/chart" uri="{C3380CC4-5D6E-409C-BE32-E72D297353CC}">
              <c16:uniqueId val="{00000000-9CF2-4986-BA65-CA71F5D8D0D6}"/>
            </c:ext>
          </c:extLst>
        </c:ser>
        <c:dLbls>
          <c:showLegendKey val="0"/>
          <c:showVal val="0"/>
          <c:showCatName val="0"/>
          <c:showSerName val="0"/>
          <c:showPercent val="0"/>
          <c:showBubbleSize val="0"/>
        </c:dLbls>
        <c:gapWidth val="150"/>
        <c:axId val="239326336"/>
        <c:axId val="239327872"/>
      </c:barChart>
      <c:catAx>
        <c:axId val="239326336"/>
        <c:scaling>
          <c:orientation val="minMax"/>
        </c:scaling>
        <c:delete val="0"/>
        <c:axPos val="l"/>
        <c:numFmt formatCode="General" sourceLinked="1"/>
        <c:majorTickMark val="none"/>
        <c:minorTickMark val="none"/>
        <c:tickLblPos val="nextTo"/>
        <c:txPr>
          <a:bodyPr/>
          <a:lstStyle/>
          <a:p>
            <a:pPr>
              <a:defRPr sz="900"/>
            </a:pPr>
            <a:endParaRPr lang="cs-CZ"/>
          </a:p>
        </c:txPr>
        <c:crossAx val="239327872"/>
        <c:crosses val="autoZero"/>
        <c:auto val="1"/>
        <c:lblAlgn val="ctr"/>
        <c:lblOffset val="100"/>
        <c:noMultiLvlLbl val="0"/>
      </c:catAx>
      <c:valAx>
        <c:axId val="239327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26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4091-431D-A8B3-D9803D311F40}"/>
              </c:ext>
            </c:extLst>
          </c:dPt>
          <c:cat>
            <c:numRef>
              <c:f>'14.9'!$J$19:$J$26</c:f>
              <c:numCache>
                <c:formatCode>General</c:formatCode>
                <c:ptCount val="8"/>
              </c:numCache>
            </c:numRef>
          </c:cat>
          <c:val>
            <c:numRef>
              <c:f>'14.9'!$K$19:$K$26</c:f>
              <c:numCache>
                <c:formatCode>General</c:formatCode>
                <c:ptCount val="8"/>
              </c:numCache>
            </c:numRef>
          </c:val>
          <c:extLst>
            <c:ext xmlns:c16="http://schemas.microsoft.com/office/drawing/2014/chart" uri="{C3380CC4-5D6E-409C-BE32-E72D297353CC}">
              <c16:uniqueId val="{00000002-4091-431D-A8B3-D9803D311F4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c:ext xmlns:c16="http://schemas.microsoft.com/office/drawing/2014/chart" uri="{C3380CC4-5D6E-409C-BE32-E72D297353CC}">
              <c16:uniqueId val="{00000000-2149-4519-A948-13538D1FA8A2}"/>
            </c:ext>
          </c:extLst>
        </c:ser>
        <c:dLbls>
          <c:showLegendKey val="0"/>
          <c:showVal val="0"/>
          <c:showCatName val="0"/>
          <c:showSerName val="0"/>
          <c:showPercent val="0"/>
          <c:showBubbleSize val="0"/>
        </c:dLbls>
        <c:gapWidth val="150"/>
        <c:axId val="273689216"/>
        <c:axId val="273727872"/>
      </c:barChart>
      <c:catAx>
        <c:axId val="273689216"/>
        <c:scaling>
          <c:orientation val="maxMin"/>
        </c:scaling>
        <c:delete val="0"/>
        <c:axPos val="l"/>
        <c:numFmt formatCode="0.0" sourceLinked="1"/>
        <c:majorTickMark val="none"/>
        <c:minorTickMark val="none"/>
        <c:tickLblPos val="nextTo"/>
        <c:txPr>
          <a:bodyPr/>
          <a:lstStyle/>
          <a:p>
            <a:pPr>
              <a:defRPr sz="900"/>
            </a:pPr>
            <a:endParaRPr lang="cs-CZ"/>
          </a:p>
        </c:txPr>
        <c:crossAx val="273727872"/>
        <c:crosses val="autoZero"/>
        <c:auto val="1"/>
        <c:lblAlgn val="ctr"/>
        <c:lblOffset val="100"/>
        <c:noMultiLvlLbl val="0"/>
      </c:catAx>
      <c:valAx>
        <c:axId val="2737278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689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c:ext xmlns:c16="http://schemas.microsoft.com/office/drawing/2014/chart" uri="{C3380CC4-5D6E-409C-BE32-E72D297353CC}">
              <c16:uniqueId val="{00000000-6B65-42E2-9A82-93FAD9E4E8AF}"/>
            </c:ext>
          </c:extLst>
        </c:ser>
        <c:dLbls>
          <c:showLegendKey val="0"/>
          <c:showVal val="0"/>
          <c:showCatName val="0"/>
          <c:showSerName val="0"/>
          <c:showPercent val="0"/>
          <c:showBubbleSize val="0"/>
        </c:dLbls>
        <c:gapWidth val="150"/>
        <c:axId val="273768832"/>
        <c:axId val="273770368"/>
      </c:barChart>
      <c:catAx>
        <c:axId val="273768832"/>
        <c:scaling>
          <c:orientation val="minMax"/>
        </c:scaling>
        <c:delete val="0"/>
        <c:axPos val="l"/>
        <c:numFmt formatCode="General" sourceLinked="1"/>
        <c:majorTickMark val="none"/>
        <c:minorTickMark val="none"/>
        <c:tickLblPos val="nextTo"/>
        <c:txPr>
          <a:bodyPr/>
          <a:lstStyle/>
          <a:p>
            <a:pPr>
              <a:defRPr sz="900"/>
            </a:pPr>
            <a:endParaRPr lang="cs-CZ"/>
          </a:p>
        </c:txPr>
        <c:crossAx val="273770368"/>
        <c:crosses val="autoZero"/>
        <c:auto val="1"/>
        <c:lblAlgn val="ctr"/>
        <c:lblOffset val="100"/>
        <c:noMultiLvlLbl val="0"/>
      </c:catAx>
      <c:valAx>
        <c:axId val="27377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768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 ##0.0</c:formatCode>
                <c:ptCount val="3"/>
              </c:numCache>
            </c:numRef>
          </c:val>
          <c:extLst>
            <c:ext xmlns:c16="http://schemas.microsoft.com/office/drawing/2014/chart" uri="{C3380CC4-5D6E-409C-BE32-E72D297353CC}">
              <c16:uniqueId val="{00000000-4932-44E0-848B-781B20C8C87C}"/>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 ##0.0</c:formatCode>
                <c:ptCount val="3"/>
              </c:numCache>
            </c:numRef>
          </c:val>
          <c:extLst>
            <c:ext xmlns:c16="http://schemas.microsoft.com/office/drawing/2014/chart" uri="{C3380CC4-5D6E-409C-BE32-E72D297353CC}">
              <c16:uniqueId val="{00000001-4932-44E0-848B-781B20C8C87C}"/>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 ##0.0</c:formatCode>
                <c:ptCount val="3"/>
              </c:numCache>
            </c:numRef>
          </c:val>
          <c:extLst>
            <c:ext xmlns:c16="http://schemas.microsoft.com/office/drawing/2014/chart" uri="{C3380CC4-5D6E-409C-BE32-E72D297353CC}">
              <c16:uniqueId val="{00000002-4932-44E0-848B-781B20C8C87C}"/>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 ##0.0</c:formatCode>
                <c:ptCount val="3"/>
              </c:numCache>
            </c:numRef>
          </c:val>
          <c:extLst>
            <c:ext xmlns:c16="http://schemas.microsoft.com/office/drawing/2014/chart" uri="{C3380CC4-5D6E-409C-BE32-E72D297353CC}">
              <c16:uniqueId val="{00000003-4932-44E0-848B-781B20C8C87C}"/>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 ##0.0</c:formatCode>
                <c:ptCount val="3"/>
              </c:numCache>
            </c:numRef>
          </c:val>
          <c:extLst>
            <c:ext xmlns:c16="http://schemas.microsoft.com/office/drawing/2014/chart" uri="{C3380CC4-5D6E-409C-BE32-E72D297353CC}">
              <c16:uniqueId val="{00000004-4932-44E0-848B-781B20C8C87C}"/>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 ##0.0</c:formatCode>
                <c:ptCount val="3"/>
              </c:numCache>
            </c:numRef>
          </c:val>
          <c:extLst>
            <c:ext xmlns:c16="http://schemas.microsoft.com/office/drawing/2014/chart" uri="{C3380CC4-5D6E-409C-BE32-E72D297353CC}">
              <c16:uniqueId val="{00000005-4932-44E0-848B-781B20C8C87C}"/>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 ##0.0</c:formatCode>
                <c:ptCount val="3"/>
              </c:numCache>
            </c:numRef>
          </c:val>
          <c:extLst>
            <c:ext xmlns:c16="http://schemas.microsoft.com/office/drawing/2014/chart" uri="{C3380CC4-5D6E-409C-BE32-E72D297353CC}">
              <c16:uniqueId val="{00000006-4932-44E0-848B-781B20C8C87C}"/>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 ##0.0</c:formatCode>
                <c:ptCount val="3"/>
              </c:numCache>
            </c:numRef>
          </c:val>
          <c:extLst>
            <c:ext xmlns:c16="http://schemas.microsoft.com/office/drawing/2014/chart" uri="{C3380CC4-5D6E-409C-BE32-E72D297353CC}">
              <c16:uniqueId val="{00000007-4932-44E0-848B-781B20C8C87C}"/>
            </c:ext>
          </c:extLst>
        </c:ser>
        <c:dLbls>
          <c:showLegendKey val="0"/>
          <c:showVal val="0"/>
          <c:showCatName val="0"/>
          <c:showSerName val="0"/>
          <c:showPercent val="0"/>
          <c:showBubbleSize val="0"/>
        </c:dLbls>
        <c:gapWidth val="150"/>
        <c:overlap val="100"/>
        <c:axId val="273877248"/>
        <c:axId val="273887232"/>
      </c:barChart>
      <c:catAx>
        <c:axId val="273877248"/>
        <c:scaling>
          <c:orientation val="minMax"/>
        </c:scaling>
        <c:delete val="0"/>
        <c:axPos val="b"/>
        <c:numFmt formatCode="General" sourceLinked="1"/>
        <c:majorTickMark val="none"/>
        <c:minorTickMark val="none"/>
        <c:tickLblPos val="nextTo"/>
        <c:txPr>
          <a:bodyPr/>
          <a:lstStyle/>
          <a:p>
            <a:pPr>
              <a:defRPr sz="900"/>
            </a:pPr>
            <a:endParaRPr lang="cs-CZ"/>
          </a:p>
        </c:txPr>
        <c:crossAx val="273887232"/>
        <c:crosses val="autoZero"/>
        <c:auto val="1"/>
        <c:lblAlgn val="ctr"/>
        <c:lblOffset val="100"/>
        <c:noMultiLvlLbl val="0"/>
      </c:catAx>
      <c:valAx>
        <c:axId val="27388723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8772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c:ext xmlns:c16="http://schemas.microsoft.com/office/drawing/2014/chart" uri="{C3380CC4-5D6E-409C-BE32-E72D297353CC}">
              <c16:uniqueId val="{00000000-F990-4CAA-BC17-3581B0BC59F5}"/>
            </c:ext>
          </c:extLst>
        </c:ser>
        <c:dLbls>
          <c:showLegendKey val="0"/>
          <c:showVal val="0"/>
          <c:showCatName val="0"/>
          <c:showSerName val="0"/>
          <c:showPercent val="0"/>
          <c:showBubbleSize val="0"/>
        </c:dLbls>
        <c:gapWidth val="150"/>
        <c:axId val="273928960"/>
        <c:axId val="273930496"/>
      </c:barChart>
      <c:catAx>
        <c:axId val="273928960"/>
        <c:scaling>
          <c:orientation val="minMax"/>
        </c:scaling>
        <c:delete val="0"/>
        <c:axPos val="l"/>
        <c:numFmt formatCode="General" sourceLinked="1"/>
        <c:majorTickMark val="none"/>
        <c:minorTickMark val="none"/>
        <c:tickLblPos val="nextTo"/>
        <c:txPr>
          <a:bodyPr/>
          <a:lstStyle/>
          <a:p>
            <a:pPr>
              <a:defRPr sz="900"/>
            </a:pPr>
            <a:endParaRPr lang="cs-CZ"/>
          </a:p>
        </c:txPr>
        <c:crossAx val="273930496"/>
        <c:crosses val="autoZero"/>
        <c:auto val="1"/>
        <c:lblAlgn val="ctr"/>
        <c:lblOffset val="100"/>
        <c:noMultiLvlLbl val="0"/>
      </c:catAx>
      <c:valAx>
        <c:axId val="273930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928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866-486B-92CE-D6F802979A99}"/>
              </c:ext>
            </c:extLst>
          </c:dPt>
          <c:cat>
            <c:numRef>
              <c:f>'14.10'!$J$19:$J$26</c:f>
              <c:numCache>
                <c:formatCode>General</c:formatCode>
                <c:ptCount val="8"/>
              </c:numCache>
            </c:numRef>
          </c:cat>
          <c:val>
            <c:numRef>
              <c:f>'14.10'!$K$19:$K$26</c:f>
              <c:numCache>
                <c:formatCode>General</c:formatCode>
                <c:ptCount val="8"/>
              </c:numCache>
            </c:numRef>
          </c:val>
          <c:extLst>
            <c:ext xmlns:c16="http://schemas.microsoft.com/office/drawing/2014/chart" uri="{C3380CC4-5D6E-409C-BE32-E72D297353CC}">
              <c16:uniqueId val="{00000002-1866-486B-92CE-D6F802979A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c:ext xmlns:c16="http://schemas.microsoft.com/office/drawing/2014/chart" uri="{C3380CC4-5D6E-409C-BE32-E72D297353CC}">
              <c16:uniqueId val="{00000000-CA2E-4F2E-9540-E0F0730E1080}"/>
            </c:ext>
          </c:extLst>
        </c:ser>
        <c:dLbls>
          <c:showLegendKey val="0"/>
          <c:showVal val="0"/>
          <c:showCatName val="0"/>
          <c:showSerName val="0"/>
          <c:showPercent val="0"/>
          <c:showBubbleSize val="0"/>
        </c:dLbls>
        <c:gapWidth val="150"/>
        <c:axId val="233446016"/>
        <c:axId val="233447808"/>
      </c:barChart>
      <c:catAx>
        <c:axId val="233446016"/>
        <c:scaling>
          <c:orientation val="maxMin"/>
        </c:scaling>
        <c:delete val="0"/>
        <c:axPos val="l"/>
        <c:numFmt formatCode="0.0" sourceLinked="1"/>
        <c:majorTickMark val="none"/>
        <c:minorTickMark val="none"/>
        <c:tickLblPos val="nextTo"/>
        <c:txPr>
          <a:bodyPr/>
          <a:lstStyle/>
          <a:p>
            <a:pPr>
              <a:defRPr sz="900"/>
            </a:pPr>
            <a:endParaRPr lang="cs-CZ"/>
          </a:p>
        </c:txPr>
        <c:crossAx val="233447808"/>
        <c:crosses val="autoZero"/>
        <c:auto val="1"/>
        <c:lblAlgn val="ctr"/>
        <c:lblOffset val="100"/>
        <c:noMultiLvlLbl val="0"/>
      </c:catAx>
      <c:valAx>
        <c:axId val="2334478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3446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c:ext xmlns:c16="http://schemas.microsoft.com/office/drawing/2014/chart" uri="{C3380CC4-5D6E-409C-BE32-E72D297353CC}">
              <c16:uniqueId val="{00000000-2258-41E0-BDFA-95DDE87F2ABA}"/>
            </c:ext>
          </c:extLst>
        </c:ser>
        <c:dLbls>
          <c:showLegendKey val="0"/>
          <c:showVal val="0"/>
          <c:showCatName val="0"/>
          <c:showSerName val="0"/>
          <c:showPercent val="0"/>
          <c:showBubbleSize val="0"/>
        </c:dLbls>
        <c:gapWidth val="150"/>
        <c:axId val="233468288"/>
        <c:axId val="233469824"/>
      </c:barChart>
      <c:catAx>
        <c:axId val="233468288"/>
        <c:scaling>
          <c:orientation val="minMax"/>
        </c:scaling>
        <c:delete val="0"/>
        <c:axPos val="l"/>
        <c:numFmt formatCode="General" sourceLinked="1"/>
        <c:majorTickMark val="none"/>
        <c:minorTickMark val="none"/>
        <c:tickLblPos val="nextTo"/>
        <c:txPr>
          <a:bodyPr/>
          <a:lstStyle/>
          <a:p>
            <a:pPr>
              <a:defRPr sz="900"/>
            </a:pPr>
            <a:endParaRPr lang="cs-CZ"/>
          </a:p>
        </c:txPr>
        <c:crossAx val="233469824"/>
        <c:crosses val="autoZero"/>
        <c:auto val="1"/>
        <c:lblAlgn val="ctr"/>
        <c:lblOffset val="100"/>
        <c:noMultiLvlLbl val="0"/>
      </c:catAx>
      <c:valAx>
        <c:axId val="233469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3468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 ##0.0</c:formatCode>
                <c:ptCount val="3"/>
              </c:numCache>
            </c:numRef>
          </c:val>
          <c:extLst>
            <c:ext xmlns:c16="http://schemas.microsoft.com/office/drawing/2014/chart" uri="{C3380CC4-5D6E-409C-BE32-E72D297353CC}">
              <c16:uniqueId val="{00000000-BA15-437A-AFEC-F67B4F4772C2}"/>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 ##0.0</c:formatCode>
                <c:ptCount val="3"/>
              </c:numCache>
            </c:numRef>
          </c:val>
          <c:extLst>
            <c:ext xmlns:c16="http://schemas.microsoft.com/office/drawing/2014/chart" uri="{C3380CC4-5D6E-409C-BE32-E72D297353CC}">
              <c16:uniqueId val="{00000001-BA15-437A-AFEC-F67B4F4772C2}"/>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 ##0.0</c:formatCode>
                <c:ptCount val="3"/>
              </c:numCache>
            </c:numRef>
          </c:val>
          <c:extLst>
            <c:ext xmlns:c16="http://schemas.microsoft.com/office/drawing/2014/chart" uri="{C3380CC4-5D6E-409C-BE32-E72D297353CC}">
              <c16:uniqueId val="{00000002-BA15-437A-AFEC-F67B4F4772C2}"/>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 ##0.0</c:formatCode>
                <c:ptCount val="3"/>
              </c:numCache>
            </c:numRef>
          </c:val>
          <c:extLst>
            <c:ext xmlns:c16="http://schemas.microsoft.com/office/drawing/2014/chart" uri="{C3380CC4-5D6E-409C-BE32-E72D297353CC}">
              <c16:uniqueId val="{00000003-BA15-437A-AFEC-F67B4F4772C2}"/>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 ##0.0</c:formatCode>
                <c:ptCount val="3"/>
              </c:numCache>
            </c:numRef>
          </c:val>
          <c:extLst>
            <c:ext xmlns:c16="http://schemas.microsoft.com/office/drawing/2014/chart" uri="{C3380CC4-5D6E-409C-BE32-E72D297353CC}">
              <c16:uniqueId val="{00000004-BA15-437A-AFEC-F67B4F4772C2}"/>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 ##0.0</c:formatCode>
                <c:ptCount val="3"/>
              </c:numCache>
            </c:numRef>
          </c:val>
          <c:extLst>
            <c:ext xmlns:c16="http://schemas.microsoft.com/office/drawing/2014/chart" uri="{C3380CC4-5D6E-409C-BE32-E72D297353CC}">
              <c16:uniqueId val="{00000005-BA15-437A-AFEC-F67B4F4772C2}"/>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 ##0.0</c:formatCode>
                <c:ptCount val="3"/>
              </c:numCache>
            </c:numRef>
          </c:val>
          <c:extLst>
            <c:ext xmlns:c16="http://schemas.microsoft.com/office/drawing/2014/chart" uri="{C3380CC4-5D6E-409C-BE32-E72D297353CC}">
              <c16:uniqueId val="{00000006-BA15-437A-AFEC-F67B4F4772C2}"/>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 ##0.0</c:formatCode>
                <c:ptCount val="3"/>
              </c:numCache>
            </c:numRef>
          </c:val>
          <c:extLst>
            <c:ext xmlns:c16="http://schemas.microsoft.com/office/drawing/2014/chart" uri="{C3380CC4-5D6E-409C-BE32-E72D297353CC}">
              <c16:uniqueId val="{00000007-BA15-437A-AFEC-F67B4F4772C2}"/>
            </c:ext>
          </c:extLst>
        </c:ser>
        <c:dLbls>
          <c:showLegendKey val="0"/>
          <c:showVal val="0"/>
          <c:showCatName val="0"/>
          <c:showSerName val="0"/>
          <c:showPercent val="0"/>
          <c:showBubbleSize val="0"/>
        </c:dLbls>
        <c:gapWidth val="150"/>
        <c:overlap val="100"/>
        <c:axId val="239941888"/>
        <c:axId val="239951872"/>
      </c:barChart>
      <c:catAx>
        <c:axId val="239941888"/>
        <c:scaling>
          <c:orientation val="minMax"/>
        </c:scaling>
        <c:delete val="0"/>
        <c:axPos val="b"/>
        <c:numFmt formatCode="General" sourceLinked="1"/>
        <c:majorTickMark val="none"/>
        <c:minorTickMark val="none"/>
        <c:tickLblPos val="nextTo"/>
        <c:txPr>
          <a:bodyPr/>
          <a:lstStyle/>
          <a:p>
            <a:pPr>
              <a:defRPr sz="900"/>
            </a:pPr>
            <a:endParaRPr lang="cs-CZ"/>
          </a:p>
        </c:txPr>
        <c:crossAx val="239951872"/>
        <c:crosses val="autoZero"/>
        <c:auto val="1"/>
        <c:lblAlgn val="ctr"/>
        <c:lblOffset val="100"/>
        <c:noMultiLvlLbl val="0"/>
      </c:catAx>
      <c:valAx>
        <c:axId val="23995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941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Výroba tepla brutto v krajích ČR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9.5246358349698951E-4"/>
          <c:y val="1.9225951097960763E-2"/>
        </c:manualLayout>
      </c:layout>
      <c:overlay val="0"/>
    </c:title>
    <c:autoTitleDeleted val="0"/>
    <c:plotArea>
      <c:layout/>
      <c:barChart>
        <c:barDir val="col"/>
        <c:grouping val="stacked"/>
        <c:varyColors val="0"/>
        <c:ser>
          <c:idx val="0"/>
          <c:order val="0"/>
          <c:tx>
            <c:strRef>
              <c:f>'4.3'!$A$5</c:f>
              <c:strCache>
                <c:ptCount val="1"/>
                <c:pt idx="0">
                  <c:v>Biomasa</c:v>
                </c:pt>
              </c:strCache>
            </c:strRef>
          </c:tx>
          <c:spPr>
            <a:solidFill>
              <a:schemeClr val="accent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 ##0.0</c:formatCode>
                <c:ptCount val="14"/>
                <c:pt idx="0">
                  <c:v>0</c:v>
                </c:pt>
                <c:pt idx="1">
                  <c:v>240.40374199999994</c:v>
                </c:pt>
                <c:pt idx="2">
                  <c:v>45.515740000000001</c:v>
                </c:pt>
                <c:pt idx="3">
                  <c:v>52.743548000000004</c:v>
                </c:pt>
                <c:pt idx="4">
                  <c:v>213.34915999999998</c:v>
                </c:pt>
                <c:pt idx="5">
                  <c:v>84.813530000000014</c:v>
                </c:pt>
                <c:pt idx="6">
                  <c:v>0.53379799999999999</c:v>
                </c:pt>
                <c:pt idx="7">
                  <c:v>1448.2473669999997</c:v>
                </c:pt>
                <c:pt idx="8">
                  <c:v>31.194277000000003</c:v>
                </c:pt>
                <c:pt idx="9">
                  <c:v>8.5630000000000006</c:v>
                </c:pt>
                <c:pt idx="10">
                  <c:v>142.29192999999998</c:v>
                </c:pt>
                <c:pt idx="11">
                  <c:v>138.18695000000002</c:v>
                </c:pt>
                <c:pt idx="12">
                  <c:v>1777.5605089999999</c:v>
                </c:pt>
                <c:pt idx="13">
                  <c:v>36.882358000000004</c:v>
                </c:pt>
              </c:numCache>
            </c:numRef>
          </c:val>
          <c:extLst>
            <c:ext xmlns:c16="http://schemas.microsoft.com/office/drawing/2014/chart" uri="{C3380CC4-5D6E-409C-BE32-E72D297353CC}">
              <c16:uniqueId val="{00000000-EF37-4A35-B978-FEC626290C06}"/>
            </c:ext>
          </c:extLst>
        </c:ser>
        <c:ser>
          <c:idx val="1"/>
          <c:order val="1"/>
          <c:tx>
            <c:strRef>
              <c:f>'4.3'!$A$6</c:f>
              <c:strCache>
                <c:ptCount val="1"/>
                <c:pt idx="0">
                  <c:v>Bioplyn</c:v>
                </c:pt>
              </c:strCache>
            </c:strRef>
          </c:tx>
          <c:spPr>
            <a:solidFill>
              <a:schemeClr val="accent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 ##0.0</c:formatCode>
                <c:ptCount val="14"/>
                <c:pt idx="0">
                  <c:v>40.375999999999998</c:v>
                </c:pt>
                <c:pt idx="1">
                  <c:v>88.654432999999955</c:v>
                </c:pt>
                <c:pt idx="2">
                  <c:v>48.611596000000013</c:v>
                </c:pt>
                <c:pt idx="3">
                  <c:v>13.983513</c:v>
                </c:pt>
                <c:pt idx="4">
                  <c:v>137.15675400000001</c:v>
                </c:pt>
                <c:pt idx="5">
                  <c:v>87.639359999999982</c:v>
                </c:pt>
                <c:pt idx="6">
                  <c:v>8.954381999999999</c:v>
                </c:pt>
                <c:pt idx="7">
                  <c:v>77.385741999999965</c:v>
                </c:pt>
                <c:pt idx="8">
                  <c:v>63.013245999999974</c:v>
                </c:pt>
                <c:pt idx="9">
                  <c:v>87.108297000000022</c:v>
                </c:pt>
                <c:pt idx="10">
                  <c:v>78.463436999999985</c:v>
                </c:pt>
                <c:pt idx="11">
                  <c:v>94.625274000000005</c:v>
                </c:pt>
                <c:pt idx="12">
                  <c:v>18.558004000000004</c:v>
                </c:pt>
                <c:pt idx="13">
                  <c:v>28.005544</c:v>
                </c:pt>
              </c:numCache>
            </c:numRef>
          </c:val>
          <c:extLst>
            <c:ext xmlns:c16="http://schemas.microsoft.com/office/drawing/2014/chart" uri="{C3380CC4-5D6E-409C-BE32-E72D297353CC}">
              <c16:uniqueId val="{00000001-EF37-4A35-B978-FEC626290C06}"/>
            </c:ext>
          </c:extLst>
        </c:ser>
        <c:ser>
          <c:idx val="2"/>
          <c:order val="2"/>
          <c:tx>
            <c:strRef>
              <c:f>'4.3'!$A$7</c:f>
              <c:strCache>
                <c:ptCount val="1"/>
                <c:pt idx="0">
                  <c:v>Černé uhlí</c:v>
                </c:pt>
              </c:strCache>
            </c:strRef>
          </c:tx>
          <c:spPr>
            <a:solidFill>
              <a:schemeClr val="accent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 ##0.0</c:formatCode>
                <c:ptCount val="14"/>
                <c:pt idx="0">
                  <c:v>0</c:v>
                </c:pt>
                <c:pt idx="1">
                  <c:v>0</c:v>
                </c:pt>
                <c:pt idx="2">
                  <c:v>4.9669999999999999E-2</c:v>
                </c:pt>
                <c:pt idx="3">
                  <c:v>0</c:v>
                </c:pt>
                <c:pt idx="4">
                  <c:v>0</c:v>
                </c:pt>
                <c:pt idx="5">
                  <c:v>1.4191100000000001</c:v>
                </c:pt>
                <c:pt idx="6">
                  <c:v>0</c:v>
                </c:pt>
                <c:pt idx="7">
                  <c:v>1162.073605</c:v>
                </c:pt>
                <c:pt idx="8">
                  <c:v>0</c:v>
                </c:pt>
                <c:pt idx="9">
                  <c:v>0</c:v>
                </c:pt>
                <c:pt idx="10">
                  <c:v>0</c:v>
                </c:pt>
                <c:pt idx="11">
                  <c:v>0</c:v>
                </c:pt>
                <c:pt idx="12">
                  <c:v>0.22705</c:v>
                </c:pt>
                <c:pt idx="13">
                  <c:v>0</c:v>
                </c:pt>
              </c:numCache>
            </c:numRef>
          </c:val>
          <c:extLst>
            <c:ext xmlns:c16="http://schemas.microsoft.com/office/drawing/2014/chart" uri="{C3380CC4-5D6E-409C-BE32-E72D297353CC}">
              <c16:uniqueId val="{00000002-EF37-4A35-B978-FEC626290C06}"/>
            </c:ext>
          </c:extLst>
        </c:ser>
        <c:ser>
          <c:idx val="3"/>
          <c:order val="3"/>
          <c:tx>
            <c:strRef>
              <c:f>'4.3'!$A$8</c:f>
              <c:strCache>
                <c:ptCount val="1"/>
                <c:pt idx="0">
                  <c:v>Elektrická energie</c:v>
                </c:pt>
              </c:strCache>
            </c:strRef>
          </c:tx>
          <c:spPr>
            <a:solidFill>
              <a:schemeClr val="accent4"/>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 ##0.0</c:formatCode>
                <c:ptCount val="14"/>
                <c:pt idx="0">
                  <c:v>2.5750000000000002</c:v>
                </c:pt>
                <c:pt idx="1">
                  <c:v>0</c:v>
                </c:pt>
                <c:pt idx="2">
                  <c:v>1.1910000000000001</c:v>
                </c:pt>
                <c:pt idx="3">
                  <c:v>0</c:v>
                </c:pt>
                <c:pt idx="4">
                  <c:v>3.9E-2</c:v>
                </c:pt>
                <c:pt idx="5">
                  <c:v>0</c:v>
                </c:pt>
                <c:pt idx="6">
                  <c:v>1.177</c:v>
                </c:pt>
                <c:pt idx="7">
                  <c:v>4.5615000000000003E-2</c:v>
                </c:pt>
                <c:pt idx="8">
                  <c:v>0.11293</c:v>
                </c:pt>
                <c:pt idx="9">
                  <c:v>10.757879999999998</c:v>
                </c:pt>
                <c:pt idx="10">
                  <c:v>1.6719300000000001</c:v>
                </c:pt>
                <c:pt idx="11">
                  <c:v>9.8781879999999997</c:v>
                </c:pt>
                <c:pt idx="12">
                  <c:v>0</c:v>
                </c:pt>
                <c:pt idx="13">
                  <c:v>4.4700000000000004E-2</c:v>
                </c:pt>
              </c:numCache>
            </c:numRef>
          </c:val>
          <c:extLst>
            <c:ext xmlns:c16="http://schemas.microsoft.com/office/drawing/2014/chart" uri="{C3380CC4-5D6E-409C-BE32-E72D297353CC}">
              <c16:uniqueId val="{00000003-EF37-4A35-B978-FEC626290C06}"/>
            </c:ext>
          </c:extLst>
        </c:ser>
        <c:ser>
          <c:idx val="4"/>
          <c:order val="4"/>
          <c:tx>
            <c:strRef>
              <c:f>'4.3'!$A$9</c:f>
              <c:strCache>
                <c:ptCount val="1"/>
                <c:pt idx="0">
                  <c:v>Energie prostředí (tepelné čerpadlo)</c:v>
                </c:pt>
              </c:strCache>
            </c:strRef>
          </c:tx>
          <c:spPr>
            <a:solidFill>
              <a:schemeClr val="accent5"/>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 ##0.0</c:formatCode>
                <c:ptCount val="14"/>
                <c:pt idx="0">
                  <c:v>3.2610000000000001</c:v>
                </c:pt>
                <c:pt idx="1">
                  <c:v>0</c:v>
                </c:pt>
                <c:pt idx="2">
                  <c:v>6.0000000000000001E-3</c:v>
                </c:pt>
                <c:pt idx="3">
                  <c:v>1.0075499999999999</c:v>
                </c:pt>
                <c:pt idx="4">
                  <c:v>0</c:v>
                </c:pt>
                <c:pt idx="5">
                  <c:v>0</c:v>
                </c:pt>
                <c:pt idx="6">
                  <c:v>0</c:v>
                </c:pt>
                <c:pt idx="7">
                  <c:v>0</c:v>
                </c:pt>
                <c:pt idx="8">
                  <c:v>0</c:v>
                </c:pt>
                <c:pt idx="9">
                  <c:v>0</c:v>
                </c:pt>
                <c:pt idx="10">
                  <c:v>0</c:v>
                </c:pt>
                <c:pt idx="11">
                  <c:v>0</c:v>
                </c:pt>
                <c:pt idx="12">
                  <c:v>0.374</c:v>
                </c:pt>
                <c:pt idx="13">
                  <c:v>1.2900000000000001E-3</c:v>
                </c:pt>
              </c:numCache>
            </c:numRef>
          </c:val>
          <c:extLst>
            <c:ext xmlns:c16="http://schemas.microsoft.com/office/drawing/2014/chart" uri="{C3380CC4-5D6E-409C-BE32-E72D297353CC}">
              <c16:uniqueId val="{00000004-EF37-4A35-B978-FEC626290C06}"/>
            </c:ext>
          </c:extLst>
        </c:ser>
        <c:ser>
          <c:idx val="5"/>
          <c:order val="5"/>
          <c:tx>
            <c:strRef>
              <c:f>'4.3'!$A$10</c:f>
              <c:strCache>
                <c:ptCount val="1"/>
                <c:pt idx="0">
                  <c:v>Energie Slunce (solární kolektor)</c:v>
                </c:pt>
              </c:strCache>
            </c:strRef>
          </c:tx>
          <c:spPr>
            <a:solidFill>
              <a:schemeClr val="accent6"/>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 ##0.0</c:formatCode>
                <c:ptCount val="14"/>
                <c:pt idx="0">
                  <c:v>0</c:v>
                </c:pt>
                <c:pt idx="1">
                  <c:v>0</c:v>
                </c:pt>
                <c:pt idx="2">
                  <c:v>7.3999999999999996E-2</c:v>
                </c:pt>
                <c:pt idx="3">
                  <c:v>6.6650000000000001E-2</c:v>
                </c:pt>
                <c:pt idx="4">
                  <c:v>5.5600000000000011E-2</c:v>
                </c:pt>
                <c:pt idx="5">
                  <c:v>4.7199999999999985E-3</c:v>
                </c:pt>
                <c:pt idx="6">
                  <c:v>0</c:v>
                </c:pt>
                <c:pt idx="7">
                  <c:v>0</c:v>
                </c:pt>
                <c:pt idx="8">
                  <c:v>0</c:v>
                </c:pt>
                <c:pt idx="9">
                  <c:v>0</c:v>
                </c:pt>
                <c:pt idx="10">
                  <c:v>0</c:v>
                </c:pt>
                <c:pt idx="11">
                  <c:v>0</c:v>
                </c:pt>
                <c:pt idx="12">
                  <c:v>2.5999999999999999E-2</c:v>
                </c:pt>
                <c:pt idx="13">
                  <c:v>0</c:v>
                </c:pt>
              </c:numCache>
            </c:numRef>
          </c:val>
          <c:extLst>
            <c:ext xmlns:c16="http://schemas.microsoft.com/office/drawing/2014/chart" uri="{C3380CC4-5D6E-409C-BE32-E72D297353CC}">
              <c16:uniqueId val="{00000005-EF37-4A35-B978-FEC626290C06}"/>
            </c:ext>
          </c:extLst>
        </c:ser>
        <c:ser>
          <c:idx val="6"/>
          <c:order val="6"/>
          <c:tx>
            <c:strRef>
              <c:f>'4.3'!$A$11</c:f>
              <c:strCache>
                <c:ptCount val="1"/>
                <c:pt idx="0">
                  <c:v>Hnědé uhlí</c:v>
                </c:pt>
              </c:strCache>
            </c:strRef>
          </c:tx>
          <c:spPr>
            <a:solidFill>
              <a:srgbClr val="F0948F"/>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 ##0.0</c:formatCode>
                <c:ptCount val="14"/>
                <c:pt idx="0">
                  <c:v>0</c:v>
                </c:pt>
                <c:pt idx="1">
                  <c:v>310.41842799999995</c:v>
                </c:pt>
                <c:pt idx="2">
                  <c:v>4.6974600000000004</c:v>
                </c:pt>
                <c:pt idx="3">
                  <c:v>1276.9071980000001</c:v>
                </c:pt>
                <c:pt idx="4">
                  <c:v>1.954</c:v>
                </c:pt>
                <c:pt idx="5">
                  <c:v>172.23649</c:v>
                </c:pt>
                <c:pt idx="6">
                  <c:v>9.8462669999999992</c:v>
                </c:pt>
                <c:pt idx="7">
                  <c:v>94.904719000000014</c:v>
                </c:pt>
                <c:pt idx="8">
                  <c:v>286.98605400000002</c:v>
                </c:pt>
                <c:pt idx="9">
                  <c:v>440.67839099999998</c:v>
                </c:pt>
                <c:pt idx="10">
                  <c:v>293.44477499999999</c:v>
                </c:pt>
                <c:pt idx="11">
                  <c:v>918.71644600000002</c:v>
                </c:pt>
                <c:pt idx="12">
                  <c:v>2659.8384279999996</c:v>
                </c:pt>
                <c:pt idx="13">
                  <c:v>361.896705</c:v>
                </c:pt>
              </c:numCache>
            </c:numRef>
          </c:val>
          <c:extLst>
            <c:ext xmlns:c16="http://schemas.microsoft.com/office/drawing/2014/chart" uri="{C3380CC4-5D6E-409C-BE32-E72D297353CC}">
              <c16:uniqueId val="{00000006-EF37-4A35-B978-FEC626290C06}"/>
            </c:ext>
          </c:extLst>
        </c:ser>
        <c:ser>
          <c:idx val="7"/>
          <c:order val="7"/>
          <c:tx>
            <c:strRef>
              <c:f>'4.3'!$A$12</c:f>
              <c:strCache>
                <c:ptCount val="1"/>
                <c:pt idx="0">
                  <c:v>Jaderné palivo</c:v>
                </c:pt>
              </c:strCache>
            </c:strRef>
          </c:tx>
          <c:spPr>
            <a:solidFill>
              <a:srgbClr val="F7C9C7"/>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 ##0.0</c:formatCode>
                <c:ptCount val="14"/>
                <c:pt idx="0">
                  <c:v>0</c:v>
                </c:pt>
                <c:pt idx="1">
                  <c:v>37.046999999999997</c:v>
                </c:pt>
                <c:pt idx="2">
                  <c:v>0</c:v>
                </c:pt>
                <c:pt idx="3">
                  <c:v>0</c:v>
                </c:pt>
                <c:pt idx="4">
                  <c:v>31.279</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EF37-4A35-B978-FEC626290C06}"/>
            </c:ext>
          </c:extLst>
        </c:ser>
        <c:ser>
          <c:idx val="8"/>
          <c:order val="8"/>
          <c:tx>
            <c:strRef>
              <c:f>'4.3'!$A$13</c:f>
              <c:strCache>
                <c:ptCount val="1"/>
                <c:pt idx="0">
                  <c:v>Koks</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EF37-4A35-B978-FEC626290C06}"/>
            </c:ext>
          </c:extLst>
        </c:ser>
        <c:ser>
          <c:idx val="9"/>
          <c:order val="9"/>
          <c:tx>
            <c:strRef>
              <c:f>'4.3'!$A$14</c:f>
              <c:strCache>
                <c:ptCount val="1"/>
                <c:pt idx="0">
                  <c:v>Odpadní teplo</c:v>
                </c:pt>
              </c:strCache>
            </c:strRef>
          </c:tx>
          <c:spPr>
            <a:solidFill>
              <a:srgbClr val="64636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 ##0.0</c:formatCode>
                <c:ptCount val="14"/>
                <c:pt idx="0">
                  <c:v>0</c:v>
                </c:pt>
                <c:pt idx="1">
                  <c:v>0</c:v>
                </c:pt>
                <c:pt idx="2">
                  <c:v>7.83378</c:v>
                </c:pt>
                <c:pt idx="3">
                  <c:v>1.1049</c:v>
                </c:pt>
                <c:pt idx="4">
                  <c:v>6.1449999999999996</c:v>
                </c:pt>
                <c:pt idx="5">
                  <c:v>0</c:v>
                </c:pt>
                <c:pt idx="6">
                  <c:v>1.0144</c:v>
                </c:pt>
                <c:pt idx="7">
                  <c:v>305.97942999999998</c:v>
                </c:pt>
                <c:pt idx="8">
                  <c:v>143.477936</c:v>
                </c:pt>
                <c:pt idx="9">
                  <c:v>22.552</c:v>
                </c:pt>
                <c:pt idx="10">
                  <c:v>0</c:v>
                </c:pt>
                <c:pt idx="11">
                  <c:v>1043.065024</c:v>
                </c:pt>
                <c:pt idx="12">
                  <c:v>389.60199999999998</c:v>
                </c:pt>
                <c:pt idx="13">
                  <c:v>60.984000000000002</c:v>
                </c:pt>
              </c:numCache>
            </c:numRef>
          </c:val>
          <c:extLst>
            <c:ext xmlns:c16="http://schemas.microsoft.com/office/drawing/2014/chart" uri="{C3380CC4-5D6E-409C-BE32-E72D297353CC}">
              <c16:uniqueId val="{00000009-EF37-4A35-B978-FEC626290C06}"/>
            </c:ext>
          </c:extLst>
        </c:ser>
        <c:ser>
          <c:idx val="10"/>
          <c:order val="10"/>
          <c:tx>
            <c:strRef>
              <c:f>'4.3'!$A$15</c:f>
              <c:strCache>
                <c:ptCount val="1"/>
                <c:pt idx="0">
                  <c:v>Ostatní kapalná paliva</c:v>
                </c:pt>
              </c:strCache>
            </c:strRef>
          </c:tx>
          <c:spPr>
            <a:solidFill>
              <a:srgbClr val="9D9D9C"/>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 ##0.0</c:formatCode>
                <c:ptCount val="14"/>
                <c:pt idx="0">
                  <c:v>0</c:v>
                </c:pt>
                <c:pt idx="1">
                  <c:v>0</c:v>
                </c:pt>
                <c:pt idx="2">
                  <c:v>0</c:v>
                </c:pt>
                <c:pt idx="3">
                  <c:v>0</c:v>
                </c:pt>
                <c:pt idx="4">
                  <c:v>0</c:v>
                </c:pt>
                <c:pt idx="5">
                  <c:v>0</c:v>
                </c:pt>
                <c:pt idx="6">
                  <c:v>0</c:v>
                </c:pt>
                <c:pt idx="7">
                  <c:v>0</c:v>
                </c:pt>
                <c:pt idx="8">
                  <c:v>0</c:v>
                </c:pt>
                <c:pt idx="9">
                  <c:v>0</c:v>
                </c:pt>
                <c:pt idx="10">
                  <c:v>0</c:v>
                </c:pt>
                <c:pt idx="11">
                  <c:v>5.3988740000000002</c:v>
                </c:pt>
                <c:pt idx="12">
                  <c:v>0</c:v>
                </c:pt>
                <c:pt idx="13">
                  <c:v>0</c:v>
                </c:pt>
              </c:numCache>
            </c:numRef>
          </c:val>
          <c:extLst>
            <c:ext xmlns:c16="http://schemas.microsoft.com/office/drawing/2014/chart" uri="{C3380CC4-5D6E-409C-BE32-E72D297353CC}">
              <c16:uniqueId val="{0000000A-EF37-4A35-B978-FEC626290C06}"/>
            </c:ext>
          </c:extLst>
        </c:ser>
        <c:ser>
          <c:idx val="11"/>
          <c:order val="11"/>
          <c:tx>
            <c:strRef>
              <c:f>'4.3'!$A$16</c:f>
              <c:strCache>
                <c:ptCount val="1"/>
                <c:pt idx="0">
                  <c:v>Ostatní pevná paliva</c:v>
                </c:pt>
              </c:strCache>
            </c:strRef>
          </c:tx>
          <c:spPr>
            <a:solidFill>
              <a:srgbClr val="D0D0D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 ##0.0</c:formatCode>
                <c:ptCount val="14"/>
                <c:pt idx="0">
                  <c:v>176.29390000000001</c:v>
                </c:pt>
                <c:pt idx="1">
                  <c:v>2.1813440000000002</c:v>
                </c:pt>
                <c:pt idx="2">
                  <c:v>448.25900000000001</c:v>
                </c:pt>
                <c:pt idx="3">
                  <c:v>0</c:v>
                </c:pt>
                <c:pt idx="4">
                  <c:v>2.9471340000000001</c:v>
                </c:pt>
                <c:pt idx="5">
                  <c:v>0</c:v>
                </c:pt>
                <c:pt idx="6">
                  <c:v>205.05799999999999</c:v>
                </c:pt>
                <c:pt idx="7">
                  <c:v>20.602207</c:v>
                </c:pt>
                <c:pt idx="8">
                  <c:v>38.547974000000004</c:v>
                </c:pt>
                <c:pt idx="9">
                  <c:v>0</c:v>
                </c:pt>
                <c:pt idx="10">
                  <c:v>4.9491369999999995</c:v>
                </c:pt>
                <c:pt idx="11">
                  <c:v>24.175974468268258</c:v>
                </c:pt>
                <c:pt idx="12">
                  <c:v>9.0837000000000003</c:v>
                </c:pt>
                <c:pt idx="13">
                  <c:v>10.9975</c:v>
                </c:pt>
              </c:numCache>
            </c:numRef>
          </c:val>
          <c:extLst>
            <c:ext xmlns:c16="http://schemas.microsoft.com/office/drawing/2014/chart" uri="{C3380CC4-5D6E-409C-BE32-E72D297353CC}">
              <c16:uniqueId val="{0000000B-EF37-4A35-B978-FEC626290C06}"/>
            </c:ext>
          </c:extLst>
        </c:ser>
        <c:ser>
          <c:idx val="12"/>
          <c:order val="12"/>
          <c:tx>
            <c:strRef>
              <c:f>'4.3'!$A$17</c:f>
              <c:strCache>
                <c:ptCount val="1"/>
                <c:pt idx="0">
                  <c:v>Ostatní plyny</c:v>
                </c:pt>
              </c:strCache>
            </c:strRef>
          </c:tx>
          <c:spPr>
            <a:pattFill prst="ltUpDiag">
              <a:fgClr>
                <a:schemeClr val="accent1"/>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 ##0.0</c:formatCode>
                <c:ptCount val="14"/>
                <c:pt idx="0">
                  <c:v>0</c:v>
                </c:pt>
                <c:pt idx="1">
                  <c:v>0.27340800000000004</c:v>
                </c:pt>
                <c:pt idx="2">
                  <c:v>0</c:v>
                </c:pt>
                <c:pt idx="3">
                  <c:v>8.5647199999999994</c:v>
                </c:pt>
                <c:pt idx="4">
                  <c:v>0</c:v>
                </c:pt>
                <c:pt idx="5">
                  <c:v>0</c:v>
                </c:pt>
                <c:pt idx="6">
                  <c:v>0</c:v>
                </c:pt>
                <c:pt idx="7">
                  <c:v>1031.449521</c:v>
                </c:pt>
                <c:pt idx="8">
                  <c:v>0</c:v>
                </c:pt>
                <c:pt idx="9">
                  <c:v>0</c:v>
                </c:pt>
                <c:pt idx="10">
                  <c:v>2.5999999999999999E-2</c:v>
                </c:pt>
                <c:pt idx="11">
                  <c:v>246.21561000000003</c:v>
                </c:pt>
                <c:pt idx="12">
                  <c:v>208.20099999999999</c:v>
                </c:pt>
                <c:pt idx="13">
                  <c:v>312.219785</c:v>
                </c:pt>
              </c:numCache>
            </c:numRef>
          </c:val>
          <c:extLst>
            <c:ext xmlns:c16="http://schemas.microsoft.com/office/drawing/2014/chart" uri="{C3380CC4-5D6E-409C-BE32-E72D297353CC}">
              <c16:uniqueId val="{0000000C-EF37-4A35-B978-FEC626290C06}"/>
            </c:ext>
          </c:extLst>
        </c:ser>
        <c:ser>
          <c:idx val="13"/>
          <c:order val="13"/>
          <c:tx>
            <c:strRef>
              <c:f>'4.3'!$A$18</c:f>
              <c:strCache>
                <c:ptCount val="1"/>
                <c:pt idx="0">
                  <c:v>Ostatní</c:v>
                </c:pt>
              </c:strCache>
            </c:strRef>
          </c:tx>
          <c:spPr>
            <a:pattFill prst="ltUpDiag">
              <a:fgClr>
                <a:schemeClr val="accent5"/>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EF37-4A35-B978-FEC626290C06}"/>
            </c:ext>
          </c:extLst>
        </c:ser>
        <c:ser>
          <c:idx val="14"/>
          <c:order val="14"/>
          <c:tx>
            <c:strRef>
              <c:f>'4.3'!$A$19</c:f>
              <c:strCache>
                <c:ptCount val="1"/>
                <c:pt idx="0">
                  <c:v>Topné oleje</c:v>
                </c:pt>
              </c:strCache>
            </c:strRef>
          </c:tx>
          <c:spPr>
            <a:pattFill prst="ltUpDiag">
              <a:fgClr>
                <a:schemeClr val="accent2"/>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 ##0.0</c:formatCode>
                <c:ptCount val="14"/>
                <c:pt idx="0">
                  <c:v>0</c:v>
                </c:pt>
                <c:pt idx="1">
                  <c:v>35.389034000000002</c:v>
                </c:pt>
                <c:pt idx="2">
                  <c:v>6.9604490000000006</c:v>
                </c:pt>
                <c:pt idx="3">
                  <c:v>0</c:v>
                </c:pt>
                <c:pt idx="4">
                  <c:v>4.0954499999999996</c:v>
                </c:pt>
                <c:pt idx="5">
                  <c:v>2.7323850000000003</c:v>
                </c:pt>
                <c:pt idx="6">
                  <c:v>0</c:v>
                </c:pt>
                <c:pt idx="7">
                  <c:v>2.6413150000000001</c:v>
                </c:pt>
                <c:pt idx="8">
                  <c:v>15.864790999999999</c:v>
                </c:pt>
                <c:pt idx="9">
                  <c:v>0.64219599999999999</c:v>
                </c:pt>
                <c:pt idx="10">
                  <c:v>1.9880000000000002E-3</c:v>
                </c:pt>
                <c:pt idx="11">
                  <c:v>6.8567900000000002</c:v>
                </c:pt>
                <c:pt idx="12">
                  <c:v>1.7316309999999999</c:v>
                </c:pt>
                <c:pt idx="13">
                  <c:v>0.22362499999999999</c:v>
                </c:pt>
              </c:numCache>
            </c:numRef>
          </c:val>
          <c:extLst>
            <c:ext xmlns:c16="http://schemas.microsoft.com/office/drawing/2014/chart" uri="{C3380CC4-5D6E-409C-BE32-E72D297353CC}">
              <c16:uniqueId val="{0000000E-EF37-4A35-B978-FEC626290C06}"/>
            </c:ext>
          </c:extLst>
        </c:ser>
        <c:ser>
          <c:idx val="15"/>
          <c:order val="15"/>
          <c:tx>
            <c:strRef>
              <c:f>'4.3'!$A$20</c:f>
              <c:strCache>
                <c:ptCount val="1"/>
                <c:pt idx="0">
                  <c:v>Zemní plyn</c:v>
                </c:pt>
              </c:strCache>
            </c:strRef>
          </c:tx>
          <c:spPr>
            <a:pattFill prst="ltUpDiag">
              <a:fgClr>
                <a:schemeClr val="accent6"/>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 ##0.0</c:formatCode>
                <c:ptCount val="14"/>
                <c:pt idx="0">
                  <c:v>351.32171299999987</c:v>
                </c:pt>
                <c:pt idx="1">
                  <c:v>134.58865499999999</c:v>
                </c:pt>
                <c:pt idx="2">
                  <c:v>219.70356999999998</c:v>
                </c:pt>
                <c:pt idx="3">
                  <c:v>86.44214199999999</c:v>
                </c:pt>
                <c:pt idx="4">
                  <c:v>96.308841000000058</c:v>
                </c:pt>
                <c:pt idx="5">
                  <c:v>193.95354299999997</c:v>
                </c:pt>
                <c:pt idx="6">
                  <c:v>93.663795999999991</c:v>
                </c:pt>
                <c:pt idx="7">
                  <c:v>318.96959500000014</c:v>
                </c:pt>
                <c:pt idx="8">
                  <c:v>270.57939799999997</c:v>
                </c:pt>
                <c:pt idx="9">
                  <c:v>96.984573999999938</c:v>
                </c:pt>
                <c:pt idx="10">
                  <c:v>99.785407999999975</c:v>
                </c:pt>
                <c:pt idx="11">
                  <c:v>977.06081053173216</c:v>
                </c:pt>
                <c:pt idx="12">
                  <c:v>143.85254100000003</c:v>
                </c:pt>
                <c:pt idx="13">
                  <c:v>208.70137000000003</c:v>
                </c:pt>
              </c:numCache>
            </c:numRef>
          </c:val>
          <c:extLst>
            <c:ext xmlns:c16="http://schemas.microsoft.com/office/drawing/2014/chart" uri="{C3380CC4-5D6E-409C-BE32-E72D297353CC}">
              <c16:uniqueId val="{0000000F-EF37-4A35-B978-FEC626290C06}"/>
            </c:ext>
          </c:extLst>
        </c:ser>
        <c:dLbls>
          <c:showLegendKey val="0"/>
          <c:showVal val="0"/>
          <c:showCatName val="0"/>
          <c:showSerName val="0"/>
          <c:showPercent val="0"/>
          <c:showBubbleSize val="0"/>
        </c:dLbls>
        <c:gapWidth val="50"/>
        <c:overlap val="100"/>
        <c:axId val="231081856"/>
        <c:axId val="231083392"/>
      </c:barChart>
      <c:catAx>
        <c:axId val="231081856"/>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1083392"/>
        <c:crosses val="autoZero"/>
        <c:auto val="1"/>
        <c:lblAlgn val="ctr"/>
        <c:lblOffset val="100"/>
        <c:noMultiLvlLbl val="0"/>
      </c:catAx>
      <c:valAx>
        <c:axId val="231083392"/>
        <c:scaling>
          <c:orientation val="minMax"/>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10818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c:ext xmlns:c16="http://schemas.microsoft.com/office/drawing/2014/chart" uri="{C3380CC4-5D6E-409C-BE32-E72D297353CC}">
              <c16:uniqueId val="{00000000-23D2-4185-9911-1AA78E8AE87D}"/>
            </c:ext>
          </c:extLst>
        </c:ser>
        <c:dLbls>
          <c:showLegendKey val="0"/>
          <c:showVal val="0"/>
          <c:showCatName val="0"/>
          <c:showSerName val="0"/>
          <c:showPercent val="0"/>
          <c:showBubbleSize val="0"/>
        </c:dLbls>
        <c:gapWidth val="150"/>
        <c:axId val="239985408"/>
        <c:axId val="239986944"/>
      </c:barChart>
      <c:catAx>
        <c:axId val="239985408"/>
        <c:scaling>
          <c:orientation val="minMax"/>
        </c:scaling>
        <c:delete val="0"/>
        <c:axPos val="l"/>
        <c:numFmt formatCode="General" sourceLinked="1"/>
        <c:majorTickMark val="none"/>
        <c:minorTickMark val="none"/>
        <c:tickLblPos val="nextTo"/>
        <c:txPr>
          <a:bodyPr/>
          <a:lstStyle/>
          <a:p>
            <a:pPr>
              <a:defRPr sz="900"/>
            </a:pPr>
            <a:endParaRPr lang="cs-CZ"/>
          </a:p>
        </c:txPr>
        <c:crossAx val="239986944"/>
        <c:crosses val="autoZero"/>
        <c:auto val="1"/>
        <c:lblAlgn val="ctr"/>
        <c:lblOffset val="100"/>
        <c:noMultiLvlLbl val="0"/>
      </c:catAx>
      <c:valAx>
        <c:axId val="23998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985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38CE-44D1-85D7-94C1CC5A2F72}"/>
              </c:ext>
            </c:extLst>
          </c:dPt>
          <c:cat>
            <c:numRef>
              <c:f>'14.11'!$J$19:$J$26</c:f>
              <c:numCache>
                <c:formatCode>General</c:formatCode>
                <c:ptCount val="8"/>
              </c:numCache>
            </c:numRef>
          </c:cat>
          <c:val>
            <c:numRef>
              <c:f>'14.11'!$K$19:$K$26</c:f>
              <c:numCache>
                <c:formatCode>General</c:formatCode>
                <c:ptCount val="8"/>
              </c:numCache>
            </c:numRef>
          </c:val>
          <c:extLst>
            <c:ext xmlns:c16="http://schemas.microsoft.com/office/drawing/2014/chart" uri="{C3380CC4-5D6E-409C-BE32-E72D297353CC}">
              <c16:uniqueId val="{00000002-38CE-44D1-85D7-94C1CC5A2F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c:ext xmlns:c16="http://schemas.microsoft.com/office/drawing/2014/chart" uri="{C3380CC4-5D6E-409C-BE32-E72D297353CC}">
              <c16:uniqueId val="{00000000-8067-45B0-B91B-8BE079E260DC}"/>
            </c:ext>
          </c:extLst>
        </c:ser>
        <c:dLbls>
          <c:showLegendKey val="0"/>
          <c:showVal val="0"/>
          <c:showCatName val="0"/>
          <c:showSerName val="0"/>
          <c:showPercent val="0"/>
          <c:showBubbleSize val="0"/>
        </c:dLbls>
        <c:gapWidth val="150"/>
        <c:axId val="282414080"/>
        <c:axId val="282444544"/>
      </c:barChart>
      <c:catAx>
        <c:axId val="282414080"/>
        <c:scaling>
          <c:orientation val="maxMin"/>
        </c:scaling>
        <c:delete val="0"/>
        <c:axPos val="l"/>
        <c:numFmt formatCode="0.0" sourceLinked="1"/>
        <c:majorTickMark val="none"/>
        <c:minorTickMark val="none"/>
        <c:tickLblPos val="nextTo"/>
        <c:txPr>
          <a:bodyPr/>
          <a:lstStyle/>
          <a:p>
            <a:pPr>
              <a:defRPr sz="900"/>
            </a:pPr>
            <a:endParaRPr lang="cs-CZ"/>
          </a:p>
        </c:txPr>
        <c:crossAx val="282444544"/>
        <c:crosses val="autoZero"/>
        <c:auto val="1"/>
        <c:lblAlgn val="ctr"/>
        <c:lblOffset val="100"/>
        <c:noMultiLvlLbl val="0"/>
      </c:catAx>
      <c:valAx>
        <c:axId val="282444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2414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c:ext xmlns:c16="http://schemas.microsoft.com/office/drawing/2014/chart" uri="{C3380CC4-5D6E-409C-BE32-E72D297353CC}">
              <c16:uniqueId val="{00000000-B9A4-4520-8A93-B59E49D15D68}"/>
            </c:ext>
          </c:extLst>
        </c:ser>
        <c:dLbls>
          <c:showLegendKey val="0"/>
          <c:showVal val="0"/>
          <c:showCatName val="0"/>
          <c:showSerName val="0"/>
          <c:showPercent val="0"/>
          <c:showBubbleSize val="0"/>
        </c:dLbls>
        <c:gapWidth val="150"/>
        <c:axId val="282469120"/>
        <c:axId val="282470656"/>
      </c:barChart>
      <c:catAx>
        <c:axId val="282469120"/>
        <c:scaling>
          <c:orientation val="minMax"/>
        </c:scaling>
        <c:delete val="0"/>
        <c:axPos val="l"/>
        <c:numFmt formatCode="General" sourceLinked="1"/>
        <c:majorTickMark val="none"/>
        <c:minorTickMark val="none"/>
        <c:tickLblPos val="nextTo"/>
        <c:txPr>
          <a:bodyPr/>
          <a:lstStyle/>
          <a:p>
            <a:pPr>
              <a:defRPr sz="900"/>
            </a:pPr>
            <a:endParaRPr lang="cs-CZ"/>
          </a:p>
        </c:txPr>
        <c:crossAx val="282470656"/>
        <c:crosses val="autoZero"/>
        <c:auto val="1"/>
        <c:lblAlgn val="ctr"/>
        <c:lblOffset val="100"/>
        <c:noMultiLvlLbl val="0"/>
      </c:catAx>
      <c:valAx>
        <c:axId val="282470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2469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 ##0.0</c:formatCode>
                <c:ptCount val="3"/>
              </c:numCache>
            </c:numRef>
          </c:val>
          <c:extLst>
            <c:ext xmlns:c16="http://schemas.microsoft.com/office/drawing/2014/chart" uri="{C3380CC4-5D6E-409C-BE32-E72D297353CC}">
              <c16:uniqueId val="{00000000-D8D9-4205-8FFE-D75120B2EB3F}"/>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 ##0.0</c:formatCode>
                <c:ptCount val="3"/>
              </c:numCache>
            </c:numRef>
          </c:val>
          <c:extLst>
            <c:ext xmlns:c16="http://schemas.microsoft.com/office/drawing/2014/chart" uri="{C3380CC4-5D6E-409C-BE32-E72D297353CC}">
              <c16:uniqueId val="{00000001-D8D9-4205-8FFE-D75120B2EB3F}"/>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 ##0.0</c:formatCode>
                <c:ptCount val="3"/>
              </c:numCache>
            </c:numRef>
          </c:val>
          <c:extLst>
            <c:ext xmlns:c16="http://schemas.microsoft.com/office/drawing/2014/chart" uri="{C3380CC4-5D6E-409C-BE32-E72D297353CC}">
              <c16:uniqueId val="{00000002-D8D9-4205-8FFE-D75120B2EB3F}"/>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 ##0.0</c:formatCode>
                <c:ptCount val="3"/>
              </c:numCache>
            </c:numRef>
          </c:val>
          <c:extLst>
            <c:ext xmlns:c16="http://schemas.microsoft.com/office/drawing/2014/chart" uri="{C3380CC4-5D6E-409C-BE32-E72D297353CC}">
              <c16:uniqueId val="{00000003-D8D9-4205-8FFE-D75120B2EB3F}"/>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 ##0.0</c:formatCode>
                <c:ptCount val="3"/>
              </c:numCache>
            </c:numRef>
          </c:val>
          <c:extLst>
            <c:ext xmlns:c16="http://schemas.microsoft.com/office/drawing/2014/chart" uri="{C3380CC4-5D6E-409C-BE32-E72D297353CC}">
              <c16:uniqueId val="{00000004-D8D9-4205-8FFE-D75120B2EB3F}"/>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 ##0.0</c:formatCode>
                <c:ptCount val="3"/>
              </c:numCache>
            </c:numRef>
          </c:val>
          <c:extLst>
            <c:ext xmlns:c16="http://schemas.microsoft.com/office/drawing/2014/chart" uri="{C3380CC4-5D6E-409C-BE32-E72D297353CC}">
              <c16:uniqueId val="{00000005-D8D9-4205-8FFE-D75120B2EB3F}"/>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 ##0.0</c:formatCode>
                <c:ptCount val="3"/>
              </c:numCache>
            </c:numRef>
          </c:val>
          <c:extLst>
            <c:ext xmlns:c16="http://schemas.microsoft.com/office/drawing/2014/chart" uri="{C3380CC4-5D6E-409C-BE32-E72D297353CC}">
              <c16:uniqueId val="{00000006-D8D9-4205-8FFE-D75120B2EB3F}"/>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 ##0.0</c:formatCode>
                <c:ptCount val="3"/>
              </c:numCache>
            </c:numRef>
          </c:val>
          <c:extLst>
            <c:ext xmlns:c16="http://schemas.microsoft.com/office/drawing/2014/chart" uri="{C3380CC4-5D6E-409C-BE32-E72D297353CC}">
              <c16:uniqueId val="{00000007-D8D9-4205-8FFE-D75120B2EB3F}"/>
            </c:ext>
          </c:extLst>
        </c:ser>
        <c:dLbls>
          <c:showLegendKey val="0"/>
          <c:showVal val="0"/>
          <c:showCatName val="0"/>
          <c:showSerName val="0"/>
          <c:showPercent val="0"/>
          <c:showBubbleSize val="0"/>
        </c:dLbls>
        <c:gapWidth val="150"/>
        <c:overlap val="100"/>
        <c:axId val="282520192"/>
        <c:axId val="284635520"/>
      </c:barChart>
      <c:catAx>
        <c:axId val="282520192"/>
        <c:scaling>
          <c:orientation val="minMax"/>
        </c:scaling>
        <c:delete val="0"/>
        <c:axPos val="b"/>
        <c:numFmt formatCode="General" sourceLinked="1"/>
        <c:majorTickMark val="none"/>
        <c:minorTickMark val="none"/>
        <c:tickLblPos val="nextTo"/>
        <c:txPr>
          <a:bodyPr/>
          <a:lstStyle/>
          <a:p>
            <a:pPr>
              <a:defRPr sz="900"/>
            </a:pPr>
            <a:endParaRPr lang="cs-CZ"/>
          </a:p>
        </c:txPr>
        <c:crossAx val="284635520"/>
        <c:crosses val="autoZero"/>
        <c:auto val="1"/>
        <c:lblAlgn val="ctr"/>
        <c:lblOffset val="100"/>
        <c:noMultiLvlLbl val="0"/>
      </c:catAx>
      <c:valAx>
        <c:axId val="284635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25201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c:ext xmlns:c16="http://schemas.microsoft.com/office/drawing/2014/chart" uri="{C3380CC4-5D6E-409C-BE32-E72D297353CC}">
              <c16:uniqueId val="{00000000-284D-48C2-8EA4-9AF7E6CF9D65}"/>
            </c:ext>
          </c:extLst>
        </c:ser>
        <c:dLbls>
          <c:showLegendKey val="0"/>
          <c:showVal val="0"/>
          <c:showCatName val="0"/>
          <c:showSerName val="0"/>
          <c:showPercent val="0"/>
          <c:showBubbleSize val="0"/>
        </c:dLbls>
        <c:gapWidth val="150"/>
        <c:axId val="284660864"/>
        <c:axId val="284662400"/>
      </c:barChart>
      <c:catAx>
        <c:axId val="284660864"/>
        <c:scaling>
          <c:orientation val="minMax"/>
        </c:scaling>
        <c:delete val="0"/>
        <c:axPos val="l"/>
        <c:numFmt formatCode="General" sourceLinked="1"/>
        <c:majorTickMark val="none"/>
        <c:minorTickMark val="none"/>
        <c:tickLblPos val="nextTo"/>
        <c:txPr>
          <a:bodyPr/>
          <a:lstStyle/>
          <a:p>
            <a:pPr>
              <a:defRPr sz="900"/>
            </a:pPr>
            <a:endParaRPr lang="cs-CZ"/>
          </a:p>
        </c:txPr>
        <c:crossAx val="284662400"/>
        <c:crosses val="autoZero"/>
        <c:auto val="1"/>
        <c:lblAlgn val="ctr"/>
        <c:lblOffset val="100"/>
        <c:noMultiLvlLbl val="0"/>
      </c:catAx>
      <c:valAx>
        <c:axId val="2846624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6608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B811-48CA-9688-34DCE695C456}"/>
              </c:ext>
            </c:extLst>
          </c:dPt>
          <c:cat>
            <c:numRef>
              <c:f>'14.12'!$J$19:$J$26</c:f>
              <c:numCache>
                <c:formatCode>General</c:formatCode>
                <c:ptCount val="8"/>
              </c:numCache>
            </c:numRef>
          </c:cat>
          <c:val>
            <c:numRef>
              <c:f>'14.12'!$K$19:$K$26</c:f>
              <c:numCache>
                <c:formatCode>General</c:formatCode>
                <c:ptCount val="8"/>
              </c:numCache>
            </c:numRef>
          </c:val>
          <c:extLst>
            <c:ext xmlns:c16="http://schemas.microsoft.com/office/drawing/2014/chart" uri="{C3380CC4-5D6E-409C-BE32-E72D297353CC}">
              <c16:uniqueId val="{00000002-B811-48CA-9688-34DCE695C45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c:ext xmlns:c16="http://schemas.microsoft.com/office/drawing/2014/chart" uri="{C3380CC4-5D6E-409C-BE32-E72D297353CC}">
              <c16:uniqueId val="{00000000-D62E-46B3-B390-D4ABEDCE35D4}"/>
            </c:ext>
          </c:extLst>
        </c:ser>
        <c:dLbls>
          <c:showLegendKey val="0"/>
          <c:showVal val="0"/>
          <c:showCatName val="0"/>
          <c:showSerName val="0"/>
          <c:showPercent val="0"/>
          <c:showBubbleSize val="0"/>
        </c:dLbls>
        <c:gapWidth val="150"/>
        <c:axId val="284748416"/>
        <c:axId val="284758400"/>
      </c:barChart>
      <c:catAx>
        <c:axId val="284748416"/>
        <c:scaling>
          <c:orientation val="maxMin"/>
        </c:scaling>
        <c:delete val="0"/>
        <c:axPos val="l"/>
        <c:numFmt formatCode="0.0" sourceLinked="1"/>
        <c:majorTickMark val="none"/>
        <c:minorTickMark val="none"/>
        <c:tickLblPos val="nextTo"/>
        <c:txPr>
          <a:bodyPr/>
          <a:lstStyle/>
          <a:p>
            <a:pPr>
              <a:defRPr sz="900"/>
            </a:pPr>
            <a:endParaRPr lang="cs-CZ"/>
          </a:p>
        </c:txPr>
        <c:crossAx val="284758400"/>
        <c:crosses val="autoZero"/>
        <c:auto val="1"/>
        <c:lblAlgn val="ctr"/>
        <c:lblOffset val="100"/>
        <c:noMultiLvlLbl val="0"/>
      </c:catAx>
      <c:valAx>
        <c:axId val="284758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47484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c:ext xmlns:c16="http://schemas.microsoft.com/office/drawing/2014/chart" uri="{C3380CC4-5D6E-409C-BE32-E72D297353CC}">
              <c16:uniqueId val="{00000000-F2A0-451B-B7CC-C92BF36CB4F8}"/>
            </c:ext>
          </c:extLst>
        </c:ser>
        <c:dLbls>
          <c:showLegendKey val="0"/>
          <c:showVal val="0"/>
          <c:showCatName val="0"/>
          <c:showSerName val="0"/>
          <c:showPercent val="0"/>
          <c:showBubbleSize val="0"/>
        </c:dLbls>
        <c:gapWidth val="150"/>
        <c:axId val="284787072"/>
        <c:axId val="284788608"/>
      </c:barChart>
      <c:catAx>
        <c:axId val="284787072"/>
        <c:scaling>
          <c:orientation val="minMax"/>
        </c:scaling>
        <c:delete val="0"/>
        <c:axPos val="l"/>
        <c:numFmt formatCode="General" sourceLinked="1"/>
        <c:majorTickMark val="none"/>
        <c:minorTickMark val="none"/>
        <c:tickLblPos val="nextTo"/>
        <c:txPr>
          <a:bodyPr/>
          <a:lstStyle/>
          <a:p>
            <a:pPr>
              <a:defRPr sz="900"/>
            </a:pPr>
            <a:endParaRPr lang="cs-CZ"/>
          </a:p>
        </c:txPr>
        <c:crossAx val="284788608"/>
        <c:crosses val="autoZero"/>
        <c:auto val="1"/>
        <c:lblAlgn val="ctr"/>
        <c:lblOffset val="100"/>
        <c:noMultiLvlLbl val="0"/>
      </c:catAx>
      <c:valAx>
        <c:axId val="284788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787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 ##0.0</c:formatCode>
                <c:ptCount val="3"/>
              </c:numCache>
            </c:numRef>
          </c:val>
          <c:extLst>
            <c:ext xmlns:c16="http://schemas.microsoft.com/office/drawing/2014/chart" uri="{C3380CC4-5D6E-409C-BE32-E72D297353CC}">
              <c16:uniqueId val="{00000000-F83F-4CFE-81BF-ADCF32E0E5E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 ##0.0</c:formatCode>
                <c:ptCount val="3"/>
              </c:numCache>
            </c:numRef>
          </c:val>
          <c:extLst>
            <c:ext xmlns:c16="http://schemas.microsoft.com/office/drawing/2014/chart" uri="{C3380CC4-5D6E-409C-BE32-E72D297353CC}">
              <c16:uniqueId val="{00000001-F83F-4CFE-81BF-ADCF32E0E5E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 ##0.0</c:formatCode>
                <c:ptCount val="3"/>
              </c:numCache>
            </c:numRef>
          </c:val>
          <c:extLst>
            <c:ext xmlns:c16="http://schemas.microsoft.com/office/drawing/2014/chart" uri="{C3380CC4-5D6E-409C-BE32-E72D297353CC}">
              <c16:uniqueId val="{00000002-F83F-4CFE-81BF-ADCF32E0E5E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 ##0.0</c:formatCode>
                <c:ptCount val="3"/>
              </c:numCache>
            </c:numRef>
          </c:val>
          <c:extLst>
            <c:ext xmlns:c16="http://schemas.microsoft.com/office/drawing/2014/chart" uri="{C3380CC4-5D6E-409C-BE32-E72D297353CC}">
              <c16:uniqueId val="{00000003-F83F-4CFE-81BF-ADCF32E0E5E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 ##0.0</c:formatCode>
                <c:ptCount val="3"/>
              </c:numCache>
            </c:numRef>
          </c:val>
          <c:extLst>
            <c:ext xmlns:c16="http://schemas.microsoft.com/office/drawing/2014/chart" uri="{C3380CC4-5D6E-409C-BE32-E72D297353CC}">
              <c16:uniqueId val="{00000004-F83F-4CFE-81BF-ADCF32E0E5E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 ##0.0</c:formatCode>
                <c:ptCount val="3"/>
              </c:numCache>
            </c:numRef>
          </c:val>
          <c:extLst>
            <c:ext xmlns:c16="http://schemas.microsoft.com/office/drawing/2014/chart" uri="{C3380CC4-5D6E-409C-BE32-E72D297353CC}">
              <c16:uniqueId val="{00000005-F83F-4CFE-81BF-ADCF32E0E5E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 ##0.0</c:formatCode>
                <c:ptCount val="3"/>
              </c:numCache>
            </c:numRef>
          </c:val>
          <c:extLst>
            <c:ext xmlns:c16="http://schemas.microsoft.com/office/drawing/2014/chart" uri="{C3380CC4-5D6E-409C-BE32-E72D297353CC}">
              <c16:uniqueId val="{00000006-F83F-4CFE-81BF-ADCF32E0E5E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 ##0.0</c:formatCode>
                <c:ptCount val="3"/>
              </c:numCache>
            </c:numRef>
          </c:val>
          <c:extLst>
            <c:ext xmlns:c16="http://schemas.microsoft.com/office/drawing/2014/chart" uri="{C3380CC4-5D6E-409C-BE32-E72D297353CC}">
              <c16:uniqueId val="{00000007-F83F-4CFE-81BF-ADCF32E0E5EC}"/>
            </c:ext>
          </c:extLst>
        </c:ser>
        <c:dLbls>
          <c:showLegendKey val="0"/>
          <c:showVal val="0"/>
          <c:showCatName val="0"/>
          <c:showSerName val="0"/>
          <c:showPercent val="0"/>
          <c:showBubbleSize val="0"/>
        </c:dLbls>
        <c:gapWidth val="150"/>
        <c:overlap val="100"/>
        <c:axId val="285219072"/>
        <c:axId val="285237248"/>
      </c:barChart>
      <c:catAx>
        <c:axId val="285219072"/>
        <c:scaling>
          <c:orientation val="minMax"/>
        </c:scaling>
        <c:delete val="0"/>
        <c:axPos val="b"/>
        <c:numFmt formatCode="General" sourceLinked="1"/>
        <c:majorTickMark val="none"/>
        <c:minorTickMark val="none"/>
        <c:tickLblPos val="nextTo"/>
        <c:txPr>
          <a:bodyPr/>
          <a:lstStyle/>
          <a:p>
            <a:pPr>
              <a:defRPr sz="900"/>
            </a:pPr>
            <a:endParaRPr lang="cs-CZ"/>
          </a:p>
        </c:txPr>
        <c:crossAx val="285237248"/>
        <c:crosses val="autoZero"/>
        <c:auto val="1"/>
        <c:lblAlgn val="ctr"/>
        <c:lblOffset val="100"/>
        <c:noMultiLvlLbl val="0"/>
      </c:catAx>
      <c:valAx>
        <c:axId val="28523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2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0.xml"/><Relationship Id="rId5" Type="http://schemas.openxmlformats.org/officeDocument/2006/relationships/image" Target="../media/image4.png"/><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image" Target="../media/image5.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1.wdp"/><Relationship Id="rId1" Type="http://schemas.openxmlformats.org/officeDocument/2006/relationships/image" Target="../media/image6.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2.wdp"/><Relationship Id="rId1" Type="http://schemas.openxmlformats.org/officeDocument/2006/relationships/image" Target="../media/image7.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3.wdp"/><Relationship Id="rId1" Type="http://schemas.openxmlformats.org/officeDocument/2006/relationships/image" Target="../media/image8.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4.wdp"/><Relationship Id="rId1" Type="http://schemas.openxmlformats.org/officeDocument/2006/relationships/image" Target="../media/image9.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5.wdp"/><Relationship Id="rId1" Type="http://schemas.openxmlformats.org/officeDocument/2006/relationships/image" Target="../media/image10.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2.png"/><Relationship Id="rId7" Type="http://schemas.openxmlformats.org/officeDocument/2006/relationships/chart" Target="../charts/chart73.xml"/><Relationship Id="rId2" Type="http://schemas.microsoft.com/office/2007/relationships/hdphoto" Target="../media/hdphoto6.wdp"/><Relationship Id="rId1" Type="http://schemas.openxmlformats.org/officeDocument/2006/relationships/image" Target="../media/image11.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7.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8.wdp"/><Relationship Id="rId1" Type="http://schemas.openxmlformats.org/officeDocument/2006/relationships/image" Target="../media/image13.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5.png"/><Relationship Id="rId7" Type="http://schemas.openxmlformats.org/officeDocument/2006/relationships/chart" Target="../charts/chart83.xml"/><Relationship Id="rId2" Type="http://schemas.microsoft.com/office/2007/relationships/hdphoto" Target="../media/hdphoto9.wdp"/><Relationship Id="rId1" Type="http://schemas.openxmlformats.org/officeDocument/2006/relationships/image" Target="../media/image14.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0.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7.png"/><Relationship Id="rId7" Type="http://schemas.openxmlformats.org/officeDocument/2006/relationships/chart" Target="../charts/chart88.xml"/><Relationship Id="rId2" Type="http://schemas.microsoft.com/office/2007/relationships/hdphoto" Target="../media/hdphoto11.wdp"/><Relationship Id="rId1" Type="http://schemas.openxmlformats.org/officeDocument/2006/relationships/image" Target="../media/image16.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2.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19.png"/><Relationship Id="rId7" Type="http://schemas.openxmlformats.org/officeDocument/2006/relationships/chart" Target="../charts/chart93.xml"/><Relationship Id="rId2" Type="http://schemas.microsoft.com/office/2007/relationships/hdphoto" Target="../media/hdphoto13.wdp"/><Relationship Id="rId1" Type="http://schemas.openxmlformats.org/officeDocument/2006/relationships/image" Target="../media/image18.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4.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1.png"/><Relationship Id="rId7" Type="http://schemas.openxmlformats.org/officeDocument/2006/relationships/chart" Target="../charts/chart98.xml"/><Relationship Id="rId2" Type="http://schemas.microsoft.com/office/2007/relationships/hdphoto" Target="../media/hdphoto15.wdp"/><Relationship Id="rId1" Type="http://schemas.openxmlformats.org/officeDocument/2006/relationships/image" Target="../media/image20.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6.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7.wdp"/><Relationship Id="rId1" Type="http://schemas.openxmlformats.org/officeDocument/2006/relationships/image" Target="../media/image22.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8.wdp"/><Relationship Id="rId1" Type="http://schemas.openxmlformats.org/officeDocument/2006/relationships/image" Target="../media/image23.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chart" Target="../charts/chart115.xml"/><Relationship Id="rId5" Type="http://schemas.openxmlformats.org/officeDocument/2006/relationships/image" Target="../media/image24.png"/><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chart" Target="../charts/chart120.xml"/><Relationship Id="rId5" Type="http://schemas.openxmlformats.org/officeDocument/2006/relationships/image" Target="../media/image25.png"/><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5.xml"/><Relationship Id="rId5" Type="http://schemas.openxmlformats.org/officeDocument/2006/relationships/image" Target="../media/image26.png"/><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image" Target="../media/image27.png"/></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5.xml"/><Relationship Id="rId5" Type="http://schemas.openxmlformats.org/officeDocument/2006/relationships/chart" Target="../charts/chart134.xml"/><Relationship Id="rId4" Type="http://schemas.openxmlformats.org/officeDocument/2006/relationships/image" Target="../media/image28.png"/></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chart" Target="../charts/chart140.xml"/><Relationship Id="rId5" Type="http://schemas.openxmlformats.org/officeDocument/2006/relationships/chart" Target="../charts/chart139.xml"/><Relationship Id="rId4" Type="http://schemas.openxmlformats.org/officeDocument/2006/relationships/image" Target="../media/image29.png"/></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chart" Target="../charts/chart145.xml"/><Relationship Id="rId5" Type="http://schemas.openxmlformats.org/officeDocument/2006/relationships/chart" Target="../charts/chart144.xml"/><Relationship Id="rId4" Type="http://schemas.openxmlformats.org/officeDocument/2006/relationships/image" Target="../media/image30.png"/></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chart" Target="../charts/chart150.xml"/><Relationship Id="rId5" Type="http://schemas.openxmlformats.org/officeDocument/2006/relationships/chart" Target="../charts/chart149.xml"/><Relationship Id="rId4" Type="http://schemas.openxmlformats.org/officeDocument/2006/relationships/image" Target="../media/image31.png"/></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chart" Target="../charts/chart155.xml"/><Relationship Id="rId5" Type="http://schemas.openxmlformats.org/officeDocument/2006/relationships/chart" Target="../charts/chart154.xml"/><Relationship Id="rId4" Type="http://schemas.openxmlformats.org/officeDocument/2006/relationships/image" Target="../media/image32.png"/></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image" Target="../media/image33.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5.xml"/><Relationship Id="rId5" Type="http://schemas.openxmlformats.org/officeDocument/2006/relationships/chart" Target="../charts/chart164.xml"/><Relationship Id="rId4" Type="http://schemas.openxmlformats.org/officeDocument/2006/relationships/image" Target="../media/image34.png"/></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chart" Target="../charts/chart170.xml"/><Relationship Id="rId5" Type="http://schemas.openxmlformats.org/officeDocument/2006/relationships/chart" Target="../charts/chart169.xml"/><Relationship Id="rId4" Type="http://schemas.openxmlformats.org/officeDocument/2006/relationships/image" Target="../media/image35.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78.xml"/><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181.xml"/><Relationship Id="rId2" Type="http://schemas.openxmlformats.org/officeDocument/2006/relationships/chart" Target="../charts/chart180.xml"/><Relationship Id="rId1" Type="http://schemas.openxmlformats.org/officeDocument/2006/relationships/chart" Target="../charts/chart179.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182.xml"/></Relationships>
</file>

<file path=xl/drawings/_rels/drawing45.xml.rels><?xml version="1.0" encoding="UTF-8" standalone="yes"?>
<Relationships xmlns="http://schemas.openxmlformats.org/package/2006/relationships"><Relationship Id="rId1" Type="http://schemas.openxmlformats.org/officeDocument/2006/relationships/image" Target="../media/image36.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1800000</xdr:colOff>
      <xdr:row>0</xdr:row>
      <xdr:rowOff>597114</xdr:rowOff>
    </xdr:to>
    <xdr:pic>
      <xdr:nvPicPr>
        <xdr:cNvPr id="2" name="Obrázek 1">
          <a:extLst>
            <a:ext uri="{FF2B5EF4-FFF2-40B4-BE49-F238E27FC236}">
              <a16:creationId xmlns:a16="http://schemas.microsoft.com/office/drawing/2014/main" id="{563043C4-EEC5-45B2-A463-C0B915EF37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800000" cy="597113"/>
        </a:xfrm>
        <a:prstGeom prst="rect">
          <a:avLst/>
        </a:prstGeom>
      </xdr:spPr>
    </xdr:pic>
    <xdr:clientData/>
  </xdr:twoCellAnchor>
  <xdr:twoCellAnchor editAs="oneCell">
    <xdr:from>
      <xdr:col>0</xdr:col>
      <xdr:colOff>0</xdr:colOff>
      <xdr:row>0</xdr:row>
      <xdr:rowOff>3056372</xdr:rowOff>
    </xdr:from>
    <xdr:to>
      <xdr:col>2</xdr:col>
      <xdr:colOff>368119</xdr:colOff>
      <xdr:row>1</xdr:row>
      <xdr:rowOff>4485848</xdr:rowOff>
    </xdr:to>
    <xdr:pic>
      <xdr:nvPicPr>
        <xdr:cNvPr id="3" name="Obrázek 2">
          <a:extLst>
            <a:ext uri="{FF2B5EF4-FFF2-40B4-BE49-F238E27FC236}">
              <a16:creationId xmlns:a16="http://schemas.microsoft.com/office/drawing/2014/main" id="{850FAA24-15F5-43B1-9C2B-A0E106997C2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056372"/>
          <a:ext cx="6677479" cy="6504396"/>
        </a:xfrm>
        <a:prstGeom prst="rect">
          <a:avLst/>
        </a:prstGeom>
      </xdr:spPr>
    </xdr:pic>
    <xdr:clientData/>
  </xdr:twoCellAnchor>
  <xdr:twoCellAnchor editAs="oneCell">
    <xdr:from>
      <xdr:col>1</xdr:col>
      <xdr:colOff>2250645</xdr:colOff>
      <xdr:row>1</xdr:row>
      <xdr:rowOff>4372248</xdr:rowOff>
    </xdr:from>
    <xdr:to>
      <xdr:col>2</xdr:col>
      <xdr:colOff>33531</xdr:colOff>
      <xdr:row>2</xdr:row>
      <xdr:rowOff>97864</xdr:rowOff>
    </xdr:to>
    <xdr:pic>
      <xdr:nvPicPr>
        <xdr:cNvPr id="4" name="Obrázek 3">
          <a:extLst>
            <a:ext uri="{FF2B5EF4-FFF2-40B4-BE49-F238E27FC236}">
              <a16:creationId xmlns:a16="http://schemas.microsoft.com/office/drawing/2014/main" id="{8BD73B86-89FF-492F-8703-7137D53BEFA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00525" y="9447168"/>
          <a:ext cx="1242366" cy="8081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131082</xdr:colOff>
      <xdr:row>20</xdr:row>
      <xdr:rowOff>82096</xdr:rowOff>
    </xdr:from>
    <xdr:to>
      <xdr:col>12</xdr:col>
      <xdr:colOff>628317</xdr:colOff>
      <xdr:row>44</xdr:row>
      <xdr:rowOff>9071</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124732</xdr:colOff>
      <xdr:row>20</xdr:row>
      <xdr:rowOff>82096</xdr:rowOff>
    </xdr:from>
    <xdr:to>
      <xdr:col>7</xdr:col>
      <xdr:colOff>131081</xdr:colOff>
      <xdr:row>34</xdr:row>
      <xdr:rowOff>37193</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124732</xdr:colOff>
      <xdr:row>30</xdr:row>
      <xdr:rowOff>140607</xdr:rowOff>
    </xdr:from>
    <xdr:to>
      <xdr:col>7</xdr:col>
      <xdr:colOff>236309</xdr:colOff>
      <xdr:row>45</xdr:row>
      <xdr:rowOff>45356</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16</xdr:row>
      <xdr:rowOff>81643</xdr:rowOff>
    </xdr:from>
    <xdr:to>
      <xdr:col>13</xdr:col>
      <xdr:colOff>609600</xdr:colOff>
      <xdr:row>41</xdr:row>
      <xdr:rowOff>139065</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18</xdr:row>
      <xdr:rowOff>130629</xdr:rowOff>
    </xdr:from>
    <xdr:to>
      <xdr:col>9</xdr:col>
      <xdr:colOff>911679</xdr:colOff>
      <xdr:row>43</xdr:row>
      <xdr:rowOff>142875</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xdr:colOff>
      <xdr:row>19</xdr:row>
      <xdr:rowOff>6804</xdr:rowOff>
    </xdr:from>
    <xdr:to>
      <xdr:col>9</xdr:col>
      <xdr:colOff>906531</xdr:colOff>
      <xdr:row>42</xdr:row>
      <xdr:rowOff>44241</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266514</xdr:colOff>
      <xdr:row>36</xdr:row>
      <xdr:rowOff>2489</xdr:rowOff>
    </xdr:from>
    <xdr:to>
      <xdr:col>8</xdr:col>
      <xdr:colOff>594284</xdr:colOff>
      <xdr:row>44</xdr:row>
      <xdr:rowOff>131979</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331134</xdr:colOff>
      <xdr:row>36</xdr:row>
      <xdr:rowOff>2489</xdr:rowOff>
    </xdr:from>
    <xdr:to>
      <xdr:col>8</xdr:col>
      <xdr:colOff>876238</xdr:colOff>
      <xdr:row>44</xdr:row>
      <xdr:rowOff>63501</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61008</xdr:colOff>
      <xdr:row>36</xdr:row>
      <xdr:rowOff>2489</xdr:rowOff>
    </xdr:from>
    <xdr:to>
      <xdr:col>2</xdr:col>
      <xdr:colOff>281327</xdr:colOff>
      <xdr:row>44</xdr:row>
      <xdr:rowOff>75951</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xdr:row>
      <xdr:rowOff>212187</xdr:rowOff>
    </xdr:from>
    <xdr:to>
      <xdr:col>0</xdr:col>
      <xdr:colOff>1082829</xdr:colOff>
      <xdr:row>6</xdr:row>
      <xdr:rowOff>2222</xdr:rowOff>
    </xdr:to>
    <xdr:pic>
      <xdr:nvPicPr>
        <xdr:cNvPr id="8" name="Obrázek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9389" b="9389"/>
        <a:stretch/>
      </xdr:blipFill>
      <xdr:spPr>
        <a:xfrm>
          <a:off x="1" y="469362"/>
          <a:ext cx="1082828" cy="637760"/>
        </a:xfrm>
        <a:prstGeom prst="rect">
          <a:avLst/>
        </a:prstGeom>
      </xdr:spPr>
    </xdr:pic>
    <xdr:clientData/>
  </xdr:twoCellAnchor>
  <xdr:twoCellAnchor>
    <xdr:from>
      <xdr:col>0</xdr:col>
      <xdr:colOff>0</xdr:colOff>
      <xdr:row>9</xdr:row>
      <xdr:rowOff>9238</xdr:rowOff>
    </xdr:from>
    <xdr:to>
      <xdr:col>0</xdr:col>
      <xdr:colOff>123825</xdr:colOff>
      <xdr:row>25</xdr:row>
      <xdr:rowOff>89546</xdr:rowOff>
    </xdr:to>
    <xdr:graphicFrame macro="">
      <xdr:nvGraphicFramePr>
        <xdr:cNvPr id="9" name="Graf 8">
          <a:extLst>
            <a:ext uri="{FF2B5EF4-FFF2-40B4-BE49-F238E27FC236}">
              <a16:creationId xmlns:a16="http://schemas.microsoft.com/office/drawing/2014/main" id="{910DCF15-5149-40B8-BD1A-522A42BD48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600079</xdr:colOff>
      <xdr:row>35</xdr:row>
      <xdr:rowOff>19050</xdr:rowOff>
    </xdr:from>
    <xdr:to>
      <xdr:col>8</xdr:col>
      <xdr:colOff>78922</xdr:colOff>
      <xdr:row>45</xdr:row>
      <xdr:rowOff>95249</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643889</xdr:colOff>
      <xdr:row>35</xdr:row>
      <xdr:rowOff>47625</xdr:rowOff>
    </xdr:from>
    <xdr:to>
      <xdr:col>8</xdr:col>
      <xdr:colOff>866774</xdr:colOff>
      <xdr:row>45</xdr:row>
      <xdr:rowOff>9525</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60960</xdr:colOff>
      <xdr:row>1</xdr:row>
      <xdr:rowOff>9525</xdr:rowOff>
    </xdr:from>
    <xdr:to>
      <xdr:col>0</xdr:col>
      <xdr:colOff>1027464</xdr:colOff>
      <xdr:row>6</xdr:row>
      <xdr:rowOff>60616</xdr:rowOff>
    </xdr:to>
    <xdr:pic>
      <xdr:nvPicPr>
        <xdr:cNvPr id="9" name="Obrázek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0960" y="240846"/>
          <a:ext cx="966504" cy="677020"/>
        </a:xfrm>
        <a:prstGeom prst="rect">
          <a:avLst/>
        </a:prstGeom>
      </xdr:spPr>
    </xdr:pic>
    <xdr:clientData/>
  </xdr:twoCellAnchor>
  <xdr:twoCellAnchor>
    <xdr:from>
      <xdr:col>0</xdr:col>
      <xdr:colOff>0</xdr:colOff>
      <xdr:row>9</xdr:row>
      <xdr:rowOff>17478</xdr:rowOff>
    </xdr:from>
    <xdr:to>
      <xdr:col>0</xdr:col>
      <xdr:colOff>123825</xdr:colOff>
      <xdr:row>24</xdr:row>
      <xdr:rowOff>132826</xdr:rowOff>
    </xdr:to>
    <xdr:graphicFrame macro="">
      <xdr:nvGraphicFramePr>
        <xdr:cNvPr id="8" name="Graf 7">
          <a:extLst>
            <a:ext uri="{FF2B5EF4-FFF2-40B4-BE49-F238E27FC236}">
              <a16:creationId xmlns:a16="http://schemas.microsoft.com/office/drawing/2014/main" id="{FBF72DEA-1AB1-404D-BA51-763C18E82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38100</xdr:colOff>
      <xdr:row>35</xdr:row>
      <xdr:rowOff>19050</xdr:rowOff>
    </xdr:from>
    <xdr:to>
      <xdr:col>2</xdr:col>
      <xdr:colOff>600075</xdr:colOff>
      <xdr:row>45</xdr:row>
      <xdr:rowOff>38100</xdr:rowOff>
    </xdr:to>
    <xdr:graphicFrame macro="">
      <xdr:nvGraphicFramePr>
        <xdr:cNvPr id="10" name="Graf 9">
          <a:extLst>
            <a:ext uri="{FF2B5EF4-FFF2-40B4-BE49-F238E27FC236}">
              <a16:creationId xmlns:a16="http://schemas.microsoft.com/office/drawing/2014/main" id="{3C1E1CDE-38B5-417B-8608-45C630C81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19152</xdr:rowOff>
    </xdr:to>
    <xdr:pic>
      <xdr:nvPicPr>
        <xdr:cNvPr id="3" name="Obráze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436792</xdr:colOff>
      <xdr:row>35</xdr:row>
      <xdr:rowOff>9526</xdr:rowOff>
    </xdr:from>
    <xdr:to>
      <xdr:col>7</xdr:col>
      <xdr:colOff>610961</xdr:colOff>
      <xdr:row>45</xdr:row>
      <xdr:rowOff>19051</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579664</xdr:colOff>
      <xdr:row>34</xdr:row>
      <xdr:rowOff>142876</xdr:rowOff>
    </xdr:from>
    <xdr:to>
      <xdr:col>8</xdr:col>
      <xdr:colOff>866775</xdr:colOff>
      <xdr:row>45</xdr:row>
      <xdr:rowOff>123825</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9526</xdr:rowOff>
    </xdr:from>
    <xdr:to>
      <xdr:col>2</xdr:col>
      <xdr:colOff>457200</xdr:colOff>
      <xdr:row>45</xdr:row>
      <xdr:rowOff>43545</xdr:rowOff>
    </xdr:to>
    <xdr:graphicFrame macro="">
      <xdr:nvGraphicFramePr>
        <xdr:cNvPr id="4" name="Graf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127991</xdr:colOff>
      <xdr:row>1</xdr:row>
      <xdr:rowOff>0</xdr:rowOff>
    </xdr:from>
    <xdr:to>
      <xdr:col>0</xdr:col>
      <xdr:colOff>1038472</xdr:colOff>
      <xdr:row>6</xdr:row>
      <xdr:rowOff>11271</xdr:rowOff>
    </xdr:to>
    <xdr:pic>
      <xdr:nvPicPr>
        <xdr:cNvPr id="7" name="Obrázek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7991" y="231321"/>
          <a:ext cx="910481" cy="637200"/>
        </a:xfrm>
        <a:prstGeom prst="rect">
          <a:avLst/>
        </a:prstGeom>
      </xdr:spPr>
    </xdr:pic>
    <xdr:clientData/>
  </xdr:twoCellAnchor>
  <xdr:twoCellAnchor>
    <xdr:from>
      <xdr:col>0</xdr:col>
      <xdr:colOff>0</xdr:colOff>
      <xdr:row>8</xdr:row>
      <xdr:rowOff>152400</xdr:rowOff>
    </xdr:from>
    <xdr:to>
      <xdr:col>0</xdr:col>
      <xdr:colOff>123825</xdr:colOff>
      <xdr:row>24</xdr:row>
      <xdr:rowOff>135775</xdr:rowOff>
    </xdr:to>
    <xdr:graphicFrame macro="">
      <xdr:nvGraphicFramePr>
        <xdr:cNvPr id="8" name="Graf 7">
          <a:extLst>
            <a:ext uri="{FF2B5EF4-FFF2-40B4-BE49-F238E27FC236}">
              <a16:creationId xmlns:a16="http://schemas.microsoft.com/office/drawing/2014/main" id="{096DF24D-1E95-42D8-AEE1-39F6213EB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2</xdr:col>
      <xdr:colOff>511631</xdr:colOff>
      <xdr:row>35</xdr:row>
      <xdr:rowOff>9525</xdr:rowOff>
    </xdr:from>
    <xdr:to>
      <xdr:col>7</xdr:col>
      <xdr:colOff>666751</xdr:colOff>
      <xdr:row>45</xdr:row>
      <xdr:rowOff>80282</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704850</xdr:colOff>
      <xdr:row>35</xdr:row>
      <xdr:rowOff>9524</xdr:rowOff>
    </xdr:from>
    <xdr:to>
      <xdr:col>8</xdr:col>
      <xdr:colOff>876299</xdr:colOff>
      <xdr:row>45</xdr:row>
      <xdr:rowOff>76199</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9525</xdr:rowOff>
    </xdr:from>
    <xdr:to>
      <xdr:col>2</xdr:col>
      <xdr:colOff>523874</xdr:colOff>
      <xdr:row>45</xdr:row>
      <xdr:rowOff>66676</xdr:rowOff>
    </xdr:to>
    <xdr:graphicFrame macro="">
      <xdr:nvGraphicFramePr>
        <xdr:cNvPr id="4" name="Graf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17145</xdr:rowOff>
    </xdr:from>
    <xdr:to>
      <xdr:col>0</xdr:col>
      <xdr:colOff>123825</xdr:colOff>
      <xdr:row>34</xdr:row>
      <xdr:rowOff>7620</xdr:rowOff>
    </xdr:to>
    <xdr:graphicFrame macro="">
      <xdr:nvGraphicFramePr>
        <xdr:cNvPr id="6" name="Graf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99497</xdr:colOff>
      <xdr:row>1</xdr:row>
      <xdr:rowOff>0</xdr:rowOff>
    </xdr:from>
    <xdr:to>
      <xdr:col>0</xdr:col>
      <xdr:colOff>1005217</xdr:colOff>
      <xdr:row>6</xdr:row>
      <xdr:rowOff>7920</xdr:rowOff>
    </xdr:to>
    <xdr:pic>
      <xdr:nvPicPr>
        <xdr:cNvPr id="7" name="Obrázek 6">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97" y="231321"/>
          <a:ext cx="905720" cy="633849"/>
        </a:xfrm>
        <a:prstGeom prst="rect">
          <a:avLst/>
        </a:prstGeom>
      </xdr:spPr>
    </xdr:pic>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C4DD86EF-FA02-40B0-8531-C831EA6D6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23</xdr:row>
      <xdr:rowOff>38100</xdr:rowOff>
    </xdr:from>
    <xdr:to>
      <xdr:col>7</xdr:col>
      <xdr:colOff>266700</xdr:colOff>
      <xdr:row>45</xdr:row>
      <xdr:rowOff>66675</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0</xdr:col>
      <xdr:colOff>123825</xdr:colOff>
      <xdr:row>23</xdr:row>
      <xdr:rowOff>85724</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352425</xdr:colOff>
      <xdr:row>23</xdr:row>
      <xdr:rowOff>38100</xdr:rowOff>
    </xdr:from>
    <xdr:to>
      <xdr:col>13</xdr:col>
      <xdr:colOff>672192</xdr:colOff>
      <xdr:row>45</xdr:row>
      <xdr:rowOff>57150</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2</xdr:col>
      <xdr:colOff>492580</xdr:colOff>
      <xdr:row>34</xdr:row>
      <xdr:rowOff>133350</xdr:rowOff>
    </xdr:from>
    <xdr:to>
      <xdr:col>8</xdr:col>
      <xdr:colOff>121103</xdr:colOff>
      <xdr:row>45</xdr:row>
      <xdr:rowOff>66675</xdr:rowOff>
    </xdr:to>
    <xdr:graphicFrame macro="">
      <xdr:nvGraphicFramePr>
        <xdr:cNvPr id="2" name="Graf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683080</xdr:colOff>
      <xdr:row>34</xdr:row>
      <xdr:rowOff>133350</xdr:rowOff>
    </xdr:from>
    <xdr:to>
      <xdr:col>8</xdr:col>
      <xdr:colOff>866776</xdr:colOff>
      <xdr:row>44</xdr:row>
      <xdr:rowOff>76199</xdr:rowOff>
    </xdr:to>
    <xdr:graphicFrame macro="">
      <xdr:nvGraphicFramePr>
        <xdr:cNvPr id="3" name="Graf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34</xdr:row>
      <xdr:rowOff>133350</xdr:rowOff>
    </xdr:from>
    <xdr:to>
      <xdr:col>2</xdr:col>
      <xdr:colOff>514349</xdr:colOff>
      <xdr:row>45</xdr:row>
      <xdr:rowOff>47625</xdr:rowOff>
    </xdr:to>
    <xdr:graphicFrame macro="">
      <xdr:nvGraphicFramePr>
        <xdr:cNvPr id="4" name="Graf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99416</xdr:colOff>
      <xdr:row>1</xdr:row>
      <xdr:rowOff>0</xdr:rowOff>
    </xdr:from>
    <xdr:to>
      <xdr:col>0</xdr:col>
      <xdr:colOff>1007831</xdr:colOff>
      <xdr:row>6</xdr:row>
      <xdr:rowOff>9825</xdr:rowOff>
    </xdr:to>
    <xdr:pic>
      <xdr:nvPicPr>
        <xdr:cNvPr id="7" name="Obrázek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16" y="231321"/>
          <a:ext cx="908415" cy="635754"/>
        </a:xfrm>
        <a:prstGeom prst="rect">
          <a:avLst/>
        </a:prstGeom>
      </xdr:spPr>
    </xdr:pic>
    <xdr:clientData/>
  </xdr:twoCellAnchor>
  <xdr:twoCellAnchor>
    <xdr:from>
      <xdr:col>0</xdr:col>
      <xdr:colOff>0</xdr:colOff>
      <xdr:row>8</xdr:row>
      <xdr:rowOff>153184</xdr:rowOff>
    </xdr:from>
    <xdr:to>
      <xdr:col>0</xdr:col>
      <xdr:colOff>123825</xdr:colOff>
      <xdr:row>24</xdr:row>
      <xdr:rowOff>137473</xdr:rowOff>
    </xdr:to>
    <xdr:graphicFrame macro="">
      <xdr:nvGraphicFramePr>
        <xdr:cNvPr id="8" name="Graf 7">
          <a:extLst>
            <a:ext uri="{FF2B5EF4-FFF2-40B4-BE49-F238E27FC236}">
              <a16:creationId xmlns:a16="http://schemas.microsoft.com/office/drawing/2014/main" id="{6304CCAA-DB51-4089-802D-516A2B7B6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2</xdr:col>
      <xdr:colOff>542928</xdr:colOff>
      <xdr:row>36</xdr:row>
      <xdr:rowOff>9525</xdr:rowOff>
    </xdr:from>
    <xdr:to>
      <xdr:col>8</xdr:col>
      <xdr:colOff>295275</xdr:colOff>
      <xdr:row>45</xdr:row>
      <xdr:rowOff>76200</xdr:rowOff>
    </xdr:to>
    <xdr:graphicFrame macro="">
      <xdr:nvGraphicFramePr>
        <xdr:cNvPr id="2" name="Graf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666748</xdr:colOff>
      <xdr:row>36</xdr:row>
      <xdr:rowOff>9525</xdr:rowOff>
    </xdr:from>
    <xdr:to>
      <xdr:col>8</xdr:col>
      <xdr:colOff>857250</xdr:colOff>
      <xdr:row>45</xdr:row>
      <xdr:rowOff>66675</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36</xdr:row>
      <xdr:rowOff>9525</xdr:rowOff>
    </xdr:from>
    <xdr:to>
      <xdr:col>2</xdr:col>
      <xdr:colOff>533399</xdr:colOff>
      <xdr:row>45</xdr:row>
      <xdr:rowOff>76200</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27</xdr:row>
      <xdr:rowOff>15240</xdr:rowOff>
    </xdr:from>
    <xdr:to>
      <xdr:col>0</xdr:col>
      <xdr:colOff>123825</xdr:colOff>
      <xdr:row>35</xdr:row>
      <xdr:rowOff>5715</xdr:rowOff>
    </xdr:to>
    <xdr:graphicFrame macro="">
      <xdr:nvGraphicFramePr>
        <xdr:cNvPr id="12" name="Graf 11">
          <a:extLst>
            <a:ext uri="{FF2B5EF4-FFF2-40B4-BE49-F238E27FC236}">
              <a16:creationId xmlns:a16="http://schemas.microsoft.com/office/drawing/2014/main" id="{94F3ED56-E3EB-43F6-A387-8AD04590E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FB8D3B56-B169-4526-9032-BB8A1F48B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2</xdr:col>
      <xdr:colOff>526597</xdr:colOff>
      <xdr:row>34</xdr:row>
      <xdr:rowOff>152399</xdr:rowOff>
    </xdr:from>
    <xdr:to>
      <xdr:col>7</xdr:col>
      <xdr:colOff>809625</xdr:colOff>
      <xdr:row>45</xdr:row>
      <xdr:rowOff>66674</xdr:rowOff>
    </xdr:to>
    <xdr:graphicFrame macro="">
      <xdr:nvGraphicFramePr>
        <xdr:cNvPr id="2" name="Graf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800100</xdr:colOff>
      <xdr:row>34</xdr:row>
      <xdr:rowOff>152399</xdr:rowOff>
    </xdr:from>
    <xdr:to>
      <xdr:col>8</xdr:col>
      <xdr:colOff>847725</xdr:colOff>
      <xdr:row>45</xdr:row>
      <xdr:rowOff>76199</xdr:rowOff>
    </xdr:to>
    <xdr:graphicFrame macro="">
      <xdr:nvGraphicFramePr>
        <xdr:cNvPr id="3" name="Graf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34</xdr:row>
      <xdr:rowOff>152399</xdr:rowOff>
    </xdr:from>
    <xdr:to>
      <xdr:col>2</xdr:col>
      <xdr:colOff>514349</xdr:colOff>
      <xdr:row>45</xdr:row>
      <xdr:rowOff>76199</xdr:rowOff>
    </xdr:to>
    <xdr:graphicFrame macro="">
      <xdr:nvGraphicFramePr>
        <xdr:cNvPr id="4" name="Graf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101507</xdr:colOff>
      <xdr:row>1</xdr:row>
      <xdr:rowOff>0</xdr:rowOff>
    </xdr:from>
    <xdr:to>
      <xdr:col>0</xdr:col>
      <xdr:colOff>1007227</xdr:colOff>
      <xdr:row>6</xdr:row>
      <xdr:rowOff>7920</xdr:rowOff>
    </xdr:to>
    <xdr:pic>
      <xdr:nvPicPr>
        <xdr:cNvPr id="7" name="Obrázek 6">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1507" y="231321"/>
          <a:ext cx="905720" cy="633849"/>
        </a:xfrm>
        <a:prstGeom prst="rect">
          <a:avLst/>
        </a:prstGeom>
      </xdr:spPr>
    </xdr:pic>
    <xdr:clientData/>
  </xdr:twoCellAnchor>
  <xdr:twoCellAnchor>
    <xdr:from>
      <xdr:col>0</xdr:col>
      <xdr:colOff>0</xdr:colOff>
      <xdr:row>26</xdr:row>
      <xdr:rowOff>16420</xdr:rowOff>
    </xdr:from>
    <xdr:to>
      <xdr:col>0</xdr:col>
      <xdr:colOff>123825</xdr:colOff>
      <xdr:row>34</xdr:row>
      <xdr:rowOff>7158</xdr:rowOff>
    </xdr:to>
    <xdr:graphicFrame macro="">
      <xdr:nvGraphicFramePr>
        <xdr:cNvPr id="8" name="Graf 7">
          <a:extLst>
            <a:ext uri="{FF2B5EF4-FFF2-40B4-BE49-F238E27FC236}">
              <a16:creationId xmlns:a16="http://schemas.microsoft.com/office/drawing/2014/main" id="{BCD5DB2B-8A6C-4AF1-A626-535F4368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140918</xdr:rowOff>
    </xdr:to>
    <xdr:graphicFrame macro="">
      <xdr:nvGraphicFramePr>
        <xdr:cNvPr id="9" name="Graf 8">
          <a:extLst>
            <a:ext uri="{FF2B5EF4-FFF2-40B4-BE49-F238E27FC236}">
              <a16:creationId xmlns:a16="http://schemas.microsoft.com/office/drawing/2014/main" id="{E9472A4B-ED45-4371-85C3-FDFF7289D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2</xdr:col>
      <xdr:colOff>534762</xdr:colOff>
      <xdr:row>35</xdr:row>
      <xdr:rowOff>9525</xdr:rowOff>
    </xdr:from>
    <xdr:to>
      <xdr:col>7</xdr:col>
      <xdr:colOff>845003</xdr:colOff>
      <xdr:row>45</xdr:row>
      <xdr:rowOff>57150</xdr:rowOff>
    </xdr:to>
    <xdr:graphicFrame macro="">
      <xdr:nvGraphicFramePr>
        <xdr:cNvPr id="2" name="Graf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790575</xdr:colOff>
      <xdr:row>35</xdr:row>
      <xdr:rowOff>9525</xdr:rowOff>
    </xdr:from>
    <xdr:to>
      <xdr:col>8</xdr:col>
      <xdr:colOff>819150</xdr:colOff>
      <xdr:row>45</xdr:row>
      <xdr:rowOff>47625</xdr:rowOff>
    </xdr:to>
    <xdr:graphicFrame macro="">
      <xdr:nvGraphicFramePr>
        <xdr:cNvPr id="3" name="Graf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35</xdr:row>
      <xdr:rowOff>9525</xdr:rowOff>
    </xdr:from>
    <xdr:to>
      <xdr:col>2</xdr:col>
      <xdr:colOff>542924</xdr:colOff>
      <xdr:row>45</xdr:row>
      <xdr:rowOff>85725</xdr:rowOff>
    </xdr:to>
    <xdr:graphicFrame macro="">
      <xdr:nvGraphicFramePr>
        <xdr:cNvPr id="4" name="Graf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102379</xdr:colOff>
      <xdr:row>0</xdr:row>
      <xdr:rowOff>180975</xdr:rowOff>
    </xdr:from>
    <xdr:to>
      <xdr:col>0</xdr:col>
      <xdr:colOff>1007841</xdr:colOff>
      <xdr:row>5</xdr:row>
      <xdr:rowOff>120315</xdr:rowOff>
    </xdr:to>
    <xdr:pic>
      <xdr:nvPicPr>
        <xdr:cNvPr id="7" name="Obrázek 6">
          <a:extLst>
            <a:ext uri="{FF2B5EF4-FFF2-40B4-BE49-F238E27FC236}">
              <a16:creationId xmlns:a16="http://schemas.microsoft.com/office/drawing/2014/main" id="{00000000-0008-0000-2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379" y="180975"/>
          <a:ext cx="905462" cy="64691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6580DBB-EF74-4F3B-A9A4-D94C1AD6E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134470</xdr:rowOff>
    </xdr:to>
    <xdr:graphicFrame macro="">
      <xdr:nvGraphicFramePr>
        <xdr:cNvPr id="9" name="Graf 8">
          <a:extLst>
            <a:ext uri="{FF2B5EF4-FFF2-40B4-BE49-F238E27FC236}">
              <a16:creationId xmlns:a16="http://schemas.microsoft.com/office/drawing/2014/main" id="{D0606D90-58F3-43B1-BF1C-A159513CD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2</xdr:col>
      <xdr:colOff>530681</xdr:colOff>
      <xdr:row>35</xdr:row>
      <xdr:rowOff>38100</xdr:rowOff>
    </xdr:from>
    <xdr:to>
      <xdr:col>8</xdr:col>
      <xdr:colOff>257175</xdr:colOff>
      <xdr:row>45</xdr:row>
      <xdr:rowOff>54429</xdr:rowOff>
    </xdr:to>
    <xdr:graphicFrame macro="">
      <xdr:nvGraphicFramePr>
        <xdr:cNvPr id="2" name="Graf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790576</xdr:colOff>
      <xdr:row>35</xdr:row>
      <xdr:rowOff>38100</xdr:rowOff>
    </xdr:from>
    <xdr:to>
      <xdr:col>8</xdr:col>
      <xdr:colOff>847726</xdr:colOff>
      <xdr:row>45</xdr:row>
      <xdr:rowOff>65315</xdr:rowOff>
    </xdr:to>
    <xdr:graphicFrame macro="">
      <xdr:nvGraphicFramePr>
        <xdr:cNvPr id="3" name="Graf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35</xdr:row>
      <xdr:rowOff>38100</xdr:rowOff>
    </xdr:from>
    <xdr:to>
      <xdr:col>2</xdr:col>
      <xdr:colOff>533399</xdr:colOff>
      <xdr:row>45</xdr:row>
      <xdr:rowOff>61365</xdr:rowOff>
    </xdr:to>
    <xdr:graphicFrame macro="">
      <xdr:nvGraphicFramePr>
        <xdr:cNvPr id="4" name="Graf 3">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9826</xdr:rowOff>
    </xdr:to>
    <xdr:pic>
      <xdr:nvPicPr>
        <xdr:cNvPr id="7" name="Obrázek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5"/>
        </a:xfrm>
        <a:prstGeom prst="rect">
          <a:avLst/>
        </a:prstGeom>
      </xdr:spPr>
    </xdr:pic>
    <xdr:clientData/>
  </xdr:twoCellAnchor>
  <xdr:twoCellAnchor>
    <xdr:from>
      <xdr:col>0</xdr:col>
      <xdr:colOff>0</xdr:colOff>
      <xdr:row>26</xdr:row>
      <xdr:rowOff>38100</xdr:rowOff>
    </xdr:from>
    <xdr:to>
      <xdr:col>0</xdr:col>
      <xdr:colOff>123825</xdr:colOff>
      <xdr:row>34</xdr:row>
      <xdr:rowOff>2334</xdr:rowOff>
    </xdr:to>
    <xdr:graphicFrame macro="">
      <xdr:nvGraphicFramePr>
        <xdr:cNvPr id="8" name="Graf 7">
          <a:extLst>
            <a:ext uri="{FF2B5EF4-FFF2-40B4-BE49-F238E27FC236}">
              <a16:creationId xmlns:a16="http://schemas.microsoft.com/office/drawing/2014/main" id="{517443B8-E25E-44CD-9663-4B9DC7E46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153830</xdr:rowOff>
    </xdr:from>
    <xdr:to>
      <xdr:col>0</xdr:col>
      <xdr:colOff>123825</xdr:colOff>
      <xdr:row>25</xdr:row>
      <xdr:rowOff>3577</xdr:rowOff>
    </xdr:to>
    <xdr:graphicFrame macro="">
      <xdr:nvGraphicFramePr>
        <xdr:cNvPr id="9" name="Graf 8">
          <a:extLst>
            <a:ext uri="{FF2B5EF4-FFF2-40B4-BE49-F238E27FC236}">
              <a16:creationId xmlns:a16="http://schemas.microsoft.com/office/drawing/2014/main" id="{F386EF36-9787-4364-BDFE-207F5DCCE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2</xdr:col>
      <xdr:colOff>576945</xdr:colOff>
      <xdr:row>36</xdr:row>
      <xdr:rowOff>19050</xdr:rowOff>
    </xdr:from>
    <xdr:to>
      <xdr:col>8</xdr:col>
      <xdr:colOff>205468</xdr:colOff>
      <xdr:row>45</xdr:row>
      <xdr:rowOff>104775</xdr:rowOff>
    </xdr:to>
    <xdr:graphicFrame macro="">
      <xdr:nvGraphicFramePr>
        <xdr:cNvPr id="2" name="Graf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752475</xdr:colOff>
      <xdr:row>36</xdr:row>
      <xdr:rowOff>19050</xdr:rowOff>
    </xdr:from>
    <xdr:to>
      <xdr:col>8</xdr:col>
      <xdr:colOff>857250</xdr:colOff>
      <xdr:row>45</xdr:row>
      <xdr:rowOff>76200</xdr:rowOff>
    </xdr:to>
    <xdr:graphicFrame macro="">
      <xdr:nvGraphicFramePr>
        <xdr:cNvPr id="3" name="Graf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36</xdr:row>
      <xdr:rowOff>19050</xdr:rowOff>
    </xdr:from>
    <xdr:to>
      <xdr:col>2</xdr:col>
      <xdr:colOff>523874</xdr:colOff>
      <xdr:row>45</xdr:row>
      <xdr:rowOff>95923</xdr:rowOff>
    </xdr:to>
    <xdr:graphicFrame macro="">
      <xdr:nvGraphicFramePr>
        <xdr:cNvPr id="4" name="Graf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27</xdr:row>
      <xdr:rowOff>38100</xdr:rowOff>
    </xdr:from>
    <xdr:to>
      <xdr:col>0</xdr:col>
      <xdr:colOff>123825</xdr:colOff>
      <xdr:row>35</xdr:row>
      <xdr:rowOff>2334</xdr:rowOff>
    </xdr:to>
    <xdr:graphicFrame macro="">
      <xdr:nvGraphicFramePr>
        <xdr:cNvPr id="8" name="Graf 7">
          <a:extLst>
            <a:ext uri="{FF2B5EF4-FFF2-40B4-BE49-F238E27FC236}">
              <a16:creationId xmlns:a16="http://schemas.microsoft.com/office/drawing/2014/main" id="{5B623BC1-622C-4C63-8DB4-1A30FCD59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9" name="Graf 8">
          <a:extLst>
            <a:ext uri="{FF2B5EF4-FFF2-40B4-BE49-F238E27FC236}">
              <a16:creationId xmlns:a16="http://schemas.microsoft.com/office/drawing/2014/main" id="{66CA93C6-0911-4301-B89D-4F3F7E0B6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2</xdr:col>
      <xdr:colOff>503466</xdr:colOff>
      <xdr:row>34</xdr:row>
      <xdr:rowOff>145598</xdr:rowOff>
    </xdr:from>
    <xdr:to>
      <xdr:col>8</xdr:col>
      <xdr:colOff>352425</xdr:colOff>
      <xdr:row>45</xdr:row>
      <xdr:rowOff>9527</xdr:rowOff>
    </xdr:to>
    <xdr:graphicFrame macro="">
      <xdr:nvGraphicFramePr>
        <xdr:cNvPr id="2" name="Graf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681720</xdr:colOff>
      <xdr:row>34</xdr:row>
      <xdr:rowOff>145598</xdr:rowOff>
    </xdr:from>
    <xdr:to>
      <xdr:col>8</xdr:col>
      <xdr:colOff>828676</xdr:colOff>
      <xdr:row>45</xdr:row>
      <xdr:rowOff>38100</xdr:rowOff>
    </xdr:to>
    <xdr:graphicFrame macro="">
      <xdr:nvGraphicFramePr>
        <xdr:cNvPr id="3" name="Graf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34</xdr:row>
      <xdr:rowOff>145598</xdr:rowOff>
    </xdr:from>
    <xdr:to>
      <xdr:col>2</xdr:col>
      <xdr:colOff>523874</xdr:colOff>
      <xdr:row>45</xdr:row>
      <xdr:rowOff>35083</xdr:rowOff>
    </xdr:to>
    <xdr:graphicFrame macro="">
      <xdr:nvGraphicFramePr>
        <xdr:cNvPr id="4" name="Graf 3">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E1F86573-63EA-4010-85AC-915FC8F73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5404</xdr:rowOff>
    </xdr:from>
    <xdr:to>
      <xdr:col>0</xdr:col>
      <xdr:colOff>123825</xdr:colOff>
      <xdr:row>24</xdr:row>
      <xdr:rowOff>140510</xdr:rowOff>
    </xdr:to>
    <xdr:graphicFrame macro="">
      <xdr:nvGraphicFramePr>
        <xdr:cNvPr id="9" name="Graf 8">
          <a:extLst>
            <a:ext uri="{FF2B5EF4-FFF2-40B4-BE49-F238E27FC236}">
              <a16:creationId xmlns:a16="http://schemas.microsoft.com/office/drawing/2014/main" id="{208F2EA3-54E5-4DBF-B5D7-0E5A9FF29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2</xdr:col>
      <xdr:colOff>538845</xdr:colOff>
      <xdr:row>35</xdr:row>
      <xdr:rowOff>134471</xdr:rowOff>
    </xdr:from>
    <xdr:to>
      <xdr:col>8</xdr:col>
      <xdr:colOff>496661</xdr:colOff>
      <xdr:row>45</xdr:row>
      <xdr:rowOff>85725</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744311</xdr:colOff>
      <xdr:row>35</xdr:row>
      <xdr:rowOff>134471</xdr:rowOff>
    </xdr:from>
    <xdr:to>
      <xdr:col>8</xdr:col>
      <xdr:colOff>857250</xdr:colOff>
      <xdr:row>45</xdr:row>
      <xdr:rowOff>66676</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134471</xdr:rowOff>
    </xdr:from>
    <xdr:to>
      <xdr:col>2</xdr:col>
      <xdr:colOff>523874</xdr:colOff>
      <xdr:row>45</xdr:row>
      <xdr:rowOff>66811</xdr:rowOff>
    </xdr:to>
    <xdr:graphicFrame macro="">
      <xdr:nvGraphicFramePr>
        <xdr:cNvPr id="4" name="Graf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98199</xdr:colOff>
      <xdr:row>0</xdr:row>
      <xdr:rowOff>171450</xdr:rowOff>
    </xdr:from>
    <xdr:to>
      <xdr:col>0</xdr:col>
      <xdr:colOff>1009048</xdr:colOff>
      <xdr:row>5</xdr:row>
      <xdr:rowOff>119727</xdr:rowOff>
    </xdr:to>
    <xdr:pic>
      <xdr:nvPicPr>
        <xdr:cNvPr id="7" name="Obrázek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8199" y="171450"/>
          <a:ext cx="910849" cy="661291"/>
        </a:xfrm>
        <a:prstGeom prst="rect">
          <a:avLst/>
        </a:prstGeom>
      </xdr:spPr>
    </xdr:pic>
    <xdr:clientData/>
  </xdr:twoCellAnchor>
  <xdr:twoCellAnchor>
    <xdr:from>
      <xdr:col>0</xdr:col>
      <xdr:colOff>0</xdr:colOff>
      <xdr:row>27</xdr:row>
      <xdr:rowOff>30480</xdr:rowOff>
    </xdr:from>
    <xdr:to>
      <xdr:col>0</xdr:col>
      <xdr:colOff>123825</xdr:colOff>
      <xdr:row>34</xdr:row>
      <xdr:rowOff>139494</xdr:rowOff>
    </xdr:to>
    <xdr:graphicFrame macro="">
      <xdr:nvGraphicFramePr>
        <xdr:cNvPr id="8" name="Graf 7">
          <a:extLst>
            <a:ext uri="{FF2B5EF4-FFF2-40B4-BE49-F238E27FC236}">
              <a16:creationId xmlns:a16="http://schemas.microsoft.com/office/drawing/2014/main" id="{BE8834E3-5086-4A31-805F-92B713119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135106</xdr:rowOff>
    </xdr:to>
    <xdr:graphicFrame macro="">
      <xdr:nvGraphicFramePr>
        <xdr:cNvPr id="9" name="Graf 8">
          <a:extLst>
            <a:ext uri="{FF2B5EF4-FFF2-40B4-BE49-F238E27FC236}">
              <a16:creationId xmlns:a16="http://schemas.microsoft.com/office/drawing/2014/main" id="{C40968FB-EB07-42E7-BD4E-CAD2D764D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2</xdr:col>
      <xdr:colOff>515712</xdr:colOff>
      <xdr:row>34</xdr:row>
      <xdr:rowOff>133350</xdr:rowOff>
    </xdr:from>
    <xdr:to>
      <xdr:col>8</xdr:col>
      <xdr:colOff>664028</xdr:colOff>
      <xdr:row>45</xdr:row>
      <xdr:rowOff>28576</xdr:rowOff>
    </xdr:to>
    <xdr:graphicFrame macro="">
      <xdr:nvGraphicFramePr>
        <xdr:cNvPr id="2" name="Graf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752475</xdr:colOff>
      <xdr:row>35</xdr:row>
      <xdr:rowOff>9525</xdr:rowOff>
    </xdr:from>
    <xdr:to>
      <xdr:col>8</xdr:col>
      <xdr:colOff>838201</xdr:colOff>
      <xdr:row>45</xdr:row>
      <xdr:rowOff>40548</xdr:rowOff>
    </xdr:to>
    <xdr:graphicFrame macro="">
      <xdr:nvGraphicFramePr>
        <xdr:cNvPr id="3" name="Graf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34</xdr:row>
      <xdr:rowOff>133350</xdr:rowOff>
    </xdr:from>
    <xdr:to>
      <xdr:col>2</xdr:col>
      <xdr:colOff>523874</xdr:colOff>
      <xdr:row>45</xdr:row>
      <xdr:rowOff>68969</xdr:rowOff>
    </xdr:to>
    <xdr:graphicFrame macro="">
      <xdr:nvGraphicFramePr>
        <xdr:cNvPr id="4" name="Graf 3">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70BED603-2297-4AEF-A435-6CC97E0E4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53849A05-50EE-45A9-80AE-3993F80ED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2</xdr:col>
      <xdr:colOff>521156</xdr:colOff>
      <xdr:row>35</xdr:row>
      <xdr:rowOff>9525</xdr:rowOff>
    </xdr:from>
    <xdr:to>
      <xdr:col>8</xdr:col>
      <xdr:colOff>329293</xdr:colOff>
      <xdr:row>45</xdr:row>
      <xdr:rowOff>57150</xdr:rowOff>
    </xdr:to>
    <xdr:graphicFrame macro="">
      <xdr:nvGraphicFramePr>
        <xdr:cNvPr id="2" name="Graf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733425</xdr:colOff>
      <xdr:row>35</xdr:row>
      <xdr:rowOff>9525</xdr:rowOff>
    </xdr:from>
    <xdr:to>
      <xdr:col>8</xdr:col>
      <xdr:colOff>838200</xdr:colOff>
      <xdr:row>44</xdr:row>
      <xdr:rowOff>97729</xdr:rowOff>
    </xdr:to>
    <xdr:graphicFrame macro="">
      <xdr:nvGraphicFramePr>
        <xdr:cNvPr id="3" name="Graf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9525</xdr:rowOff>
    </xdr:from>
    <xdr:to>
      <xdr:col>2</xdr:col>
      <xdr:colOff>523874</xdr:colOff>
      <xdr:row>45</xdr:row>
      <xdr:rowOff>43544</xdr:rowOff>
    </xdr:to>
    <xdr:graphicFrame macro="">
      <xdr:nvGraphicFramePr>
        <xdr:cNvPr id="4" name="Graf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A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86DDBA9-DA4C-4BD3-90DE-5888CBC50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1BA2B9B9-5977-44A7-A600-1CABAD4A1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533400</xdr:colOff>
      <xdr:row>20</xdr:row>
      <xdr:rowOff>47755</xdr:rowOff>
    </xdr:from>
    <xdr:to>
      <xdr:col>13</xdr:col>
      <xdr:colOff>675035</xdr:colOff>
      <xdr:row>45</xdr:row>
      <xdr:rowOff>61231</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xdr:rowOff>
    </xdr:from>
    <xdr:to>
      <xdr:col>0</xdr:col>
      <xdr:colOff>123825</xdr:colOff>
      <xdr:row>20</xdr:row>
      <xdr:rowOff>28576</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38101</xdr:colOff>
      <xdr:row>20</xdr:row>
      <xdr:rowOff>47625</xdr:rowOff>
    </xdr:from>
    <xdr:to>
      <xdr:col>7</xdr:col>
      <xdr:colOff>571501</xdr:colOff>
      <xdr:row>45</xdr:row>
      <xdr:rowOff>66674</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104776</xdr:colOff>
      <xdr:row>21</xdr:row>
      <xdr:rowOff>100965</xdr:rowOff>
    </xdr:from>
    <xdr:to>
      <xdr:col>6</xdr:col>
      <xdr:colOff>247650</xdr:colOff>
      <xdr:row>42</xdr:row>
      <xdr:rowOff>34018</xdr:rowOff>
    </xdr:to>
    <xdr:graphicFrame macro="">
      <xdr:nvGraphicFramePr>
        <xdr:cNvPr id="3" name="Graf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152400</xdr:colOff>
      <xdr:row>21</xdr:row>
      <xdr:rowOff>100965</xdr:rowOff>
    </xdr:from>
    <xdr:to>
      <xdr:col>13</xdr:col>
      <xdr:colOff>590550</xdr:colOff>
      <xdr:row>42</xdr:row>
      <xdr:rowOff>3356</xdr:rowOff>
    </xdr:to>
    <xdr:graphicFrame macro="">
      <xdr:nvGraphicFramePr>
        <xdr:cNvPr id="4" name="Graf 3">
          <a:extLst>
            <a:ext uri="{FF2B5EF4-FFF2-40B4-BE49-F238E27FC236}">
              <a16:creationId xmlns:a16="http://schemas.microsoft.com/office/drawing/2014/main"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xdr:row>
      <xdr:rowOff>22860</xdr:rowOff>
    </xdr:from>
    <xdr:to>
      <xdr:col>0</xdr:col>
      <xdr:colOff>123825</xdr:colOff>
      <xdr:row>21</xdr:row>
      <xdr:rowOff>0</xdr:rowOff>
    </xdr:to>
    <xdr:graphicFrame macro="">
      <xdr:nvGraphicFramePr>
        <xdr:cNvPr id="5" name="Graf 4">
          <a:extLst>
            <a:ext uri="{FF2B5EF4-FFF2-40B4-BE49-F238E27FC236}">
              <a16:creationId xmlns:a16="http://schemas.microsoft.com/office/drawing/2014/main" id="{A73097D4-7B68-4348-9B10-744401EDC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25</xdr:row>
      <xdr:rowOff>2198</xdr:rowOff>
    </xdr:from>
    <xdr:to>
      <xdr:col>4</xdr:col>
      <xdr:colOff>161925</xdr:colOff>
      <xdr:row>39</xdr:row>
      <xdr:rowOff>84470</xdr:rowOff>
    </xdr:to>
    <xdr:graphicFrame macro="">
      <xdr:nvGraphicFramePr>
        <xdr:cNvPr id="3" name="Graf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236220</xdr:colOff>
      <xdr:row>25</xdr:row>
      <xdr:rowOff>2198</xdr:rowOff>
    </xdr:from>
    <xdr:to>
      <xdr:col>11</xdr:col>
      <xdr:colOff>361950</xdr:colOff>
      <xdr:row>39</xdr:row>
      <xdr:rowOff>92126</xdr:rowOff>
    </xdr:to>
    <xdr:graphicFrame macro="">
      <xdr:nvGraphicFramePr>
        <xdr:cNvPr id="4" name="Graf 3">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480060</xdr:colOff>
      <xdr:row>33</xdr:row>
      <xdr:rowOff>19323</xdr:rowOff>
    </xdr:from>
    <xdr:to>
      <xdr:col>9</xdr:col>
      <xdr:colOff>495027</xdr:colOff>
      <xdr:row>44</xdr:row>
      <xdr:rowOff>62866</xdr:rowOff>
    </xdr:to>
    <xdr:graphicFrame macro="">
      <xdr:nvGraphicFramePr>
        <xdr:cNvPr id="3" name="Graf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25662</xdr:colOff>
      <xdr:row>21</xdr:row>
      <xdr:rowOff>48296</xdr:rowOff>
    </xdr:from>
    <xdr:to>
      <xdr:col>5</xdr:col>
      <xdr:colOff>283397</xdr:colOff>
      <xdr:row>32</xdr:row>
      <xdr:rowOff>155441</xdr:rowOff>
    </xdr:to>
    <xdr:graphicFrame macro="">
      <xdr:nvGraphicFramePr>
        <xdr:cNvPr id="4" name="Graf 3">
          <a:extLst>
            <a:ext uri="{FF2B5EF4-FFF2-40B4-BE49-F238E27FC236}">
              <a16:creationId xmlns:a16="http://schemas.microsoft.com/office/drawing/2014/main" id="{F07A03DE-5E96-4C53-B088-FF5116C797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380327</xdr:colOff>
      <xdr:row>21</xdr:row>
      <xdr:rowOff>57262</xdr:rowOff>
    </xdr:from>
    <xdr:to>
      <xdr:col>13</xdr:col>
      <xdr:colOff>201033</xdr:colOff>
      <xdr:row>33</xdr:row>
      <xdr:rowOff>29593</xdr:rowOff>
    </xdr:to>
    <xdr:graphicFrame macro="">
      <xdr:nvGraphicFramePr>
        <xdr:cNvPr id="5" name="Graf 4">
          <a:extLst>
            <a:ext uri="{FF2B5EF4-FFF2-40B4-BE49-F238E27FC236}">
              <a16:creationId xmlns:a16="http://schemas.microsoft.com/office/drawing/2014/main" id="{54D24689-812E-4502-BE4D-3CF418281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6</xdr:col>
      <xdr:colOff>11206</xdr:colOff>
      <xdr:row>1</xdr:row>
      <xdr:rowOff>445</xdr:rowOff>
    </xdr:from>
    <xdr:to>
      <xdr:col>11</xdr:col>
      <xdr:colOff>541244</xdr:colOff>
      <xdr:row>12</xdr:row>
      <xdr:rowOff>134471</xdr:rowOff>
    </xdr:to>
    <xdr:graphicFrame macro="">
      <xdr:nvGraphicFramePr>
        <xdr:cNvPr id="2" name="Graf 1">
          <a:extLst>
            <a:ext uri="{FF2B5EF4-FFF2-40B4-BE49-F238E27FC236}">
              <a16:creationId xmlns:a16="http://schemas.microsoft.com/office/drawing/2014/main" id="{00000000-0008-0000-3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11206</xdr:colOff>
      <xdr:row>13</xdr:row>
      <xdr:rowOff>44822</xdr:rowOff>
    </xdr:from>
    <xdr:to>
      <xdr:col>11</xdr:col>
      <xdr:colOff>541244</xdr:colOff>
      <xdr:row>24</xdr:row>
      <xdr:rowOff>89200</xdr:rowOff>
    </xdr:to>
    <xdr:graphicFrame macro="">
      <xdr:nvGraphicFramePr>
        <xdr:cNvPr id="5" name="Graf 4">
          <a:extLst>
            <a:ext uri="{FF2B5EF4-FFF2-40B4-BE49-F238E27FC236}">
              <a16:creationId xmlns:a16="http://schemas.microsoft.com/office/drawing/2014/main" id="{77039F21-A2DD-43F6-90C0-806B2E34470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11206</xdr:colOff>
      <xdr:row>25</xdr:row>
      <xdr:rowOff>11204</xdr:rowOff>
    </xdr:from>
    <xdr:to>
      <xdr:col>11</xdr:col>
      <xdr:colOff>605118</xdr:colOff>
      <xdr:row>36</xdr:row>
      <xdr:rowOff>55582</xdr:rowOff>
    </xdr:to>
    <xdr:graphicFrame macro="">
      <xdr:nvGraphicFramePr>
        <xdr:cNvPr id="6" name="Graf 5">
          <a:extLst>
            <a:ext uri="{FF2B5EF4-FFF2-40B4-BE49-F238E27FC236}">
              <a16:creationId xmlns:a16="http://schemas.microsoft.com/office/drawing/2014/main" id="{549FDC03-BAAB-4FCC-A6FC-ED1EC6269D3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7620</xdr:rowOff>
    </xdr:from>
    <xdr:to>
      <xdr:col>0</xdr:col>
      <xdr:colOff>123825</xdr:colOff>
      <xdr:row>20</xdr:row>
      <xdr:rowOff>7620</xdr:rowOff>
    </xdr:to>
    <xdr:graphicFrame macro="">
      <xdr:nvGraphicFramePr>
        <xdr:cNvPr id="5" name="Graf 4">
          <a:extLst>
            <a:ext uri="{FF2B5EF4-FFF2-40B4-BE49-F238E27FC236}">
              <a16:creationId xmlns:a16="http://schemas.microsoft.com/office/drawing/2014/main" id="{1399D390-B4A3-48B7-B840-598E0BC58F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52</xdr:row>
      <xdr:rowOff>27215</xdr:rowOff>
    </xdr:from>
    <xdr:to>
      <xdr:col>5</xdr:col>
      <xdr:colOff>397880</xdr:colOff>
      <xdr:row>57</xdr:row>
      <xdr:rowOff>146525</xdr:rowOff>
    </xdr:to>
    <xdr:pic>
      <xdr:nvPicPr>
        <xdr:cNvPr id="5" name="Obrázek 4">
          <a:extLst>
            <a:ext uri="{FF2B5EF4-FFF2-40B4-BE49-F238E27FC236}">
              <a16:creationId xmlns:a16="http://schemas.microsoft.com/office/drawing/2014/main" id="{0F47BB5C-5837-459F-A59F-78751D40D4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501"/>
          <a:ext cx="3459487" cy="935738"/>
        </a:xfrm>
        <a:prstGeom prst="rect">
          <a:avLst/>
        </a:prstGeom>
      </xdr:spPr>
    </xdr:pic>
    <xdr:clientData/>
  </xdr:twoCellAnchor>
  <xdr:twoCellAnchor editAs="oneCell">
    <xdr:from>
      <xdr:col>0</xdr:col>
      <xdr:colOff>0</xdr:colOff>
      <xdr:row>52</xdr:row>
      <xdr:rowOff>23812</xdr:rowOff>
    </xdr:from>
    <xdr:to>
      <xdr:col>5</xdr:col>
      <xdr:colOff>423393</xdr:colOff>
      <xdr:row>57</xdr:row>
      <xdr:rowOff>155878</xdr:rowOff>
    </xdr:to>
    <xdr:pic>
      <xdr:nvPicPr>
        <xdr:cNvPr id="4" name="Obrázek 3">
          <a:extLst>
            <a:ext uri="{FF2B5EF4-FFF2-40B4-BE49-F238E27FC236}">
              <a16:creationId xmlns:a16="http://schemas.microsoft.com/office/drawing/2014/main" id="{C6959717-E2F8-4CE4-9C24-B2724FCB4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10587"/>
          <a:ext cx="3471393" cy="9416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100853</xdr:rowOff>
    </xdr:from>
    <xdr:to>
      <xdr:col>15</xdr:col>
      <xdr:colOff>523875</xdr:colOff>
      <xdr:row>44</xdr:row>
      <xdr:rowOff>9253</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19</xdr:row>
      <xdr:rowOff>149350</xdr:rowOff>
    </xdr:to>
    <xdr:graphicFrame macro="">
      <xdr:nvGraphicFramePr>
        <xdr:cNvPr id="4" name="Graf 3">
          <a:extLst>
            <a:ext uri="{FF2B5EF4-FFF2-40B4-BE49-F238E27FC236}">
              <a16:creationId xmlns:a16="http://schemas.microsoft.com/office/drawing/2014/main" id="{E2F870E0-36A3-405D-A9F2-B0A3CE48A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23</xdr:row>
      <xdr:rowOff>38100</xdr:rowOff>
    </xdr:from>
    <xdr:to>
      <xdr:col>7</xdr:col>
      <xdr:colOff>148650</xdr:colOff>
      <xdr:row>41</xdr:row>
      <xdr:rowOff>111126</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487363</xdr:colOff>
      <xdr:row>23</xdr:row>
      <xdr:rowOff>28575</xdr:rowOff>
    </xdr:from>
    <xdr:to>
      <xdr:col>13</xdr:col>
      <xdr:colOff>621847</xdr:colOff>
      <xdr:row>41</xdr:row>
      <xdr:rowOff>133350</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xdr:row>
      <xdr:rowOff>0</xdr:rowOff>
    </xdr:from>
    <xdr:to>
      <xdr:col>0</xdr:col>
      <xdr:colOff>123825</xdr:colOff>
      <xdr:row>22</xdr:row>
      <xdr:rowOff>150302</xdr:rowOff>
    </xdr:to>
    <xdr:graphicFrame macro="">
      <xdr:nvGraphicFramePr>
        <xdr:cNvPr id="6" name="Graf 5">
          <a:extLst>
            <a:ext uri="{FF2B5EF4-FFF2-40B4-BE49-F238E27FC236}">
              <a16:creationId xmlns:a16="http://schemas.microsoft.com/office/drawing/2014/main" id="{06150D10-98E5-4533-B7EB-9D3C8B265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219075</xdr:colOff>
      <xdr:row>20</xdr:row>
      <xdr:rowOff>9525</xdr:rowOff>
    </xdr:from>
    <xdr:to>
      <xdr:col>13</xdr:col>
      <xdr:colOff>672194</xdr:colOff>
      <xdr:row>44</xdr:row>
      <xdr:rowOff>100693</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28575</xdr:colOff>
      <xdr:row>20</xdr:row>
      <xdr:rowOff>9525</xdr:rowOff>
    </xdr:from>
    <xdr:to>
      <xdr:col>8</xdr:col>
      <xdr:colOff>226695</xdr:colOff>
      <xdr:row>43</xdr:row>
      <xdr:rowOff>9525</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76200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20</xdr:row>
      <xdr:rowOff>79375</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19050</xdr:rowOff>
    </xdr:from>
    <xdr:to>
      <xdr:col>0</xdr:col>
      <xdr:colOff>123825</xdr:colOff>
      <xdr:row>19</xdr:row>
      <xdr:rowOff>145540</xdr:rowOff>
    </xdr:to>
    <xdr:graphicFrame macro="">
      <xdr:nvGraphicFramePr>
        <xdr:cNvPr id="5" name="Graf 4">
          <a:extLst>
            <a:ext uri="{FF2B5EF4-FFF2-40B4-BE49-F238E27FC236}">
              <a16:creationId xmlns:a16="http://schemas.microsoft.com/office/drawing/2014/main" id="{AA90C2FA-292E-418A-9BC0-FB1AB36AF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508000</xdr:colOff>
      <xdr:row>1</xdr:row>
      <xdr:rowOff>6892</xdr:rowOff>
    </xdr:from>
    <xdr:to>
      <xdr:col>11</xdr:col>
      <xdr:colOff>508000</xdr:colOff>
      <xdr:row>14</xdr:row>
      <xdr:rowOff>111125</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111125</xdr:colOff>
      <xdr:row>1</xdr:row>
      <xdr:rowOff>6892</xdr:rowOff>
    </xdr:from>
    <xdr:to>
      <xdr:col>8</xdr:col>
      <xdr:colOff>498750</xdr:colOff>
      <xdr:row>16</xdr:row>
      <xdr:rowOff>32021</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508000</xdr:colOff>
      <xdr:row>16</xdr:row>
      <xdr:rowOff>86266</xdr:rowOff>
    </xdr:from>
    <xdr:to>
      <xdr:col>11</xdr:col>
      <xdr:colOff>523874</xdr:colOff>
      <xdr:row>28</xdr:row>
      <xdr:rowOff>79375</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111125</xdr:colOff>
      <xdr:row>16</xdr:row>
      <xdr:rowOff>86266</xdr:rowOff>
    </xdr:from>
    <xdr:to>
      <xdr:col>8</xdr:col>
      <xdr:colOff>484189</xdr:colOff>
      <xdr:row>28</xdr:row>
      <xdr:rowOff>149766</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508000</xdr:colOff>
      <xdr:row>30</xdr:row>
      <xdr:rowOff>38641</xdr:rowOff>
    </xdr:from>
    <xdr:to>
      <xdr:col>11</xdr:col>
      <xdr:colOff>539750</xdr:colOff>
      <xdr:row>40</xdr:row>
      <xdr:rowOff>50255</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111125</xdr:colOff>
      <xdr:row>30</xdr:row>
      <xdr:rowOff>38641</xdr:rowOff>
    </xdr:from>
    <xdr:to>
      <xdr:col>8</xdr:col>
      <xdr:colOff>571500</xdr:colOff>
      <xdr:row>39</xdr:row>
      <xdr:rowOff>116112</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21</xdr:row>
      <xdr:rowOff>14287</xdr:rowOff>
    </xdr:from>
    <xdr:to>
      <xdr:col>0</xdr:col>
      <xdr:colOff>152400</xdr:colOff>
      <xdr:row>27</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35</xdr:row>
      <xdr:rowOff>14286</xdr:rowOff>
    </xdr:from>
    <xdr:to>
      <xdr:col>0</xdr:col>
      <xdr:colOff>114300</xdr:colOff>
      <xdr:row>38</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_ERU_2206">
  <a:themeElements>
    <a:clrScheme name="ERU">
      <a:dk1>
        <a:srgbClr val="262626"/>
      </a:dk1>
      <a:lt1>
        <a:sysClr val="window" lastClr="FFFFFF"/>
      </a:lt1>
      <a:dk2>
        <a:srgbClr val="233060"/>
      </a:dk2>
      <a:lt2>
        <a:srgbClr val="D0D0D0"/>
      </a:lt2>
      <a:accent1>
        <a:srgbClr val="233060"/>
      </a:accent1>
      <a:accent2>
        <a:srgbClr val="5A6588"/>
      </a:accent2>
      <a:accent3>
        <a:srgbClr val="9198B0"/>
      </a:accent3>
      <a:accent4>
        <a:srgbClr val="C8CBD7"/>
      </a:accent4>
      <a:accent5>
        <a:srgbClr val="DF2B20"/>
      </a:accent5>
      <a:accent6>
        <a:srgbClr val="E86158"/>
      </a:accent6>
      <a:hlink>
        <a:srgbClr val="0563C1"/>
      </a:hlink>
      <a:folHlink>
        <a:srgbClr val="DF2B20"/>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50.bin"/><Relationship Id="rId1" Type="http://schemas.openxmlformats.org/officeDocument/2006/relationships/hyperlink" Target="mailto:teplo.statistika@eru.cz"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B83BD-AAE7-447C-83EA-804F7FED2370}">
  <sheetPr>
    <tabColor rgb="FF92D050"/>
  </sheetPr>
  <dimension ref="A1:K50"/>
  <sheetViews>
    <sheetView showGridLines="0" showWhiteSpace="0" view="pageBreakPreview" zoomScale="55" zoomScaleNormal="58" zoomScaleSheetLayoutView="55" zoomScalePageLayoutView="70" workbookViewId="0">
      <selection activeCell="Z2" sqref="Z2"/>
    </sheetView>
  </sheetViews>
  <sheetFormatPr defaultColWidth="9.109375" defaultRowHeight="13.2"/>
  <cols>
    <col min="1" max="1" width="41.5546875" style="248" customWidth="1"/>
    <col min="2" max="2" width="50.44140625" style="248" customWidth="1"/>
    <col min="3" max="9" width="9.88671875" style="248" customWidth="1"/>
    <col min="10" max="10" width="10.33203125" style="248" customWidth="1"/>
    <col min="11" max="16384" width="9.109375" style="248"/>
  </cols>
  <sheetData>
    <row r="1" spans="1:11" ht="399.75" customHeight="1">
      <c r="A1" s="360" t="s">
        <v>322</v>
      </c>
      <c r="B1" s="361"/>
    </row>
    <row r="2" spans="1:11" ht="400.2" customHeight="1">
      <c r="A2" s="261"/>
      <c r="B2" s="353"/>
      <c r="C2" s="260"/>
      <c r="D2" s="260"/>
      <c r="E2" s="260"/>
      <c r="F2" s="260"/>
      <c r="G2" s="260"/>
      <c r="H2" s="260"/>
      <c r="I2" s="260"/>
      <c r="J2" s="260"/>
      <c r="K2" s="248" t="s">
        <v>207</v>
      </c>
    </row>
    <row r="3" spans="1:11">
      <c r="B3" s="354"/>
      <c r="D3" s="259"/>
      <c r="E3" s="258"/>
      <c r="F3" s="258"/>
      <c r="G3" s="258"/>
      <c r="J3" s="252"/>
    </row>
    <row r="9" spans="1:11">
      <c r="B9" s="257"/>
      <c r="I9" s="256"/>
    </row>
    <row r="10" spans="1:11">
      <c r="B10" s="251"/>
      <c r="C10" s="250"/>
    </row>
    <row r="11" spans="1:11">
      <c r="B11" s="251"/>
      <c r="C11" s="250"/>
    </row>
    <row r="12" spans="1:11">
      <c r="B12" s="251"/>
      <c r="C12" s="250"/>
    </row>
    <row r="13" spans="1:11">
      <c r="A13" s="253"/>
      <c r="B13" s="255"/>
      <c r="C13" s="254"/>
      <c r="D13" s="253"/>
      <c r="E13" s="253"/>
      <c r="F13" s="253"/>
      <c r="G13" s="253"/>
      <c r="H13" s="253"/>
      <c r="I13" s="253"/>
      <c r="J13" s="253"/>
    </row>
    <row r="14" spans="1:11">
      <c r="A14" s="253"/>
      <c r="B14" s="255"/>
      <c r="C14" s="254"/>
      <c r="D14" s="253"/>
      <c r="E14" s="253"/>
      <c r="F14" s="253"/>
      <c r="G14" s="253"/>
      <c r="H14" s="253"/>
      <c r="I14" s="253"/>
      <c r="J14" s="253"/>
    </row>
    <row r="15" spans="1:11">
      <c r="A15" s="253"/>
      <c r="B15" s="255"/>
      <c r="C15" s="254"/>
      <c r="D15" s="253"/>
      <c r="E15" s="253"/>
      <c r="F15" s="253"/>
      <c r="G15" s="253"/>
      <c r="H15" s="253"/>
      <c r="I15" s="253"/>
      <c r="J15" s="253"/>
    </row>
    <row r="16" spans="1:11">
      <c r="A16" s="253"/>
      <c r="B16" s="255"/>
      <c r="C16" s="254"/>
      <c r="D16" s="253"/>
      <c r="E16" s="253"/>
      <c r="F16" s="253"/>
      <c r="G16" s="253"/>
      <c r="H16" s="253"/>
      <c r="I16" s="253"/>
      <c r="J16" s="253"/>
    </row>
    <row r="17" spans="1:10">
      <c r="A17" s="253"/>
      <c r="B17" s="255"/>
      <c r="C17" s="254"/>
      <c r="D17" s="253"/>
      <c r="E17" s="253"/>
      <c r="F17" s="253"/>
      <c r="G17" s="253"/>
      <c r="H17" s="253"/>
      <c r="I17" s="253"/>
      <c r="J17" s="253"/>
    </row>
    <row r="18" spans="1:10">
      <c r="A18" s="253"/>
      <c r="B18" s="255"/>
      <c r="C18" s="254"/>
      <c r="D18" s="253"/>
      <c r="E18" s="253"/>
      <c r="F18" s="253"/>
      <c r="G18" s="253"/>
      <c r="H18" s="253"/>
      <c r="I18" s="253"/>
      <c r="J18" s="253"/>
    </row>
    <row r="19" spans="1:10">
      <c r="A19" s="253"/>
      <c r="B19" s="255"/>
      <c r="C19" s="254"/>
      <c r="D19" s="253"/>
      <c r="E19" s="253"/>
      <c r="F19" s="253"/>
      <c r="G19" s="253"/>
      <c r="H19" s="253"/>
      <c r="I19" s="253"/>
      <c r="J19" s="253"/>
    </row>
    <row r="21" spans="1:10">
      <c r="A21" s="253"/>
      <c r="B21" s="255"/>
      <c r="C21" s="254"/>
      <c r="D21" s="253"/>
      <c r="E21" s="253"/>
      <c r="F21" s="253"/>
      <c r="G21" s="253"/>
      <c r="H21" s="253"/>
      <c r="I21" s="253"/>
      <c r="J21" s="253"/>
    </row>
    <row r="22" spans="1:10">
      <c r="A22" s="253"/>
      <c r="B22" s="255"/>
      <c r="C22" s="254"/>
      <c r="D22" s="253"/>
      <c r="E22" s="253"/>
      <c r="F22" s="253"/>
      <c r="G22" s="253"/>
      <c r="H22" s="253"/>
      <c r="I22" s="253"/>
      <c r="J22" s="253"/>
    </row>
    <row r="23" spans="1:10">
      <c r="A23" s="253"/>
      <c r="B23" s="255"/>
      <c r="C23" s="254"/>
      <c r="D23" s="253"/>
      <c r="E23" s="253"/>
      <c r="F23" s="253"/>
      <c r="G23" s="253"/>
      <c r="H23" s="253"/>
      <c r="I23" s="253"/>
      <c r="J23" s="253"/>
    </row>
    <row r="25" spans="1:10">
      <c r="A25" s="253"/>
      <c r="C25" s="254"/>
      <c r="D25" s="253"/>
      <c r="E25" s="253"/>
      <c r="F25" s="253"/>
      <c r="G25" s="253"/>
      <c r="H25" s="253"/>
      <c r="I25" s="253"/>
      <c r="J25" s="253"/>
    </row>
    <row r="26" spans="1:10">
      <c r="A26" s="253"/>
      <c r="C26" s="254"/>
      <c r="D26" s="253"/>
      <c r="E26" s="253"/>
      <c r="F26" s="253"/>
      <c r="G26" s="253"/>
      <c r="H26" s="253"/>
      <c r="I26" s="253"/>
      <c r="J26" s="253"/>
    </row>
    <row r="27" spans="1:10">
      <c r="A27" s="253"/>
      <c r="C27" s="254"/>
      <c r="D27" s="253"/>
      <c r="E27" s="253"/>
      <c r="F27" s="253"/>
      <c r="G27" s="253"/>
      <c r="H27" s="253"/>
      <c r="I27" s="253"/>
      <c r="J27" s="253"/>
    </row>
    <row r="28" spans="1:10">
      <c r="A28" s="362"/>
      <c r="B28" s="362"/>
      <c r="C28" s="362"/>
      <c r="D28" s="362"/>
      <c r="E28" s="362"/>
      <c r="F28" s="362"/>
      <c r="G28" s="362"/>
      <c r="H28" s="362"/>
      <c r="I28" s="362"/>
      <c r="J28" s="362"/>
    </row>
    <row r="29" spans="1:10">
      <c r="A29" s="253"/>
      <c r="B29" s="255"/>
      <c r="C29" s="254"/>
      <c r="D29" s="253"/>
      <c r="E29" s="253"/>
      <c r="F29" s="253"/>
      <c r="G29" s="253"/>
      <c r="H29" s="253"/>
      <c r="I29" s="253"/>
      <c r="J29" s="253"/>
    </row>
    <row r="31" spans="1:10">
      <c r="A31" s="253"/>
      <c r="B31" s="255"/>
      <c r="C31" s="254"/>
      <c r="D31" s="253"/>
      <c r="E31" s="253"/>
      <c r="F31" s="253"/>
      <c r="G31" s="253"/>
      <c r="H31" s="253"/>
      <c r="I31" s="253"/>
      <c r="J31" s="253"/>
    </row>
    <row r="32" spans="1:10">
      <c r="A32" s="253"/>
      <c r="B32" s="255"/>
      <c r="C32" s="254"/>
      <c r="D32" s="253"/>
      <c r="E32" s="253"/>
      <c r="F32" s="253"/>
      <c r="G32" s="253"/>
      <c r="H32" s="253"/>
      <c r="I32" s="253"/>
      <c r="J32" s="253"/>
    </row>
    <row r="33" spans="1:10">
      <c r="A33" s="363"/>
      <c r="B33" s="363"/>
      <c r="C33" s="363"/>
      <c r="D33" s="363"/>
      <c r="E33" s="363"/>
      <c r="F33" s="363"/>
      <c r="G33" s="363"/>
      <c r="H33" s="363"/>
      <c r="I33" s="363"/>
      <c r="J33" s="363"/>
    </row>
    <row r="34" spans="1:10">
      <c r="B34" s="252"/>
      <c r="C34" s="252"/>
      <c r="D34" s="252"/>
      <c r="E34" s="252"/>
      <c r="F34" s="252"/>
      <c r="G34" s="252"/>
      <c r="H34" s="252"/>
      <c r="I34" s="252"/>
      <c r="J34" s="252"/>
    </row>
    <row r="37" spans="1:10">
      <c r="B37" s="251"/>
      <c r="C37" s="250"/>
    </row>
    <row r="39" spans="1:10">
      <c r="B39" s="249"/>
      <c r="C39" s="249"/>
      <c r="D39" s="249"/>
      <c r="E39" s="249"/>
      <c r="F39" s="249"/>
      <c r="G39" s="249"/>
      <c r="H39" s="249"/>
      <c r="I39" s="249"/>
    </row>
    <row r="50" spans="1:10">
      <c r="A50" s="364"/>
      <c r="B50" s="364"/>
      <c r="C50" s="364"/>
      <c r="D50" s="364"/>
      <c r="E50" s="364"/>
      <c r="F50" s="364"/>
      <c r="G50" s="364"/>
      <c r="H50" s="364"/>
      <c r="I50" s="364"/>
      <c r="J50" s="364"/>
    </row>
  </sheetData>
  <mergeCells count="4">
    <mergeCell ref="A1:B1"/>
    <mergeCell ref="A28:J28"/>
    <mergeCell ref="A33:J33"/>
    <mergeCell ref="A50:J50"/>
  </mergeCells>
  <printOptions verticalCentered="1"/>
  <pageMargins left="0.59055118110236227" right="0.59055118110236227" top="0.39370078740157483" bottom="0.59055118110236227" header="0" footer="0"/>
  <pageSetup paperSize="9" scale="9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dimension ref="A1:V49"/>
  <sheetViews>
    <sheetView showGridLines="0" view="pageBreakPreview" zoomScaleNormal="70" zoomScaleSheetLayoutView="100" workbookViewId="0">
      <selection activeCell="R23" sqref="R23"/>
    </sheetView>
  </sheetViews>
  <sheetFormatPr defaultColWidth="9.109375" defaultRowHeight="13.2"/>
  <cols>
    <col min="1" max="1" width="30.88671875" style="2" customWidth="1"/>
    <col min="2" max="13" width="8.5546875" style="2" customWidth="1"/>
    <col min="14" max="14" width="10.44140625" style="2" customWidth="1"/>
    <col min="15" max="15" width="8.44140625" style="2" customWidth="1"/>
    <col min="16" max="16" width="11.44140625" style="2" bestFit="1" customWidth="1"/>
    <col min="17" max="16384" width="9.109375" style="2"/>
  </cols>
  <sheetData>
    <row r="1" spans="1:22" ht="21">
      <c r="A1" s="175" t="s">
        <v>248</v>
      </c>
      <c r="N1" s="238" t="str">
        <f>'3'!N1</f>
        <v>II. čtvrtletí 2023</v>
      </c>
    </row>
    <row r="2" spans="1:22" s="66" customFormat="1" ht="17.399999999999999">
      <c r="A2" s="234" t="s">
        <v>249</v>
      </c>
      <c r="B2" s="23"/>
      <c r="C2" s="23"/>
      <c r="D2" s="23"/>
      <c r="E2" s="23"/>
      <c r="F2" s="23"/>
      <c r="G2" s="23"/>
      <c r="H2" s="23"/>
      <c r="I2" s="23"/>
      <c r="J2" s="23"/>
      <c r="K2" s="23"/>
      <c r="L2" s="23"/>
      <c r="M2" s="23"/>
    </row>
    <row r="3" spans="1:22" s="7" customFormat="1" ht="6" customHeight="1"/>
    <row r="4" spans="1:22" s="7" customFormat="1" ht="12">
      <c r="A4" s="376">
        <v>2023</v>
      </c>
      <c r="B4" s="377" t="s">
        <v>42</v>
      </c>
      <c r="C4" s="378"/>
      <c r="D4" s="379"/>
      <c r="E4" s="378" t="s">
        <v>43</v>
      </c>
      <c r="F4" s="378"/>
      <c r="G4" s="378"/>
      <c r="H4" s="377" t="s">
        <v>44</v>
      </c>
      <c r="I4" s="378"/>
      <c r="J4" s="379"/>
      <c r="K4" s="377" t="s">
        <v>45</v>
      </c>
      <c r="L4" s="378"/>
      <c r="M4" s="379"/>
      <c r="N4" s="209" t="s">
        <v>7</v>
      </c>
    </row>
    <row r="5" spans="1:22" s="7" customFormat="1" ht="12" customHeight="1">
      <c r="A5" s="376"/>
      <c r="B5" s="274" t="s">
        <v>8</v>
      </c>
      <c r="C5" s="264" t="s">
        <v>9</v>
      </c>
      <c r="D5" s="275" t="s">
        <v>10</v>
      </c>
      <c r="E5" s="193" t="s">
        <v>11</v>
      </c>
      <c r="F5" s="193" t="s">
        <v>12</v>
      </c>
      <c r="G5" s="193" t="s">
        <v>13</v>
      </c>
      <c r="H5" s="274" t="s">
        <v>14</v>
      </c>
      <c r="I5" s="264" t="s">
        <v>15</v>
      </c>
      <c r="J5" s="275" t="s">
        <v>16</v>
      </c>
      <c r="K5" s="274" t="s">
        <v>17</v>
      </c>
      <c r="L5" s="264" t="s">
        <v>18</v>
      </c>
      <c r="M5" s="275" t="s">
        <v>19</v>
      </c>
      <c r="N5" s="194"/>
    </row>
    <row r="6" spans="1:22" s="7" customFormat="1" ht="12" customHeight="1">
      <c r="A6" s="381" t="s">
        <v>116</v>
      </c>
      <c r="B6" s="382">
        <f>SUM(B7:D7)</f>
        <v>29456.294074276284</v>
      </c>
      <c r="C6" s="383"/>
      <c r="D6" s="384"/>
      <c r="E6" s="383">
        <f>SUM(E7:G7)</f>
        <v>14350.56608014656</v>
      </c>
      <c r="F6" s="383"/>
      <c r="G6" s="383"/>
      <c r="H6" s="382">
        <f>SUM(H7:J7)</f>
        <v>8002.1799869999995</v>
      </c>
      <c r="I6" s="383"/>
      <c r="J6" s="384"/>
      <c r="K6" s="385">
        <f>SUM(K7:M7)</f>
        <v>0</v>
      </c>
      <c r="L6" s="386"/>
      <c r="M6" s="387"/>
      <c r="N6" s="368">
        <f>SUM(B7:M7)</f>
        <v>51809.04014142284</v>
      </c>
    </row>
    <row r="7" spans="1:22" s="64" customFormat="1" ht="12" customHeight="1">
      <c r="A7" s="381"/>
      <c r="B7" s="278">
        <f>SUM(B8:B23)</f>
        <v>10473.229814235476</v>
      </c>
      <c r="C7" s="262">
        <f t="shared" ref="C7:M7" si="0">SUM(C8:C23)</f>
        <v>9982.7115194010457</v>
      </c>
      <c r="D7" s="279">
        <f t="shared" si="0"/>
        <v>9000.3527406397625</v>
      </c>
      <c r="E7" s="349">
        <f t="shared" si="0"/>
        <v>7302.8025641318145</v>
      </c>
      <c r="F7" s="349">
        <f t="shared" si="0"/>
        <v>4264.0078931853359</v>
      </c>
      <c r="G7" s="349">
        <f t="shared" si="0"/>
        <v>2783.7556228294097</v>
      </c>
      <c r="H7" s="294">
        <f t="shared" si="0"/>
        <v>2569.672791</v>
      </c>
      <c r="I7" s="356">
        <f t="shared" si="0"/>
        <v>2649.3152569999997</v>
      </c>
      <c r="J7" s="279">
        <f t="shared" si="0"/>
        <v>2783.1919390000003</v>
      </c>
      <c r="K7" s="340">
        <f t="shared" si="0"/>
        <v>0</v>
      </c>
      <c r="L7" s="339">
        <f t="shared" si="0"/>
        <v>0</v>
      </c>
      <c r="M7" s="341">
        <f t="shared" si="0"/>
        <v>0</v>
      </c>
      <c r="N7" s="368"/>
      <c r="P7" s="133"/>
      <c r="Q7" s="133"/>
      <c r="R7" s="133"/>
      <c r="S7" s="133"/>
      <c r="T7" s="133"/>
    </row>
    <row r="8" spans="1:22" s="7" customFormat="1" ht="12" customHeight="1">
      <c r="A8" s="166" t="s">
        <v>40</v>
      </c>
      <c r="B8" s="276">
        <v>887.91859699999941</v>
      </c>
      <c r="C8" s="263">
        <v>884.25900799999999</v>
      </c>
      <c r="D8" s="277">
        <v>930.24874500000044</v>
      </c>
      <c r="E8" s="290">
        <v>832.2449859999997</v>
      </c>
      <c r="F8" s="290">
        <v>525.90538099999981</v>
      </c>
      <c r="G8" s="290">
        <v>337.29419399999983</v>
      </c>
      <c r="H8" s="292">
        <v>303.020802</v>
      </c>
      <c r="I8" s="290">
        <v>237.864678</v>
      </c>
      <c r="J8" s="277">
        <v>255.82442600000005</v>
      </c>
      <c r="K8" s="336">
        <v>0</v>
      </c>
      <c r="L8" s="337">
        <v>0</v>
      </c>
      <c r="M8" s="338">
        <v>0</v>
      </c>
      <c r="N8" s="189">
        <f>SUM(B8:M8)</f>
        <v>5194.5808169999991</v>
      </c>
      <c r="P8" s="8"/>
      <c r="Q8" s="121"/>
      <c r="R8" s="128"/>
      <c r="S8" s="128"/>
      <c r="T8" s="128"/>
      <c r="U8" s="41"/>
    </row>
    <row r="9" spans="1:22" s="7" customFormat="1" ht="12" customHeight="1">
      <c r="A9" s="166" t="s">
        <v>39</v>
      </c>
      <c r="B9" s="276">
        <v>64.623637999999985</v>
      </c>
      <c r="C9" s="263">
        <v>59.774303999999987</v>
      </c>
      <c r="D9" s="277">
        <v>58.469977000000014</v>
      </c>
      <c r="E9" s="290">
        <v>50.852325999999991</v>
      </c>
      <c r="F9" s="290">
        <v>41.866211</v>
      </c>
      <c r="G9" s="290">
        <v>32.547485000000002</v>
      </c>
      <c r="H9" s="292">
        <v>30.242871000000001</v>
      </c>
      <c r="I9" s="290">
        <v>29.910741000000002</v>
      </c>
      <c r="J9" s="277">
        <v>30.148543000000004</v>
      </c>
      <c r="K9" s="336">
        <v>0</v>
      </c>
      <c r="L9" s="337">
        <v>0</v>
      </c>
      <c r="M9" s="338">
        <v>0</v>
      </c>
      <c r="N9" s="189">
        <f>SUM(B9:M9)</f>
        <v>398.43609600000002</v>
      </c>
      <c r="P9" s="8"/>
      <c r="Q9" s="121"/>
      <c r="R9" s="128"/>
      <c r="S9" s="128"/>
      <c r="T9" s="128"/>
      <c r="U9" s="41"/>
    </row>
    <row r="10" spans="1:22" s="7" customFormat="1" ht="12" customHeight="1">
      <c r="A10" s="166" t="s">
        <v>38</v>
      </c>
      <c r="B10" s="276">
        <v>1099.6016940000002</v>
      </c>
      <c r="C10" s="263">
        <v>1050.070203</v>
      </c>
      <c r="D10" s="277">
        <v>905.51116000000013</v>
      </c>
      <c r="E10" s="290">
        <v>689.10446500000012</v>
      </c>
      <c r="F10" s="290">
        <v>346.73555900000002</v>
      </c>
      <c r="G10" s="290">
        <v>194.57093999999998</v>
      </c>
      <c r="H10" s="292">
        <v>169.32380699999996</v>
      </c>
      <c r="I10" s="290">
        <v>153.72706000000002</v>
      </c>
      <c r="J10" s="277">
        <v>180.63842200000002</v>
      </c>
      <c r="K10" s="336">
        <v>0</v>
      </c>
      <c r="L10" s="337">
        <v>0</v>
      </c>
      <c r="M10" s="338">
        <v>0</v>
      </c>
      <c r="N10" s="189">
        <f>SUM(B10:M10)</f>
        <v>4789.2833100000007</v>
      </c>
      <c r="P10" s="8"/>
      <c r="Q10" s="121"/>
      <c r="R10" s="128"/>
      <c r="S10" s="128"/>
      <c r="T10" s="128"/>
      <c r="U10" s="41"/>
    </row>
    <row r="11" spans="1:22" s="7" customFormat="1" ht="12" customHeight="1">
      <c r="A11" s="166" t="s">
        <v>60</v>
      </c>
      <c r="B11" s="276">
        <v>5.2364470000000001</v>
      </c>
      <c r="C11" s="263">
        <v>7.6703010000000003</v>
      </c>
      <c r="D11" s="277">
        <v>8.9231610000000003</v>
      </c>
      <c r="E11" s="290">
        <v>8.1676640000000003</v>
      </c>
      <c r="F11" s="290">
        <v>5.220254999999999</v>
      </c>
      <c r="G11" s="290">
        <v>5.331334</v>
      </c>
      <c r="H11" s="292">
        <v>5.7077029999999995</v>
      </c>
      <c r="I11" s="290">
        <v>7.4248630000000002</v>
      </c>
      <c r="J11" s="277">
        <v>5.8079460000000003</v>
      </c>
      <c r="K11" s="336">
        <v>0</v>
      </c>
      <c r="L11" s="337">
        <v>0</v>
      </c>
      <c r="M11" s="338">
        <v>0</v>
      </c>
      <c r="N11" s="189">
        <f t="shared" ref="N11:N21" si="1">SUM(B11:M11)</f>
        <v>59.489674000000008</v>
      </c>
      <c r="P11" s="8"/>
      <c r="Q11" s="121"/>
      <c r="R11" s="128"/>
      <c r="S11" s="128"/>
      <c r="T11" s="128"/>
      <c r="U11" s="41"/>
    </row>
    <row r="12" spans="1:22" s="7" customFormat="1" ht="12" customHeight="1">
      <c r="A12" s="166" t="s">
        <v>61</v>
      </c>
      <c r="B12" s="276">
        <v>0.78802199999999989</v>
      </c>
      <c r="C12" s="263">
        <v>0.59678199999999992</v>
      </c>
      <c r="D12" s="277">
        <v>0.84870499999999993</v>
      </c>
      <c r="E12" s="290">
        <v>1.418758</v>
      </c>
      <c r="F12" s="290">
        <v>1.6430629999999999</v>
      </c>
      <c r="G12" s="290">
        <v>0.96527399999999997</v>
      </c>
      <c r="H12" s="292">
        <v>1.114806</v>
      </c>
      <c r="I12" s="290">
        <v>0.74428099999999997</v>
      </c>
      <c r="J12" s="277">
        <v>1.0292919999999999</v>
      </c>
      <c r="K12" s="336">
        <v>0</v>
      </c>
      <c r="L12" s="337">
        <v>0</v>
      </c>
      <c r="M12" s="338">
        <v>0</v>
      </c>
      <c r="N12" s="189">
        <f t="shared" si="1"/>
        <v>9.1489829999999994</v>
      </c>
      <c r="P12" s="8"/>
      <c r="Q12" s="121"/>
      <c r="R12" s="128"/>
      <c r="S12" s="128"/>
      <c r="T12" s="128"/>
      <c r="U12" s="41"/>
    </row>
    <row r="13" spans="1:22" s="7" customFormat="1" ht="12" customHeight="1">
      <c r="A13" s="166" t="s">
        <v>62</v>
      </c>
      <c r="B13" s="276">
        <v>7.8099999999999992E-3</v>
      </c>
      <c r="C13" s="263">
        <v>1.6640000000000002E-2</v>
      </c>
      <c r="D13" s="277">
        <v>3.1890000000000002E-2</v>
      </c>
      <c r="E13" s="290">
        <v>3.5709999999999999E-2</v>
      </c>
      <c r="F13" s="290">
        <v>6.1449999999999998E-2</v>
      </c>
      <c r="G13" s="290">
        <v>6.2570000000000001E-2</v>
      </c>
      <c r="H13" s="292">
        <v>8.3360000000000004E-2</v>
      </c>
      <c r="I13" s="290">
        <v>6.9099999999999995E-2</v>
      </c>
      <c r="J13" s="277">
        <v>7.4509999999999993E-2</v>
      </c>
      <c r="K13" s="336">
        <v>0</v>
      </c>
      <c r="L13" s="337">
        <v>0</v>
      </c>
      <c r="M13" s="338">
        <v>0</v>
      </c>
      <c r="N13" s="189">
        <f t="shared" si="1"/>
        <v>0.44303999999999999</v>
      </c>
      <c r="P13" s="8"/>
      <c r="Q13" s="121"/>
      <c r="R13" s="128"/>
      <c r="S13" s="128"/>
      <c r="T13" s="128"/>
      <c r="U13" s="41"/>
      <c r="V13" s="130"/>
    </row>
    <row r="14" spans="1:22" s="7" customFormat="1" ht="12" customHeight="1">
      <c r="A14" s="166" t="s">
        <v>37</v>
      </c>
      <c r="B14" s="276">
        <v>4828.1436479999984</v>
      </c>
      <c r="C14" s="263">
        <v>4608.5140529999999</v>
      </c>
      <c r="D14" s="277">
        <v>4000.3068149999995</v>
      </c>
      <c r="E14" s="290">
        <v>3206.565834</v>
      </c>
      <c r="F14" s="290">
        <v>1849.5042549999998</v>
      </c>
      <c r="G14" s="290">
        <v>1031.6428819999999</v>
      </c>
      <c r="H14" s="292">
        <v>879.48793599999988</v>
      </c>
      <c r="I14" s="290">
        <v>1041.3739119999998</v>
      </c>
      <c r="J14" s="277">
        <v>1188.6918270000001</v>
      </c>
      <c r="K14" s="336">
        <v>0</v>
      </c>
      <c r="L14" s="337">
        <v>0</v>
      </c>
      <c r="M14" s="338">
        <v>0</v>
      </c>
      <c r="N14" s="189">
        <f t="shared" si="1"/>
        <v>22634.231161999996</v>
      </c>
      <c r="P14" s="8"/>
      <c r="Q14" s="121"/>
      <c r="R14" s="128"/>
      <c r="S14" s="128"/>
      <c r="T14" s="128"/>
      <c r="U14" s="41"/>
      <c r="V14" s="130"/>
    </row>
    <row r="15" spans="1:22" s="7" customFormat="1" ht="12" customHeight="1">
      <c r="A15" s="166" t="s">
        <v>72</v>
      </c>
      <c r="B15" s="276">
        <v>32.93732</v>
      </c>
      <c r="C15" s="263">
        <v>30.534990000000001</v>
      </c>
      <c r="D15" s="277">
        <v>26.525880000000001</v>
      </c>
      <c r="E15" s="290">
        <v>23.974270000000001</v>
      </c>
      <c r="F15" s="290">
        <v>10.947199999999999</v>
      </c>
      <c r="G15" s="290">
        <v>6.0454799999999995</v>
      </c>
      <c r="H15" s="292">
        <v>6.7945199999999994</v>
      </c>
      <c r="I15" s="290">
        <v>6.9676299999999998</v>
      </c>
      <c r="J15" s="277">
        <v>7.3877199999999998</v>
      </c>
      <c r="K15" s="336">
        <v>0</v>
      </c>
      <c r="L15" s="337">
        <v>0</v>
      </c>
      <c r="M15" s="338">
        <v>0</v>
      </c>
      <c r="N15" s="189">
        <f t="shared" si="1"/>
        <v>152.11500999999998</v>
      </c>
      <c r="P15" s="8"/>
      <c r="Q15" s="121"/>
      <c r="R15" s="128"/>
      <c r="S15" s="128"/>
      <c r="T15" s="128"/>
      <c r="U15" s="41"/>
      <c r="V15" s="130"/>
    </row>
    <row r="16" spans="1:22" s="7" customFormat="1" ht="12" customHeight="1">
      <c r="A16" s="166" t="s">
        <v>36</v>
      </c>
      <c r="B16" s="276">
        <v>0</v>
      </c>
      <c r="C16" s="263">
        <v>0</v>
      </c>
      <c r="D16" s="277">
        <v>0</v>
      </c>
      <c r="E16" s="290">
        <v>0</v>
      </c>
      <c r="F16" s="290">
        <v>0</v>
      </c>
      <c r="G16" s="290">
        <v>0</v>
      </c>
      <c r="H16" s="292">
        <v>0</v>
      </c>
      <c r="I16" s="290">
        <v>0</v>
      </c>
      <c r="J16" s="277">
        <v>0</v>
      </c>
      <c r="K16" s="336">
        <v>0</v>
      </c>
      <c r="L16" s="337">
        <v>0</v>
      </c>
      <c r="M16" s="338">
        <v>0</v>
      </c>
      <c r="N16" s="189">
        <f t="shared" si="1"/>
        <v>0</v>
      </c>
      <c r="P16" s="8"/>
      <c r="Q16" s="121"/>
      <c r="R16" s="128"/>
      <c r="S16" s="128"/>
      <c r="T16" s="128"/>
      <c r="U16" s="41"/>
      <c r="V16" s="130"/>
    </row>
    <row r="17" spans="1:22" s="7" customFormat="1" ht="12" customHeight="1">
      <c r="A17" s="166" t="s">
        <v>35</v>
      </c>
      <c r="B17" s="276">
        <v>79.538994000000002</v>
      </c>
      <c r="C17" s="263">
        <v>70.527181999999996</v>
      </c>
      <c r="D17" s="277">
        <v>72.347997000000007</v>
      </c>
      <c r="E17" s="290">
        <v>66.253586999999996</v>
      </c>
      <c r="F17" s="290">
        <v>66.411664000000002</v>
      </c>
      <c r="G17" s="290">
        <v>62.008023000000001</v>
      </c>
      <c r="H17" s="292">
        <v>61.966864999999999</v>
      </c>
      <c r="I17" s="290">
        <v>70.695555999999996</v>
      </c>
      <c r="J17" s="277">
        <v>38.721229999999998</v>
      </c>
      <c r="K17" s="336">
        <v>0</v>
      </c>
      <c r="L17" s="337">
        <v>0</v>
      </c>
      <c r="M17" s="338">
        <v>0</v>
      </c>
      <c r="N17" s="189">
        <f t="shared" si="1"/>
        <v>588.47109799999998</v>
      </c>
      <c r="P17" s="8"/>
      <c r="Q17" s="121"/>
      <c r="R17" s="128"/>
      <c r="S17" s="128"/>
      <c r="T17" s="128"/>
      <c r="U17" s="41"/>
      <c r="V17" s="130"/>
    </row>
    <row r="18" spans="1:22" s="7" customFormat="1" ht="12" customHeight="1">
      <c r="A18" s="166" t="s">
        <v>34</v>
      </c>
      <c r="B18" s="276">
        <v>12.380839</v>
      </c>
      <c r="C18" s="263">
        <v>12.414474</v>
      </c>
      <c r="D18" s="277">
        <v>7.3125850000000003</v>
      </c>
      <c r="E18" s="290">
        <v>6.3619110000000001</v>
      </c>
      <c r="F18" s="290">
        <v>2.9773200000000002</v>
      </c>
      <c r="G18" s="290">
        <v>0.30656299999999997</v>
      </c>
      <c r="H18" s="292">
        <v>0.77306600000000003</v>
      </c>
      <c r="I18" s="290">
        <v>0.64839899999999995</v>
      </c>
      <c r="J18" s="277">
        <v>0.80538200000000004</v>
      </c>
      <c r="K18" s="336">
        <v>0</v>
      </c>
      <c r="L18" s="337">
        <v>0</v>
      </c>
      <c r="M18" s="338">
        <v>0</v>
      </c>
      <c r="N18" s="189">
        <f t="shared" si="1"/>
        <v>43.980538999999993</v>
      </c>
      <c r="P18" s="8"/>
      <c r="Q18" s="121"/>
      <c r="R18" s="128"/>
      <c r="S18" s="128"/>
      <c r="T18" s="128"/>
      <c r="U18" s="41"/>
      <c r="V18" s="130"/>
    </row>
    <row r="19" spans="1:22" s="7" customFormat="1" ht="12" customHeight="1">
      <c r="A19" s="166" t="s">
        <v>33</v>
      </c>
      <c r="B19" s="276">
        <v>297.44967389787513</v>
      </c>
      <c r="C19" s="263">
        <v>284.41331922214954</v>
      </c>
      <c r="D19" s="277">
        <v>283.49296781917792</v>
      </c>
      <c r="E19" s="290">
        <v>304.99009349891514</v>
      </c>
      <c r="F19" s="290">
        <v>249.26456530486016</v>
      </c>
      <c r="G19" s="290">
        <v>207.49604600000001</v>
      </c>
      <c r="H19" s="292">
        <v>181.35478862854177</v>
      </c>
      <c r="I19" s="290">
        <v>198.18689910531577</v>
      </c>
      <c r="J19" s="277">
        <v>182.03079323142035</v>
      </c>
      <c r="K19" s="336">
        <v>0</v>
      </c>
      <c r="L19" s="337">
        <v>0</v>
      </c>
      <c r="M19" s="338">
        <v>0</v>
      </c>
      <c r="N19" s="189">
        <f t="shared" si="1"/>
        <v>2188.6791467082558</v>
      </c>
      <c r="P19" s="8"/>
      <c r="Q19" s="121"/>
      <c r="R19" s="128"/>
      <c r="S19" s="128"/>
      <c r="T19" s="128"/>
      <c r="U19" s="41"/>
      <c r="V19" s="130"/>
    </row>
    <row r="20" spans="1:22" s="7" customFormat="1" ht="12" customHeight="1">
      <c r="A20" s="166" t="s">
        <v>32</v>
      </c>
      <c r="B20" s="276">
        <v>301.47183400000006</v>
      </c>
      <c r="C20" s="263">
        <v>283.63540900000004</v>
      </c>
      <c r="D20" s="277">
        <v>295.08216299999998</v>
      </c>
      <c r="E20" s="290">
        <v>266.31797299999999</v>
      </c>
      <c r="F20" s="290">
        <v>194.63942400000002</v>
      </c>
      <c r="G20" s="290">
        <v>188.42171999999997</v>
      </c>
      <c r="H20" s="292">
        <v>172.837436</v>
      </c>
      <c r="I20" s="290">
        <v>172.471417</v>
      </c>
      <c r="J20" s="277">
        <v>190.99583699999999</v>
      </c>
      <c r="K20" s="336">
        <v>0</v>
      </c>
      <c r="L20" s="337">
        <v>0</v>
      </c>
      <c r="M20" s="338">
        <v>0</v>
      </c>
      <c r="N20" s="189">
        <f t="shared" si="1"/>
        <v>2065.8732130000003</v>
      </c>
      <c r="P20" s="8"/>
      <c r="Q20" s="121"/>
      <c r="R20" s="128"/>
      <c r="S20" s="128"/>
      <c r="T20" s="128"/>
      <c r="U20" s="41"/>
      <c r="V20" s="130"/>
    </row>
    <row r="21" spans="1:22" s="7" customFormat="1" ht="12" customHeight="1">
      <c r="A21" s="166" t="s">
        <v>3</v>
      </c>
      <c r="B21" s="276">
        <v>0</v>
      </c>
      <c r="C21" s="263">
        <v>0</v>
      </c>
      <c r="D21" s="277">
        <v>0</v>
      </c>
      <c r="E21" s="290">
        <v>0</v>
      </c>
      <c r="F21" s="290">
        <v>0</v>
      </c>
      <c r="G21" s="290">
        <v>0</v>
      </c>
      <c r="H21" s="292">
        <v>0</v>
      </c>
      <c r="I21" s="290">
        <v>0</v>
      </c>
      <c r="J21" s="277">
        <v>0</v>
      </c>
      <c r="K21" s="336">
        <v>0</v>
      </c>
      <c r="L21" s="337">
        <v>0</v>
      </c>
      <c r="M21" s="338">
        <v>0</v>
      </c>
      <c r="N21" s="189">
        <f t="shared" si="1"/>
        <v>0</v>
      </c>
      <c r="P21" s="8"/>
      <c r="Q21" s="121"/>
      <c r="R21" s="128"/>
      <c r="S21" s="128"/>
      <c r="T21" s="128"/>
      <c r="U21" s="41"/>
      <c r="V21" s="130"/>
    </row>
    <row r="22" spans="1:22" s="7" customFormat="1" ht="12" customHeight="1">
      <c r="A22" s="166" t="s">
        <v>31</v>
      </c>
      <c r="B22" s="276">
        <v>90.833982000000034</v>
      </c>
      <c r="C22" s="263">
        <v>79.051297000000019</v>
      </c>
      <c r="D22" s="277">
        <v>47.133687000000002</v>
      </c>
      <c r="E22" s="290">
        <v>25.792905000000001</v>
      </c>
      <c r="F22" s="290">
        <v>6.8898659999999978</v>
      </c>
      <c r="G22" s="290">
        <v>35.031500999999992</v>
      </c>
      <c r="H22" s="292">
        <v>13.674141000000004</v>
      </c>
      <c r="I22" s="290">
        <v>6.492090000000001</v>
      </c>
      <c r="J22" s="277">
        <v>6.4929910000000008</v>
      </c>
      <c r="K22" s="336">
        <v>0</v>
      </c>
      <c r="L22" s="337">
        <v>0</v>
      </c>
      <c r="M22" s="338">
        <v>0</v>
      </c>
      <c r="N22" s="189">
        <f>SUM(B22:M22)</f>
        <v>311.39246000000009</v>
      </c>
      <c r="P22" s="8"/>
      <c r="Q22" s="121"/>
      <c r="R22" s="128"/>
      <c r="S22" s="128"/>
      <c r="T22" s="128"/>
      <c r="U22" s="41"/>
      <c r="V22" s="130"/>
    </row>
    <row r="23" spans="1:22" s="7" customFormat="1" ht="12" customHeight="1">
      <c r="A23" s="166" t="s">
        <v>30</v>
      </c>
      <c r="B23" s="276">
        <v>2772.2973153376024</v>
      </c>
      <c r="C23" s="263">
        <v>2611.2335571788954</v>
      </c>
      <c r="D23" s="277">
        <v>2364.1170078205869</v>
      </c>
      <c r="E23" s="290">
        <v>1820.7220816328986</v>
      </c>
      <c r="F23" s="290">
        <v>961.94167988047559</v>
      </c>
      <c r="G23" s="290">
        <v>682.03161082940983</v>
      </c>
      <c r="H23" s="292">
        <v>743.29068937145803</v>
      </c>
      <c r="I23" s="290">
        <v>722.73863089468432</v>
      </c>
      <c r="J23" s="277">
        <v>694.54301976857948</v>
      </c>
      <c r="K23" s="336">
        <v>0</v>
      </c>
      <c r="L23" s="337">
        <v>0</v>
      </c>
      <c r="M23" s="338">
        <v>0</v>
      </c>
      <c r="N23" s="189">
        <f>SUM(B23:M23)</f>
        <v>13372.915592714593</v>
      </c>
      <c r="P23" s="8"/>
      <c r="Q23" s="121"/>
      <c r="R23" s="128"/>
      <c r="S23" s="128"/>
      <c r="T23" s="128"/>
      <c r="U23" s="41"/>
      <c r="V23" s="130"/>
    </row>
    <row r="24" spans="1:22" s="4" customFormat="1" ht="10.199999999999999">
      <c r="A24" s="199"/>
      <c r="N24" s="3"/>
      <c r="P24" s="138"/>
      <c r="Q24" s="138"/>
      <c r="R24" s="138"/>
      <c r="S24" s="138"/>
      <c r="T24" s="138"/>
      <c r="U24" s="139"/>
    </row>
    <row r="25" spans="1:22" s="7" customFormat="1">
      <c r="A25" s="2"/>
      <c r="B25" s="351"/>
      <c r="C25" s="351"/>
      <c r="D25" s="68"/>
      <c r="E25" s="68"/>
      <c r="F25" s="68"/>
      <c r="G25" s="68"/>
      <c r="H25" s="68"/>
      <c r="I25" s="68"/>
      <c r="J25" s="68"/>
      <c r="K25" s="68"/>
      <c r="L25" s="68"/>
      <c r="M25" s="68"/>
      <c r="N25" s="67"/>
      <c r="S25" s="130"/>
      <c r="T25" s="130"/>
      <c r="U25" s="130"/>
      <c r="V25" s="130"/>
    </row>
    <row r="26" spans="1:22" s="7" customFormat="1">
      <c r="A26" s="119" t="s">
        <v>40</v>
      </c>
      <c r="B26" s="25">
        <v>796.70990600000005</v>
      </c>
      <c r="C26" s="351"/>
      <c r="D26" s="68"/>
      <c r="E26" s="68"/>
      <c r="F26" s="68"/>
      <c r="G26" s="68"/>
      <c r="H26" s="68"/>
      <c r="I26" s="68"/>
      <c r="J26" s="68"/>
      <c r="K26" s="68"/>
      <c r="L26" s="68"/>
      <c r="M26" s="68"/>
      <c r="N26" s="68"/>
      <c r="S26" s="130"/>
      <c r="T26" s="130"/>
      <c r="U26" s="130"/>
      <c r="V26" s="130"/>
    </row>
    <row r="27" spans="1:22" s="7" customFormat="1">
      <c r="A27" s="119" t="s">
        <v>39</v>
      </c>
      <c r="B27" s="25">
        <v>90.302154999999999</v>
      </c>
      <c r="C27" s="351"/>
      <c r="D27" s="68"/>
      <c r="E27" s="68"/>
      <c r="F27" s="68"/>
      <c r="G27" s="68"/>
      <c r="H27" s="68"/>
      <c r="I27" s="68"/>
      <c r="J27" s="68"/>
      <c r="K27" s="68"/>
      <c r="L27" s="68"/>
      <c r="M27" s="68"/>
      <c r="N27" s="68"/>
      <c r="O27" s="69"/>
      <c r="S27" s="130"/>
      <c r="T27" s="130"/>
      <c r="U27" s="130"/>
      <c r="V27" s="130"/>
    </row>
    <row r="28" spans="1:22" s="7" customFormat="1">
      <c r="A28" s="119" t="s">
        <v>38</v>
      </c>
      <c r="B28" s="25">
        <v>503.68928900000003</v>
      </c>
      <c r="C28" s="351"/>
      <c r="D28" s="68"/>
      <c r="E28" s="68"/>
      <c r="F28" s="68"/>
      <c r="G28" s="68"/>
      <c r="H28" s="68"/>
      <c r="I28" s="68"/>
      <c r="J28" s="68"/>
      <c r="K28" s="68"/>
      <c r="L28" s="68"/>
      <c r="M28" s="68"/>
      <c r="N28" s="68"/>
      <c r="O28" s="69"/>
      <c r="S28" s="130"/>
      <c r="T28" s="130"/>
      <c r="U28" s="130"/>
      <c r="V28" s="130"/>
    </row>
    <row r="29" spans="1:22" s="7" customFormat="1">
      <c r="A29" s="119" t="s">
        <v>60</v>
      </c>
      <c r="B29" s="25">
        <v>18.940512000000002</v>
      </c>
      <c r="C29" s="351"/>
      <c r="D29" s="68"/>
      <c r="E29" s="68"/>
      <c r="F29" s="68"/>
      <c r="G29" s="68"/>
      <c r="H29" s="68"/>
      <c r="I29" s="68"/>
      <c r="J29" s="68"/>
      <c r="K29" s="68"/>
      <c r="L29" s="68"/>
      <c r="M29" s="68"/>
      <c r="N29" s="68"/>
      <c r="Q29" s="8"/>
      <c r="S29" s="130"/>
      <c r="T29" s="130"/>
      <c r="U29" s="130"/>
      <c r="V29" s="130"/>
    </row>
    <row r="30" spans="1:22" s="7" customFormat="1">
      <c r="A30" s="119" t="s">
        <v>61</v>
      </c>
      <c r="B30" s="25">
        <v>2.8883789999999996</v>
      </c>
      <c r="C30" s="351"/>
      <c r="D30" s="68"/>
      <c r="E30" s="68"/>
      <c r="F30" s="68"/>
      <c r="G30" s="68"/>
      <c r="H30" s="68"/>
      <c r="I30" s="68"/>
      <c r="J30" s="68"/>
      <c r="K30" s="68"/>
      <c r="L30" s="68"/>
      <c r="M30" s="68"/>
      <c r="N30" s="68"/>
      <c r="S30" s="130"/>
      <c r="T30" s="130"/>
      <c r="U30" s="130"/>
      <c r="V30" s="130"/>
    </row>
    <row r="31" spans="1:22" s="7" customFormat="1">
      <c r="A31" s="119" t="s">
        <v>62</v>
      </c>
      <c r="B31" s="25">
        <v>0.22696999999999998</v>
      </c>
      <c r="C31" s="351"/>
      <c r="D31" s="68"/>
      <c r="E31" s="68"/>
      <c r="F31" s="68"/>
      <c r="G31" s="68"/>
      <c r="H31" s="68"/>
      <c r="I31" s="68"/>
      <c r="J31" s="68"/>
      <c r="K31" s="68"/>
      <c r="L31" s="68"/>
      <c r="M31" s="68"/>
      <c r="N31" s="68"/>
      <c r="S31" s="130"/>
      <c r="T31" s="130"/>
      <c r="U31" s="130"/>
      <c r="V31" s="130"/>
    </row>
    <row r="32" spans="1:22" s="7" customFormat="1">
      <c r="A32" s="119" t="s">
        <v>37</v>
      </c>
      <c r="B32" s="25">
        <v>3109.5536749999997</v>
      </c>
      <c r="C32" s="351"/>
      <c r="D32" s="68"/>
      <c r="E32" s="68"/>
      <c r="F32" s="68"/>
      <c r="G32" s="68"/>
      <c r="H32" s="68"/>
      <c r="I32" s="68"/>
      <c r="J32" s="68"/>
      <c r="K32" s="68"/>
      <c r="L32" s="68"/>
      <c r="M32" s="68"/>
      <c r="N32" s="68"/>
    </row>
    <row r="33" spans="1:14" s="7" customFormat="1">
      <c r="A33" s="119" t="s">
        <v>72</v>
      </c>
      <c r="B33" s="25">
        <v>21.14987</v>
      </c>
      <c r="C33" s="351"/>
      <c r="D33" s="68"/>
      <c r="E33" s="68"/>
      <c r="F33" s="68"/>
      <c r="G33" s="68"/>
      <c r="H33" s="68"/>
      <c r="I33" s="68"/>
      <c r="J33" s="68"/>
      <c r="K33" s="68"/>
      <c r="L33" s="68"/>
      <c r="M33" s="68"/>
      <c r="N33" s="68"/>
    </row>
    <row r="34" spans="1:14" s="7" customFormat="1">
      <c r="A34" s="119" t="s">
        <v>36</v>
      </c>
      <c r="B34" s="25">
        <v>0</v>
      </c>
      <c r="C34" s="351"/>
      <c r="D34" s="68"/>
      <c r="E34" s="68"/>
      <c r="F34" s="68"/>
      <c r="G34" s="68"/>
      <c r="H34" s="68"/>
      <c r="I34" s="68"/>
      <c r="J34" s="68"/>
      <c r="K34" s="68"/>
      <c r="L34" s="68"/>
      <c r="M34" s="68"/>
      <c r="N34" s="68"/>
    </row>
    <row r="35" spans="1:14" s="7" customFormat="1">
      <c r="A35" s="119" t="s">
        <v>35</v>
      </c>
      <c r="B35" s="25">
        <v>171.38365099999999</v>
      </c>
      <c r="C35" s="351"/>
      <c r="D35" s="68"/>
      <c r="E35" s="68"/>
      <c r="F35" s="68"/>
      <c r="G35" s="68"/>
      <c r="H35" s="68"/>
      <c r="I35" s="68"/>
      <c r="J35" s="68"/>
      <c r="K35" s="68"/>
      <c r="L35" s="68"/>
      <c r="M35" s="68"/>
      <c r="N35" s="68"/>
    </row>
    <row r="36" spans="1:14" s="7" customFormat="1">
      <c r="A36" s="119" t="s">
        <v>34</v>
      </c>
      <c r="B36" s="25">
        <v>2.2268470000000002</v>
      </c>
      <c r="C36" s="351"/>
      <c r="D36" s="68"/>
      <c r="E36" s="68"/>
      <c r="F36" s="68"/>
      <c r="G36" s="68"/>
      <c r="H36" s="68"/>
      <c r="I36" s="68"/>
      <c r="J36" s="68"/>
      <c r="K36" s="68"/>
      <c r="L36" s="68"/>
      <c r="M36" s="68"/>
      <c r="N36" s="68"/>
    </row>
    <row r="37" spans="1:14" s="7" customFormat="1">
      <c r="A37" s="119" t="s">
        <v>33</v>
      </c>
      <c r="B37" s="25">
        <v>561.57248096527792</v>
      </c>
      <c r="C37" s="351"/>
      <c r="D37" s="68"/>
      <c r="E37" s="68"/>
      <c r="F37" s="68"/>
      <c r="G37" s="68"/>
      <c r="H37" s="68"/>
      <c r="I37" s="68"/>
      <c r="J37" s="68"/>
      <c r="K37" s="68"/>
      <c r="L37" s="68"/>
      <c r="M37" s="68"/>
      <c r="N37" s="68"/>
    </row>
    <row r="38" spans="1:14" s="7" customFormat="1">
      <c r="A38" s="119" t="s">
        <v>32</v>
      </c>
      <c r="B38" s="25">
        <v>536.30468999999994</v>
      </c>
      <c r="C38" s="351"/>
      <c r="D38" s="68"/>
      <c r="E38" s="68"/>
      <c r="F38" s="68"/>
      <c r="G38" s="68"/>
      <c r="H38" s="68"/>
      <c r="I38" s="68"/>
      <c r="J38" s="68"/>
      <c r="K38" s="68"/>
      <c r="L38" s="68"/>
      <c r="M38" s="68"/>
      <c r="N38" s="68"/>
    </row>
    <row r="39" spans="1:14" s="7" customFormat="1">
      <c r="A39" s="119" t="s">
        <v>3</v>
      </c>
      <c r="B39" s="25">
        <v>0</v>
      </c>
      <c r="C39" s="351"/>
      <c r="D39" s="68"/>
      <c r="E39" s="68"/>
      <c r="F39" s="68"/>
      <c r="G39" s="68"/>
      <c r="H39" s="68"/>
      <c r="I39" s="68"/>
      <c r="J39" s="68"/>
      <c r="K39" s="68"/>
      <c r="L39" s="68"/>
      <c r="M39" s="68"/>
      <c r="N39" s="68"/>
    </row>
    <row r="40" spans="1:14" s="7" customFormat="1">
      <c r="A40" s="119" t="s">
        <v>31</v>
      </c>
      <c r="B40" s="25">
        <v>26.659222000000003</v>
      </c>
      <c r="C40" s="351"/>
      <c r="D40" s="68"/>
      <c r="E40" s="68"/>
      <c r="F40" s="68"/>
      <c r="G40" s="68"/>
      <c r="H40" s="68"/>
      <c r="I40" s="68"/>
      <c r="J40" s="68"/>
      <c r="K40" s="68"/>
      <c r="L40" s="68"/>
      <c r="M40" s="68"/>
      <c r="N40" s="68"/>
    </row>
    <row r="41" spans="1:14" s="7" customFormat="1">
      <c r="A41" s="119" t="s">
        <v>30</v>
      </c>
      <c r="B41" s="25">
        <v>2160.5723400347219</v>
      </c>
      <c r="C41" s="351"/>
      <c r="D41" s="68"/>
      <c r="E41" s="68"/>
      <c r="F41" s="68"/>
      <c r="G41" s="68"/>
      <c r="H41" s="68"/>
      <c r="I41" s="68"/>
      <c r="J41" s="68"/>
      <c r="K41" s="68"/>
      <c r="L41" s="68"/>
      <c r="M41" s="68"/>
      <c r="N41" s="68"/>
    </row>
    <row r="42" spans="1:14" s="7" customFormat="1">
      <c r="A42" s="2"/>
      <c r="B42" s="351"/>
      <c r="C42" s="351"/>
      <c r="D42" s="68"/>
      <c r="E42" s="68"/>
      <c r="F42" s="68"/>
      <c r="G42" s="68"/>
      <c r="H42" s="68"/>
      <c r="I42" s="68"/>
      <c r="J42" s="68"/>
      <c r="K42" s="68"/>
      <c r="L42" s="68"/>
      <c r="M42" s="68"/>
      <c r="N42" s="68"/>
    </row>
    <row r="43" spans="1:14" s="7" customFormat="1">
      <c r="A43" s="2"/>
      <c r="B43" s="351"/>
      <c r="C43" s="351"/>
      <c r="D43" s="68"/>
      <c r="E43" s="68"/>
      <c r="F43" s="68"/>
      <c r="G43" s="68"/>
      <c r="H43" s="68"/>
      <c r="I43" s="68"/>
      <c r="J43" s="68"/>
      <c r="K43" s="68"/>
      <c r="L43" s="68"/>
      <c r="M43" s="68"/>
      <c r="N43" s="68"/>
    </row>
    <row r="44" spans="1:14" s="7" customFormat="1">
      <c r="A44" s="67"/>
      <c r="B44" s="68"/>
      <c r="C44" s="68"/>
      <c r="D44" s="68"/>
      <c r="E44" s="68"/>
      <c r="F44" s="68"/>
      <c r="G44" s="68"/>
      <c r="H44" s="68"/>
      <c r="I44" s="68"/>
      <c r="J44" s="68"/>
      <c r="K44" s="68"/>
      <c r="L44" s="68"/>
      <c r="M44" s="68"/>
      <c r="N44" s="68"/>
    </row>
    <row r="45" spans="1:14" s="7" customFormat="1">
      <c r="A45" s="2"/>
      <c r="B45" s="2"/>
      <c r="C45" s="2"/>
      <c r="D45" s="2"/>
      <c r="E45" s="2"/>
      <c r="F45" s="2"/>
      <c r="G45" s="2"/>
      <c r="H45" s="2"/>
      <c r="I45" s="2"/>
      <c r="J45" s="2"/>
      <c r="K45" s="2"/>
      <c r="L45" s="2"/>
      <c r="M45" s="2"/>
      <c r="N45" s="2"/>
    </row>
    <row r="47" spans="1:14">
      <c r="B47" s="70"/>
    </row>
    <row r="48" spans="1:14">
      <c r="B48" s="70"/>
    </row>
    <row r="49" spans="2:2">
      <c r="B49" s="70"/>
    </row>
  </sheetData>
  <mergeCells count="11">
    <mergeCell ref="N6:N7"/>
    <mergeCell ref="K6:M6"/>
    <mergeCell ref="H6:J6"/>
    <mergeCell ref="A4:A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dimension ref="A1:U45"/>
  <sheetViews>
    <sheetView showGridLines="0" view="pageBreakPreview" zoomScaleNormal="70" zoomScaleSheetLayoutView="100" workbookViewId="0">
      <selection activeCell="R22" sqref="R22"/>
    </sheetView>
  </sheetViews>
  <sheetFormatPr defaultColWidth="9.109375" defaultRowHeight="11.4"/>
  <cols>
    <col min="1" max="1" width="18.88671875" style="7" customWidth="1"/>
    <col min="2" max="13" width="9.5546875" style="7" customWidth="1"/>
    <col min="14" max="14" width="10.44140625" style="7" customWidth="1"/>
    <col min="15" max="16384" width="9.109375" style="7"/>
  </cols>
  <sheetData>
    <row r="1" spans="1:21" ht="17.399999999999999">
      <c r="A1" s="234" t="s">
        <v>250</v>
      </c>
      <c r="N1" s="238" t="str">
        <f>'3'!N1</f>
        <v>II. čtvrtletí 2023</v>
      </c>
    </row>
    <row r="2" spans="1:21" ht="6" customHeight="1"/>
    <row r="3" spans="1:21" ht="12">
      <c r="A3" s="376">
        <v>2023</v>
      </c>
      <c r="B3" s="377" t="s">
        <v>42</v>
      </c>
      <c r="C3" s="378"/>
      <c r="D3" s="379"/>
      <c r="E3" s="377" t="s">
        <v>43</v>
      </c>
      <c r="F3" s="378"/>
      <c r="G3" s="379"/>
      <c r="H3" s="377" t="s">
        <v>44</v>
      </c>
      <c r="I3" s="378"/>
      <c r="J3" s="379"/>
      <c r="K3" s="377" t="s">
        <v>45</v>
      </c>
      <c r="L3" s="378"/>
      <c r="M3" s="379"/>
      <c r="N3" s="209" t="s">
        <v>7</v>
      </c>
    </row>
    <row r="4" spans="1:21" ht="12">
      <c r="A4" s="376"/>
      <c r="B4" s="274" t="s">
        <v>8</v>
      </c>
      <c r="C4" s="264" t="s">
        <v>9</v>
      </c>
      <c r="D4" s="275" t="s">
        <v>10</v>
      </c>
      <c r="E4" s="274" t="s">
        <v>11</v>
      </c>
      <c r="F4" s="264" t="s">
        <v>12</v>
      </c>
      <c r="G4" s="275" t="s">
        <v>13</v>
      </c>
      <c r="H4" s="274" t="s">
        <v>14</v>
      </c>
      <c r="I4" s="264" t="s">
        <v>15</v>
      </c>
      <c r="J4" s="275" t="s">
        <v>16</v>
      </c>
      <c r="K4" s="274" t="s">
        <v>17</v>
      </c>
      <c r="L4" s="264" t="s">
        <v>18</v>
      </c>
      <c r="M4" s="275" t="s">
        <v>19</v>
      </c>
      <c r="N4" s="194"/>
    </row>
    <row r="5" spans="1:21" ht="12">
      <c r="A5" s="381" t="s">
        <v>116</v>
      </c>
      <c r="B5" s="382">
        <f>SUM(B6:D6)</f>
        <v>29456.294074276288</v>
      </c>
      <c r="C5" s="383"/>
      <c r="D5" s="384"/>
      <c r="E5" s="382">
        <f t="shared" ref="E5" si="0">SUM(E6:G6)</f>
        <v>14350.566080146562</v>
      </c>
      <c r="F5" s="383"/>
      <c r="G5" s="384"/>
      <c r="H5" s="382">
        <f t="shared" ref="H5" si="1">SUM(H6:J6)</f>
        <v>8002.1799869999995</v>
      </c>
      <c r="I5" s="383"/>
      <c r="J5" s="384"/>
      <c r="K5" s="385">
        <f t="shared" ref="K5" si="2">SUM(K6:M6)</f>
        <v>0</v>
      </c>
      <c r="L5" s="386"/>
      <c r="M5" s="387"/>
      <c r="N5" s="368">
        <f>SUM(N7:N20)</f>
        <v>51809.040141422855</v>
      </c>
    </row>
    <row r="6" spans="1:21" ht="12">
      <c r="A6" s="381"/>
      <c r="B6" s="280">
        <f>SUM(B7:B20)</f>
        <v>10473.229814235479</v>
      </c>
      <c r="C6" s="195">
        <f t="shared" ref="C6:M6" si="3">SUM(C7:C20)</f>
        <v>9982.7115194010439</v>
      </c>
      <c r="D6" s="281">
        <f t="shared" si="3"/>
        <v>9000.3527406397625</v>
      </c>
      <c r="E6" s="280">
        <f t="shared" si="3"/>
        <v>7302.8025641318163</v>
      </c>
      <c r="F6" s="195">
        <f t="shared" si="3"/>
        <v>4264.007893185335</v>
      </c>
      <c r="G6" s="281">
        <f t="shared" si="3"/>
        <v>2783.7556228294106</v>
      </c>
      <c r="H6" s="280">
        <f t="shared" si="3"/>
        <v>2569.6727910000004</v>
      </c>
      <c r="I6" s="195">
        <f t="shared" si="3"/>
        <v>2649.3152569999993</v>
      </c>
      <c r="J6" s="281">
        <f t="shared" si="3"/>
        <v>2783.1919389999998</v>
      </c>
      <c r="K6" s="342">
        <f t="shared" si="3"/>
        <v>0</v>
      </c>
      <c r="L6" s="343">
        <f t="shared" si="3"/>
        <v>0</v>
      </c>
      <c r="M6" s="344">
        <f t="shared" si="3"/>
        <v>0</v>
      </c>
      <c r="N6" s="368"/>
      <c r="P6" s="133"/>
      <c r="Q6" s="133"/>
      <c r="R6" s="133"/>
      <c r="S6" s="133"/>
      <c r="T6" s="133"/>
      <c r="U6" s="41"/>
    </row>
    <row r="7" spans="1:21">
      <c r="A7" s="166" t="s">
        <v>129</v>
      </c>
      <c r="B7" s="282">
        <v>443.11325300000004</v>
      </c>
      <c r="C7" s="196">
        <v>425.13118800000001</v>
      </c>
      <c r="D7" s="283">
        <v>383.73451499999993</v>
      </c>
      <c r="E7" s="282">
        <v>313.71001799999999</v>
      </c>
      <c r="F7" s="196">
        <v>198.76573799999997</v>
      </c>
      <c r="G7" s="283">
        <v>129.56956199999999</v>
      </c>
      <c r="H7" s="282">
        <v>179.07817099999997</v>
      </c>
      <c r="I7" s="196">
        <v>126.87266899999999</v>
      </c>
      <c r="J7" s="283">
        <v>106.30802899999999</v>
      </c>
      <c r="K7" s="345">
        <v>0</v>
      </c>
      <c r="L7" s="346">
        <v>0</v>
      </c>
      <c r="M7" s="347">
        <v>0</v>
      </c>
      <c r="N7" s="217">
        <f t="shared" ref="N7:N20" si="4">SUM(B7:M7)</f>
        <v>2306.2831429999997</v>
      </c>
      <c r="P7" s="8"/>
      <c r="Q7" s="128"/>
      <c r="R7" s="128"/>
      <c r="S7" s="128"/>
      <c r="T7" s="128"/>
      <c r="U7" s="41"/>
    </row>
    <row r="8" spans="1:21">
      <c r="A8" s="166" t="s">
        <v>99</v>
      </c>
      <c r="B8" s="282">
        <v>592.44240100000002</v>
      </c>
      <c r="C8" s="196">
        <v>560.85250399999984</v>
      </c>
      <c r="D8" s="283">
        <v>500.52601499999992</v>
      </c>
      <c r="E8" s="282">
        <v>428.11109000000005</v>
      </c>
      <c r="F8" s="196">
        <v>259.70732600000008</v>
      </c>
      <c r="G8" s="283">
        <v>169.47342600000005</v>
      </c>
      <c r="H8" s="282">
        <v>163.49172399999998</v>
      </c>
      <c r="I8" s="196">
        <v>136.48149699999999</v>
      </c>
      <c r="J8" s="283">
        <v>129.18814799999998</v>
      </c>
      <c r="K8" s="345">
        <v>0</v>
      </c>
      <c r="L8" s="346">
        <v>0</v>
      </c>
      <c r="M8" s="347">
        <v>0</v>
      </c>
      <c r="N8" s="217">
        <f t="shared" si="4"/>
        <v>2940.2741310000001</v>
      </c>
      <c r="P8" s="8"/>
      <c r="Q8" s="128"/>
      <c r="R8" s="128"/>
      <c r="S8" s="128"/>
      <c r="T8" s="128"/>
      <c r="U8" s="41"/>
    </row>
    <row r="9" spans="1:21">
      <c r="A9" s="166" t="s">
        <v>100</v>
      </c>
      <c r="B9" s="282">
        <v>696.29052300000001</v>
      </c>
      <c r="C9" s="196">
        <v>642.11424399999999</v>
      </c>
      <c r="D9" s="283">
        <v>531.45932500000004</v>
      </c>
      <c r="E9" s="282">
        <v>440.55469700000009</v>
      </c>
      <c r="F9" s="196">
        <v>273.11403999999999</v>
      </c>
      <c r="G9" s="283">
        <v>185.68857599999996</v>
      </c>
      <c r="H9" s="282">
        <v>159.78670300000002</v>
      </c>
      <c r="I9" s="196">
        <v>167.80210899999997</v>
      </c>
      <c r="J9" s="283">
        <v>173.80480499999999</v>
      </c>
      <c r="K9" s="345">
        <v>0</v>
      </c>
      <c r="L9" s="346">
        <v>0</v>
      </c>
      <c r="M9" s="347">
        <v>0</v>
      </c>
      <c r="N9" s="217">
        <f t="shared" si="4"/>
        <v>3270.615022</v>
      </c>
      <c r="P9" s="8"/>
      <c r="Q9" s="128"/>
      <c r="R9" s="128"/>
      <c r="S9" s="128"/>
      <c r="T9" s="128"/>
      <c r="U9" s="41"/>
    </row>
    <row r="10" spans="1:21">
      <c r="A10" s="166" t="s">
        <v>101</v>
      </c>
      <c r="B10" s="282">
        <v>443.25566699999996</v>
      </c>
      <c r="C10" s="196">
        <v>426.04375900000002</v>
      </c>
      <c r="D10" s="283">
        <v>399.98987599999992</v>
      </c>
      <c r="E10" s="282">
        <v>321.65598900000003</v>
      </c>
      <c r="F10" s="196">
        <v>205.35147699999999</v>
      </c>
      <c r="G10" s="283">
        <v>112.84132399999997</v>
      </c>
      <c r="H10" s="282">
        <v>95.727119000000016</v>
      </c>
      <c r="I10" s="196">
        <v>106.19279399999999</v>
      </c>
      <c r="J10" s="283">
        <v>116.01004400000002</v>
      </c>
      <c r="K10" s="345">
        <v>0</v>
      </c>
      <c r="L10" s="346">
        <v>0</v>
      </c>
      <c r="M10" s="347">
        <v>0</v>
      </c>
      <c r="N10" s="217">
        <f t="shared" si="4"/>
        <v>2227.068049</v>
      </c>
      <c r="P10" s="8"/>
      <c r="Q10" s="128"/>
      <c r="R10" s="128"/>
      <c r="S10" s="128"/>
      <c r="T10" s="128"/>
      <c r="U10" s="41"/>
    </row>
    <row r="11" spans="1:21">
      <c r="A11" s="166" t="s">
        <v>128</v>
      </c>
      <c r="B11" s="282">
        <v>214.13320600000003</v>
      </c>
      <c r="C11" s="196">
        <v>200.32550899999998</v>
      </c>
      <c r="D11" s="283">
        <v>173.59454100000002</v>
      </c>
      <c r="E11" s="282">
        <v>142.42173400000004</v>
      </c>
      <c r="F11" s="196">
        <v>80.426304000000002</v>
      </c>
      <c r="G11" s="283">
        <v>45.256399000000002</v>
      </c>
      <c r="H11" s="282">
        <v>38.731063999999982</v>
      </c>
      <c r="I11" s="196">
        <v>39.882415999999999</v>
      </c>
      <c r="J11" s="283">
        <v>39.863285999999988</v>
      </c>
      <c r="K11" s="345">
        <v>0</v>
      </c>
      <c r="L11" s="346">
        <v>0</v>
      </c>
      <c r="M11" s="347">
        <v>0</v>
      </c>
      <c r="N11" s="217">
        <f t="shared" si="4"/>
        <v>974.63445899999999</v>
      </c>
      <c r="P11" s="8"/>
      <c r="Q11" s="128"/>
      <c r="R11" s="128"/>
      <c r="S11" s="128"/>
      <c r="T11" s="128"/>
      <c r="U11" s="41"/>
    </row>
    <row r="12" spans="1:21">
      <c r="A12" s="166" t="s">
        <v>102</v>
      </c>
      <c r="B12" s="282">
        <v>348.14191399999999</v>
      </c>
      <c r="C12" s="196">
        <v>345.62513600000005</v>
      </c>
      <c r="D12" s="283">
        <v>300.49998199999993</v>
      </c>
      <c r="E12" s="282">
        <v>250.97468300000003</v>
      </c>
      <c r="F12" s="196">
        <v>172.04874399999997</v>
      </c>
      <c r="G12" s="283">
        <v>118.824155</v>
      </c>
      <c r="H12" s="282">
        <v>92.362306999999987</v>
      </c>
      <c r="I12" s="196">
        <v>94.175842000000003</v>
      </c>
      <c r="J12" s="283">
        <v>109.61595099999998</v>
      </c>
      <c r="K12" s="345">
        <v>0</v>
      </c>
      <c r="L12" s="346">
        <v>0</v>
      </c>
      <c r="M12" s="347">
        <v>0</v>
      </c>
      <c r="N12" s="217">
        <f t="shared" si="4"/>
        <v>1832.268714</v>
      </c>
      <c r="P12" s="8"/>
      <c r="Q12" s="128"/>
      <c r="R12" s="128"/>
      <c r="S12" s="128"/>
      <c r="T12" s="128"/>
      <c r="U12" s="41"/>
    </row>
    <row r="13" spans="1:21">
      <c r="A13" s="166" t="s">
        <v>103</v>
      </c>
      <c r="B13" s="282">
        <v>256.04123536968405</v>
      </c>
      <c r="C13" s="196">
        <v>244.57414061546726</v>
      </c>
      <c r="D13" s="283">
        <v>225.47055240020029</v>
      </c>
      <c r="E13" s="282">
        <v>177.60477765520994</v>
      </c>
      <c r="F13" s="196">
        <v>102.18657018156007</v>
      </c>
      <c r="G13" s="283">
        <v>59.968883540467061</v>
      </c>
      <c r="H13" s="282">
        <v>57.930859000000012</v>
      </c>
      <c r="I13" s="196">
        <v>59.860352999999996</v>
      </c>
      <c r="J13" s="283">
        <v>61.348529999999997</v>
      </c>
      <c r="K13" s="345">
        <v>0</v>
      </c>
      <c r="L13" s="346">
        <v>0</v>
      </c>
      <c r="M13" s="347">
        <v>0</v>
      </c>
      <c r="N13" s="217">
        <f t="shared" si="4"/>
        <v>1244.9859017625888</v>
      </c>
      <c r="P13" s="8"/>
      <c r="Q13" s="128"/>
      <c r="R13" s="128"/>
      <c r="S13" s="128"/>
      <c r="T13" s="128"/>
      <c r="U13" s="41"/>
    </row>
    <row r="14" spans="1:21">
      <c r="A14" s="166" t="s">
        <v>104</v>
      </c>
      <c r="B14" s="282">
        <v>1794.2502130000014</v>
      </c>
      <c r="C14" s="196">
        <v>1759.787853000001</v>
      </c>
      <c r="D14" s="283">
        <v>1531.0540829999998</v>
      </c>
      <c r="E14" s="282">
        <v>1220.5997400000008</v>
      </c>
      <c r="F14" s="196">
        <v>724.42454500000019</v>
      </c>
      <c r="G14" s="283">
        <v>442.25519200000002</v>
      </c>
      <c r="H14" s="282">
        <v>414.34030799999999</v>
      </c>
      <c r="I14" s="196">
        <v>391.78098000000006</v>
      </c>
      <c r="J14" s="283">
        <v>404.81464099999994</v>
      </c>
      <c r="K14" s="345">
        <v>0</v>
      </c>
      <c r="L14" s="346">
        <v>0</v>
      </c>
      <c r="M14" s="347">
        <v>0</v>
      </c>
      <c r="N14" s="217">
        <f t="shared" si="4"/>
        <v>8683.307555000003</v>
      </c>
      <c r="P14" s="8"/>
      <c r="Q14" s="128"/>
      <c r="R14" s="128"/>
      <c r="S14" s="128"/>
      <c r="T14" s="128"/>
      <c r="U14" s="41"/>
    </row>
    <row r="15" spans="1:21">
      <c r="A15" s="166" t="s">
        <v>105</v>
      </c>
      <c r="B15" s="282">
        <v>422.46911100000005</v>
      </c>
      <c r="C15" s="196">
        <v>399.87894499999999</v>
      </c>
      <c r="D15" s="283">
        <v>337.27463700000004</v>
      </c>
      <c r="E15" s="282">
        <v>271.32022499999999</v>
      </c>
      <c r="F15" s="196">
        <v>162.72546699999995</v>
      </c>
      <c r="G15" s="283">
        <v>118.961984</v>
      </c>
      <c r="H15" s="282">
        <v>105.44758900000001</v>
      </c>
      <c r="I15" s="196">
        <v>98.373448999999994</v>
      </c>
      <c r="J15" s="283">
        <v>120.59003499999999</v>
      </c>
      <c r="K15" s="345">
        <v>0</v>
      </c>
      <c r="L15" s="346">
        <v>0</v>
      </c>
      <c r="M15" s="347">
        <v>0</v>
      </c>
      <c r="N15" s="217">
        <f t="shared" si="4"/>
        <v>2037.041442</v>
      </c>
      <c r="P15" s="8"/>
      <c r="Q15" s="128"/>
      <c r="R15" s="128"/>
      <c r="S15" s="128"/>
      <c r="T15" s="128"/>
      <c r="U15" s="41"/>
    </row>
    <row r="16" spans="1:21">
      <c r="A16" s="166" t="s">
        <v>106</v>
      </c>
      <c r="B16" s="282">
        <v>558.32267200000001</v>
      </c>
      <c r="C16" s="196">
        <v>537.91927899999996</v>
      </c>
      <c r="D16" s="283">
        <v>463.730752</v>
      </c>
      <c r="E16" s="282">
        <v>353.44936700000005</v>
      </c>
      <c r="F16" s="196">
        <v>173.06669600000001</v>
      </c>
      <c r="G16" s="283">
        <v>87.885674000000009</v>
      </c>
      <c r="H16" s="282">
        <v>76.064869000000002</v>
      </c>
      <c r="I16" s="196">
        <v>78.950206000000009</v>
      </c>
      <c r="J16" s="283">
        <v>83.181872999999996</v>
      </c>
      <c r="K16" s="345">
        <v>0</v>
      </c>
      <c r="L16" s="346">
        <v>0</v>
      </c>
      <c r="M16" s="347">
        <v>0</v>
      </c>
      <c r="N16" s="217">
        <f t="shared" si="4"/>
        <v>2412.5713879999998</v>
      </c>
      <c r="P16" s="8"/>
      <c r="Q16" s="128"/>
      <c r="R16" s="128"/>
      <c r="S16" s="128"/>
      <c r="T16" s="128"/>
      <c r="U16" s="41"/>
    </row>
    <row r="17" spans="1:21">
      <c r="A17" s="166" t="s">
        <v>107</v>
      </c>
      <c r="B17" s="282">
        <v>514.8866210000001</v>
      </c>
      <c r="C17" s="196">
        <v>508.48581899999994</v>
      </c>
      <c r="D17" s="283">
        <v>456.15720500000009</v>
      </c>
      <c r="E17" s="282">
        <v>356.3599890000001</v>
      </c>
      <c r="F17" s="196">
        <v>215.319255</v>
      </c>
      <c r="G17" s="283">
        <v>119.35615399999999</v>
      </c>
      <c r="H17" s="282">
        <v>106.41235300000002</v>
      </c>
      <c r="I17" s="196">
        <v>96.428885999999963</v>
      </c>
      <c r="J17" s="283">
        <v>105.55515599999997</v>
      </c>
      <c r="K17" s="345">
        <v>0</v>
      </c>
      <c r="L17" s="346">
        <v>0</v>
      </c>
      <c r="M17" s="347">
        <v>0</v>
      </c>
      <c r="N17" s="217">
        <f t="shared" si="4"/>
        <v>2478.9614380000003</v>
      </c>
      <c r="P17" s="8"/>
      <c r="Q17" s="128"/>
      <c r="R17" s="128"/>
      <c r="S17" s="128"/>
      <c r="T17" s="128"/>
      <c r="U17" s="41"/>
    </row>
    <row r="18" spans="1:21">
      <c r="A18" s="166" t="s">
        <v>108</v>
      </c>
      <c r="B18" s="282">
        <v>2328.5263320000004</v>
      </c>
      <c r="C18" s="196">
        <v>2181.6754759999999</v>
      </c>
      <c r="D18" s="283">
        <v>2055.5235249999996</v>
      </c>
      <c r="E18" s="282">
        <v>1680.4006360000003</v>
      </c>
      <c r="F18" s="196">
        <v>849.96261400000003</v>
      </c>
      <c r="G18" s="283">
        <v>591.8352900000001</v>
      </c>
      <c r="H18" s="282">
        <v>536.358071</v>
      </c>
      <c r="I18" s="196">
        <v>638.62718499999983</v>
      </c>
      <c r="J18" s="283">
        <v>696.93535600000018</v>
      </c>
      <c r="K18" s="345">
        <v>0</v>
      </c>
      <c r="L18" s="346">
        <v>0</v>
      </c>
      <c r="M18" s="347">
        <v>0</v>
      </c>
      <c r="N18" s="217">
        <f t="shared" si="4"/>
        <v>11559.844485000001</v>
      </c>
      <c r="P18" s="8"/>
      <c r="Q18" s="128"/>
      <c r="R18" s="128"/>
      <c r="S18" s="128"/>
      <c r="T18" s="128"/>
      <c r="U18" s="41"/>
    </row>
    <row r="19" spans="1:21">
      <c r="A19" s="166" t="s">
        <v>109</v>
      </c>
      <c r="B19" s="282">
        <v>1403.1849779999993</v>
      </c>
      <c r="C19" s="196">
        <v>1304.0659890000004</v>
      </c>
      <c r="D19" s="283">
        <v>1256.5642250000001</v>
      </c>
      <c r="E19" s="282">
        <v>1038.9924700000001</v>
      </c>
      <c r="F19" s="196">
        <v>643.87626299999965</v>
      </c>
      <c r="G19" s="283">
        <v>459.52690300000023</v>
      </c>
      <c r="H19" s="282">
        <v>444.4306850000001</v>
      </c>
      <c r="I19" s="196">
        <v>476.20770799999997</v>
      </c>
      <c r="J19" s="283">
        <v>497.10457899999989</v>
      </c>
      <c r="K19" s="345">
        <v>0</v>
      </c>
      <c r="L19" s="346">
        <v>0</v>
      </c>
      <c r="M19" s="347">
        <v>0</v>
      </c>
      <c r="N19" s="217">
        <f t="shared" si="4"/>
        <v>7523.9537999999993</v>
      </c>
      <c r="P19" s="8"/>
      <c r="Q19" s="128"/>
      <c r="R19" s="128"/>
      <c r="S19" s="128"/>
      <c r="T19" s="128"/>
      <c r="U19" s="41"/>
    </row>
    <row r="20" spans="1:21">
      <c r="A20" s="166" t="s">
        <v>110</v>
      </c>
      <c r="B20" s="282">
        <v>458.17168786579322</v>
      </c>
      <c r="C20" s="196">
        <v>446.23167778557541</v>
      </c>
      <c r="D20" s="283">
        <v>384.77350723956346</v>
      </c>
      <c r="E20" s="282">
        <v>306.64714847660389</v>
      </c>
      <c r="F20" s="196">
        <v>203.0328540037759</v>
      </c>
      <c r="G20" s="283">
        <v>142.31210028894282</v>
      </c>
      <c r="H20" s="282">
        <v>99.510969000000017</v>
      </c>
      <c r="I20" s="196">
        <v>137.67916299999999</v>
      </c>
      <c r="J20" s="283">
        <v>138.87150599999995</v>
      </c>
      <c r="K20" s="345">
        <v>0</v>
      </c>
      <c r="L20" s="346">
        <v>0</v>
      </c>
      <c r="M20" s="347">
        <v>0</v>
      </c>
      <c r="N20" s="217">
        <f t="shared" si="4"/>
        <v>2317.2306136602542</v>
      </c>
      <c r="P20" s="8"/>
      <c r="Q20" s="128"/>
      <c r="R20" s="128"/>
      <c r="S20" s="128"/>
      <c r="T20" s="128"/>
      <c r="U20" s="41"/>
    </row>
    <row r="21" spans="1:21" ht="12">
      <c r="A21" s="4"/>
      <c r="N21" s="3"/>
      <c r="P21" s="1"/>
      <c r="Q21" s="1"/>
      <c r="R21" s="1"/>
      <c r="S21" s="1"/>
      <c r="T21" s="1"/>
      <c r="U21" s="143"/>
    </row>
    <row r="22" spans="1:21">
      <c r="A22" s="10" t="s">
        <v>129</v>
      </c>
      <c r="B22" s="25">
        <v>412.25886899999995</v>
      </c>
      <c r="C22" s="130"/>
      <c r="D22" s="130"/>
      <c r="E22" s="130"/>
      <c r="F22" s="130"/>
      <c r="G22" s="130"/>
      <c r="P22" s="8"/>
      <c r="U22" s="139"/>
    </row>
    <row r="23" spans="1:21">
      <c r="A23" s="10" t="s">
        <v>99</v>
      </c>
      <c r="B23" s="25">
        <v>429.16136899999992</v>
      </c>
      <c r="C23" s="130"/>
      <c r="D23" s="130"/>
      <c r="E23" s="130"/>
      <c r="F23" s="130"/>
      <c r="G23" s="130"/>
    </row>
    <row r="24" spans="1:21">
      <c r="A24" s="10" t="s">
        <v>100</v>
      </c>
      <c r="B24" s="25">
        <v>501.39361699999995</v>
      </c>
      <c r="C24" s="130"/>
      <c r="D24" s="130"/>
      <c r="E24" s="130"/>
      <c r="F24" s="130"/>
      <c r="G24" s="130"/>
    </row>
    <row r="25" spans="1:21">
      <c r="A25" s="10" t="s">
        <v>101</v>
      </c>
      <c r="B25" s="25">
        <v>317.92995700000006</v>
      </c>
      <c r="C25" s="130"/>
      <c r="D25" s="130"/>
      <c r="E25" s="130"/>
      <c r="F25" s="130"/>
      <c r="G25" s="130"/>
    </row>
    <row r="26" spans="1:21">
      <c r="A26" s="10" t="s">
        <v>128</v>
      </c>
      <c r="B26" s="25">
        <v>118.47676599999997</v>
      </c>
      <c r="C26" s="130"/>
      <c r="D26" s="130"/>
      <c r="E26" s="130"/>
      <c r="F26" s="130"/>
      <c r="G26" s="130"/>
    </row>
    <row r="27" spans="1:21">
      <c r="A27" s="10" t="s">
        <v>102</v>
      </c>
      <c r="B27" s="25">
        <v>296.15409999999997</v>
      </c>
      <c r="C27" s="130"/>
      <c r="D27" s="130"/>
      <c r="E27" s="130"/>
      <c r="F27" s="130"/>
      <c r="G27" s="130"/>
    </row>
    <row r="28" spans="1:21">
      <c r="A28" s="10" t="s">
        <v>103</v>
      </c>
      <c r="B28" s="25">
        <v>179.13974200000001</v>
      </c>
      <c r="C28" s="130"/>
      <c r="D28" s="130"/>
      <c r="E28" s="130"/>
      <c r="F28" s="130"/>
      <c r="G28" s="130"/>
    </row>
    <row r="29" spans="1:21">
      <c r="A29" s="10" t="s">
        <v>104</v>
      </c>
      <c r="B29" s="25">
        <v>1210.935929</v>
      </c>
      <c r="C29" s="130"/>
      <c r="D29" s="130"/>
      <c r="E29" s="130"/>
      <c r="F29" s="130"/>
      <c r="G29" s="130"/>
    </row>
    <row r="30" spans="1:21">
      <c r="A30" s="10" t="s">
        <v>105</v>
      </c>
      <c r="B30" s="25">
        <v>324.41107299999999</v>
      </c>
      <c r="C30" s="130"/>
      <c r="D30" s="130"/>
      <c r="E30" s="130"/>
      <c r="F30" s="130"/>
      <c r="G30" s="130"/>
    </row>
    <row r="31" spans="1:21">
      <c r="A31" s="10" t="s">
        <v>106</v>
      </c>
      <c r="B31" s="25">
        <v>238.19694800000002</v>
      </c>
      <c r="C31" s="130"/>
      <c r="D31" s="130"/>
      <c r="E31" s="130"/>
      <c r="F31" s="130"/>
      <c r="G31" s="130"/>
    </row>
    <row r="32" spans="1:21">
      <c r="A32" s="10" t="s">
        <v>107</v>
      </c>
      <c r="B32" s="25">
        <v>308.39639499999993</v>
      </c>
      <c r="C32" s="130"/>
      <c r="D32" s="130"/>
      <c r="E32" s="130"/>
      <c r="F32" s="130"/>
      <c r="G32" s="130"/>
    </row>
    <row r="33" spans="1:7">
      <c r="A33" s="10" t="s">
        <v>108</v>
      </c>
      <c r="B33" s="25">
        <v>1871.9206120000001</v>
      </c>
      <c r="C33" s="130"/>
      <c r="D33" s="130"/>
      <c r="E33" s="130"/>
      <c r="F33" s="130"/>
      <c r="G33" s="130"/>
    </row>
    <row r="34" spans="1:7">
      <c r="A34" s="10" t="s">
        <v>109</v>
      </c>
      <c r="B34" s="25">
        <v>1417.742972</v>
      </c>
      <c r="C34" s="130"/>
      <c r="D34" s="130"/>
      <c r="E34" s="130"/>
      <c r="F34" s="130"/>
      <c r="G34" s="130"/>
    </row>
    <row r="35" spans="1:7">
      <c r="A35" s="10" t="s">
        <v>110</v>
      </c>
      <c r="B35" s="25">
        <v>376.06163799999996</v>
      </c>
      <c r="C35" s="130"/>
      <c r="D35" s="130"/>
      <c r="E35" s="130"/>
      <c r="F35" s="130"/>
      <c r="G35" s="130"/>
    </row>
    <row r="36" spans="1:7">
      <c r="A36" s="130"/>
      <c r="B36" s="130"/>
      <c r="C36" s="130"/>
      <c r="D36" s="130"/>
      <c r="E36" s="130"/>
      <c r="F36" s="130"/>
      <c r="G36" s="130"/>
    </row>
    <row r="37" spans="1:7">
      <c r="A37" s="130"/>
      <c r="B37" s="130"/>
      <c r="C37" s="130"/>
      <c r="D37" s="130"/>
      <c r="E37" s="130"/>
      <c r="F37" s="130"/>
      <c r="G37" s="130"/>
    </row>
    <row r="38" spans="1:7">
      <c r="A38" s="130"/>
      <c r="B38" s="130"/>
      <c r="C38" s="130"/>
      <c r="D38" s="130"/>
      <c r="E38" s="130"/>
      <c r="F38" s="130"/>
      <c r="G38" s="130"/>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dimension ref="A1:T46"/>
  <sheetViews>
    <sheetView showGridLines="0" view="pageBreakPreview" zoomScaleNormal="70" zoomScaleSheetLayoutView="100" workbookViewId="0">
      <selection activeCell="A2" sqref="A2"/>
    </sheetView>
  </sheetViews>
  <sheetFormatPr defaultColWidth="9.109375" defaultRowHeight="13.2"/>
  <cols>
    <col min="1" max="1" width="30.88671875" style="2" customWidth="1"/>
    <col min="2" max="15" width="7.44140625" style="2" customWidth="1"/>
    <col min="16" max="16" width="9.109375" style="2" customWidth="1"/>
    <col min="17" max="16384" width="9.109375" style="2"/>
  </cols>
  <sheetData>
    <row r="1" spans="1:20" s="66" customFormat="1" ht="17.399999999999999">
      <c r="A1" s="234" t="s">
        <v>331</v>
      </c>
      <c r="B1" s="23"/>
      <c r="C1" s="23"/>
      <c r="D1" s="23"/>
      <c r="E1" s="23"/>
      <c r="G1" s="23"/>
      <c r="H1" s="23"/>
      <c r="I1" s="23"/>
      <c r="J1" s="23"/>
      <c r="K1" s="23"/>
      <c r="L1" s="23"/>
      <c r="M1" s="23"/>
      <c r="N1" s="23"/>
      <c r="P1" s="238" t="str">
        <f>'3'!N1</f>
        <v>II. čtvrtletí 2023</v>
      </c>
    </row>
    <row r="2" spans="1:20" s="7" customFormat="1" ht="6" customHeight="1">
      <c r="B2" s="115"/>
      <c r="C2" s="115"/>
      <c r="D2" s="115"/>
      <c r="E2" s="115"/>
      <c r="F2" s="115"/>
      <c r="G2" s="115"/>
      <c r="H2" s="115"/>
      <c r="I2" s="115"/>
      <c r="J2" s="115"/>
      <c r="K2" s="115"/>
      <c r="L2" s="115"/>
      <c r="M2" s="115"/>
      <c r="N2" s="115"/>
      <c r="O2" s="115"/>
    </row>
    <row r="3" spans="1:20" s="7" customFormat="1" ht="12" customHeight="1">
      <c r="A3" s="335">
        <v>2023</v>
      </c>
      <c r="B3" s="197" t="s">
        <v>85</v>
      </c>
      <c r="C3" s="197" t="s">
        <v>76</v>
      </c>
      <c r="D3" s="197" t="s">
        <v>77</v>
      </c>
      <c r="E3" s="197" t="s">
        <v>78</v>
      </c>
      <c r="F3" s="197" t="s">
        <v>88</v>
      </c>
      <c r="G3" s="197" t="s">
        <v>79</v>
      </c>
      <c r="H3" s="197" t="s">
        <v>80</v>
      </c>
      <c r="I3" s="197" t="s">
        <v>81</v>
      </c>
      <c r="J3" s="197" t="s">
        <v>82</v>
      </c>
      <c r="K3" s="197" t="s">
        <v>83</v>
      </c>
      <c r="L3" s="197" t="s">
        <v>84</v>
      </c>
      <c r="M3" s="197" t="s">
        <v>86</v>
      </c>
      <c r="N3" s="197" t="s">
        <v>87</v>
      </c>
      <c r="O3" s="197" t="s">
        <v>89</v>
      </c>
      <c r="P3" s="197" t="s">
        <v>7</v>
      </c>
    </row>
    <row r="4" spans="1:20" s="110" customFormat="1" ht="12" customHeight="1">
      <c r="A4" s="167" t="s">
        <v>116</v>
      </c>
      <c r="B4" s="271">
        <f>SUM(B5:B20)</f>
        <v>412.258869</v>
      </c>
      <c r="C4" s="271">
        <f>SUM(C5:C20)</f>
        <v>429.16136900000009</v>
      </c>
      <c r="D4" s="271">
        <f t="shared" ref="D4:P4" si="0">SUM(D5:D20)</f>
        <v>501.39361700000006</v>
      </c>
      <c r="E4" s="271">
        <f t="shared" si="0"/>
        <v>317.929957</v>
      </c>
      <c r="F4" s="271">
        <f>SUM(F5:F20)</f>
        <v>118.47676599999998</v>
      </c>
      <c r="G4" s="271">
        <f t="shared" si="0"/>
        <v>296.15409999999997</v>
      </c>
      <c r="H4" s="271">
        <f t="shared" si="0"/>
        <v>179.13974200000001</v>
      </c>
      <c r="I4" s="271">
        <f t="shared" si="0"/>
        <v>1210.9359290000002</v>
      </c>
      <c r="J4" s="271">
        <f t="shared" si="0"/>
        <v>324.41107299999999</v>
      </c>
      <c r="K4" s="271">
        <f t="shared" si="0"/>
        <v>238.19694800000002</v>
      </c>
      <c r="L4" s="271">
        <f t="shared" si="0"/>
        <v>308.39639499999998</v>
      </c>
      <c r="M4" s="271">
        <f t="shared" si="0"/>
        <v>1871.9206120000003</v>
      </c>
      <c r="N4" s="271">
        <f t="shared" si="0"/>
        <v>1417.7429719999991</v>
      </c>
      <c r="O4" s="271">
        <f t="shared" si="0"/>
        <v>376.06163800000002</v>
      </c>
      <c r="P4" s="192">
        <f t="shared" si="0"/>
        <v>8002.1799869999995</v>
      </c>
    </row>
    <row r="5" spans="1:20" s="7" customFormat="1" ht="12" customHeight="1">
      <c r="A5" s="166" t="s">
        <v>40</v>
      </c>
      <c r="B5" s="196">
        <v>0</v>
      </c>
      <c r="C5" s="196">
        <v>145.22332500000002</v>
      </c>
      <c r="D5" s="196">
        <v>42.404649999999997</v>
      </c>
      <c r="E5" s="196">
        <v>36.208198000000003</v>
      </c>
      <c r="F5" s="196">
        <v>34.088279</v>
      </c>
      <c r="G5" s="196">
        <v>57.382059999999996</v>
      </c>
      <c r="H5" s="196">
        <v>0.53379799999999999</v>
      </c>
      <c r="I5" s="196">
        <v>73.961778000000024</v>
      </c>
      <c r="J5" s="196">
        <v>23.234725999999998</v>
      </c>
      <c r="K5" s="196">
        <v>0.68600000000000005</v>
      </c>
      <c r="L5" s="196">
        <v>54.32033899999999</v>
      </c>
      <c r="M5" s="196">
        <v>85.502461000000011</v>
      </c>
      <c r="N5" s="196">
        <v>211.40880000000001</v>
      </c>
      <c r="O5" s="196">
        <v>31.755492000000007</v>
      </c>
      <c r="P5" s="189">
        <f>SUM(B5:O5)</f>
        <v>796.70990600000005</v>
      </c>
      <c r="T5" s="8"/>
    </row>
    <row r="6" spans="1:20" s="7" customFormat="1" ht="12" customHeight="1">
      <c r="A6" s="166" t="s">
        <v>39</v>
      </c>
      <c r="B6" s="196">
        <v>14.8743</v>
      </c>
      <c r="C6" s="196">
        <v>22.559436999999999</v>
      </c>
      <c r="D6" s="196">
        <v>10.343717999999999</v>
      </c>
      <c r="E6" s="196">
        <v>0.312</v>
      </c>
      <c r="F6" s="196">
        <v>5.4009760000000009</v>
      </c>
      <c r="G6" s="196">
        <v>2.0019999999999998</v>
      </c>
      <c r="H6" s="196">
        <v>1.9508399999999999</v>
      </c>
      <c r="I6" s="196">
        <v>0.11309699999999999</v>
      </c>
      <c r="J6" s="196">
        <v>3.1763429999999997</v>
      </c>
      <c r="K6" s="196">
        <v>10.582108999999997</v>
      </c>
      <c r="L6" s="196">
        <v>6.3121999999999998</v>
      </c>
      <c r="M6" s="196">
        <v>9.4132019999999983</v>
      </c>
      <c r="N6" s="196">
        <v>1.8854029999999999</v>
      </c>
      <c r="O6" s="196">
        <v>1.37653</v>
      </c>
      <c r="P6" s="189">
        <f t="shared" ref="P6:P20" si="1">SUM(B6:O6)</f>
        <v>90.302155000000013</v>
      </c>
      <c r="T6" s="8"/>
    </row>
    <row r="7" spans="1:20" s="7" customFormat="1" ht="12" customHeight="1">
      <c r="A7" s="166" t="s">
        <v>38</v>
      </c>
      <c r="B7" s="196">
        <v>0</v>
      </c>
      <c r="C7" s="196">
        <v>0</v>
      </c>
      <c r="D7" s="196">
        <v>4.9110000000000001E-2</v>
      </c>
      <c r="E7" s="196">
        <v>0</v>
      </c>
      <c r="F7" s="196">
        <v>0</v>
      </c>
      <c r="G7" s="196">
        <v>1.4130100000000001</v>
      </c>
      <c r="H7" s="196">
        <v>0</v>
      </c>
      <c r="I7" s="196">
        <v>502.01107900000005</v>
      </c>
      <c r="J7" s="196">
        <v>0</v>
      </c>
      <c r="K7" s="196">
        <v>0</v>
      </c>
      <c r="L7" s="196">
        <v>0</v>
      </c>
      <c r="M7" s="196">
        <v>0</v>
      </c>
      <c r="N7" s="196">
        <v>0.21609</v>
      </c>
      <c r="O7" s="196">
        <v>0</v>
      </c>
      <c r="P7" s="189">
        <f t="shared" si="1"/>
        <v>503.68928900000009</v>
      </c>
      <c r="T7" s="8"/>
    </row>
    <row r="8" spans="1:20" s="7" customFormat="1" ht="12" customHeight="1">
      <c r="A8" s="166" t="s">
        <v>60</v>
      </c>
      <c r="B8" s="272">
        <v>2.5750000000000002</v>
      </c>
      <c r="C8" s="272">
        <v>0</v>
      </c>
      <c r="D8" s="272">
        <v>1.1890000000000001</v>
      </c>
      <c r="E8" s="272">
        <v>0</v>
      </c>
      <c r="F8" s="272">
        <v>3.9E-2</v>
      </c>
      <c r="G8" s="272">
        <v>0</v>
      </c>
      <c r="H8" s="272">
        <v>0.76700000000000002</v>
      </c>
      <c r="I8" s="272">
        <v>4.5615000000000003E-2</v>
      </c>
      <c r="J8" s="272">
        <v>0.11293</v>
      </c>
      <c r="K8" s="272">
        <v>7.4610000000000003</v>
      </c>
      <c r="L8" s="272">
        <v>0.9902399999999999</v>
      </c>
      <c r="M8" s="272">
        <v>5.7160270000000004</v>
      </c>
      <c r="N8" s="272">
        <v>0</v>
      </c>
      <c r="O8" s="196">
        <v>4.4700000000000004E-2</v>
      </c>
      <c r="P8" s="189">
        <f t="shared" si="1"/>
        <v>18.940511999999998</v>
      </c>
      <c r="T8" s="8"/>
    </row>
    <row r="9" spans="1:20" s="7" customFormat="1" ht="12" customHeight="1">
      <c r="A9" s="166" t="s">
        <v>61</v>
      </c>
      <c r="B9" s="272">
        <v>1.518</v>
      </c>
      <c r="C9" s="272">
        <v>0</v>
      </c>
      <c r="D9" s="272">
        <v>6.0000000000000001E-3</v>
      </c>
      <c r="E9" s="272">
        <v>0.98954999999999993</v>
      </c>
      <c r="F9" s="272">
        <v>0</v>
      </c>
      <c r="G9" s="272">
        <v>0</v>
      </c>
      <c r="H9" s="272">
        <v>0</v>
      </c>
      <c r="I9" s="272">
        <v>0</v>
      </c>
      <c r="J9" s="272">
        <v>0</v>
      </c>
      <c r="K9" s="272">
        <v>0</v>
      </c>
      <c r="L9" s="272">
        <v>0</v>
      </c>
      <c r="M9" s="272">
        <v>0</v>
      </c>
      <c r="N9" s="272">
        <v>0.374</v>
      </c>
      <c r="O9" s="196">
        <v>8.2899999999999998E-4</v>
      </c>
      <c r="P9" s="189">
        <f t="shared" si="1"/>
        <v>2.888379</v>
      </c>
      <c r="T9" s="8"/>
    </row>
    <row r="10" spans="1:20" s="7" customFormat="1" ht="12" customHeight="1">
      <c r="A10" s="166" t="s">
        <v>62</v>
      </c>
      <c r="B10" s="272">
        <v>0</v>
      </c>
      <c r="C10" s="272">
        <v>0</v>
      </c>
      <c r="D10" s="272">
        <v>7.3999999999999996E-2</v>
      </c>
      <c r="E10" s="272">
        <v>6.6650000000000001E-2</v>
      </c>
      <c r="F10" s="272">
        <v>5.5600000000000011E-2</v>
      </c>
      <c r="G10" s="272">
        <v>4.7199999999999985E-3</v>
      </c>
      <c r="H10" s="272">
        <v>0</v>
      </c>
      <c r="I10" s="272">
        <v>0</v>
      </c>
      <c r="J10" s="272">
        <v>0</v>
      </c>
      <c r="K10" s="272">
        <v>0</v>
      </c>
      <c r="L10" s="272">
        <v>0</v>
      </c>
      <c r="M10" s="272">
        <v>0</v>
      </c>
      <c r="N10" s="272">
        <v>2.5999999999999999E-2</v>
      </c>
      <c r="O10" s="196">
        <v>0</v>
      </c>
      <c r="P10" s="189">
        <f t="shared" si="1"/>
        <v>0.22697000000000001</v>
      </c>
      <c r="T10" s="8"/>
    </row>
    <row r="11" spans="1:20" s="7" customFormat="1" ht="12" customHeight="1">
      <c r="A11" s="166" t="s">
        <v>37</v>
      </c>
      <c r="B11" s="272">
        <v>0</v>
      </c>
      <c r="C11" s="272">
        <v>150.846957</v>
      </c>
      <c r="D11" s="272">
        <v>4.6206400000000007</v>
      </c>
      <c r="E11" s="272">
        <v>217.120113</v>
      </c>
      <c r="F11" s="272">
        <v>1.415</v>
      </c>
      <c r="G11" s="272">
        <v>120.57428</v>
      </c>
      <c r="H11" s="272">
        <v>9.0582819999999984</v>
      </c>
      <c r="I11" s="272">
        <v>15.952796999999999</v>
      </c>
      <c r="J11" s="272">
        <v>154.30713</v>
      </c>
      <c r="K11" s="272">
        <v>179.90165100000002</v>
      </c>
      <c r="L11" s="272">
        <v>194.43135599999999</v>
      </c>
      <c r="M11" s="272">
        <v>756.56378099999995</v>
      </c>
      <c r="N11" s="272">
        <v>1067.2297749999993</v>
      </c>
      <c r="O11" s="196">
        <v>237.531913</v>
      </c>
      <c r="P11" s="189">
        <f t="shared" si="1"/>
        <v>3109.5536749999992</v>
      </c>
      <c r="T11" s="8"/>
    </row>
    <row r="12" spans="1:20" s="7" customFormat="1" ht="12" customHeight="1">
      <c r="A12" s="166" t="s">
        <v>72</v>
      </c>
      <c r="B12" s="272">
        <v>0</v>
      </c>
      <c r="C12" s="272">
        <v>16.84158</v>
      </c>
      <c r="D12" s="272">
        <v>0</v>
      </c>
      <c r="E12" s="272">
        <v>0</v>
      </c>
      <c r="F12" s="272">
        <v>4.3082900000000004</v>
      </c>
      <c r="G12" s="272">
        <v>0</v>
      </c>
      <c r="H12" s="272">
        <v>0</v>
      </c>
      <c r="I12" s="272">
        <v>0</v>
      </c>
      <c r="J12" s="272">
        <v>0</v>
      </c>
      <c r="K12" s="272">
        <v>0</v>
      </c>
      <c r="L12" s="272">
        <v>0</v>
      </c>
      <c r="M12" s="272">
        <v>0</v>
      </c>
      <c r="N12" s="272">
        <v>0</v>
      </c>
      <c r="O12" s="196">
        <v>0</v>
      </c>
      <c r="P12" s="189">
        <f t="shared" si="1"/>
        <v>21.14987</v>
      </c>
      <c r="T12" s="8"/>
    </row>
    <row r="13" spans="1:20" s="7" customFormat="1" ht="12" customHeight="1">
      <c r="A13" s="166" t="s">
        <v>36</v>
      </c>
      <c r="B13" s="272">
        <v>0</v>
      </c>
      <c r="C13" s="272">
        <v>0</v>
      </c>
      <c r="D13" s="272">
        <v>0</v>
      </c>
      <c r="E13" s="272">
        <v>0</v>
      </c>
      <c r="F13" s="272">
        <v>0</v>
      </c>
      <c r="G13" s="272">
        <v>0</v>
      </c>
      <c r="H13" s="272">
        <v>0</v>
      </c>
      <c r="I13" s="272">
        <v>0</v>
      </c>
      <c r="J13" s="272">
        <v>0</v>
      </c>
      <c r="K13" s="272">
        <v>0</v>
      </c>
      <c r="L13" s="272">
        <v>0</v>
      </c>
      <c r="M13" s="272">
        <v>0</v>
      </c>
      <c r="N13" s="272">
        <v>0</v>
      </c>
      <c r="O13" s="196">
        <v>0</v>
      </c>
      <c r="P13" s="189">
        <f t="shared" si="1"/>
        <v>0</v>
      </c>
      <c r="T13" s="8"/>
    </row>
    <row r="14" spans="1:20" s="7" customFormat="1" ht="12" customHeight="1">
      <c r="A14" s="166" t="s">
        <v>35</v>
      </c>
      <c r="B14" s="272">
        <v>0</v>
      </c>
      <c r="C14" s="272">
        <v>0</v>
      </c>
      <c r="D14" s="272">
        <v>5.0158000000000005</v>
      </c>
      <c r="E14" s="272">
        <v>0.12215000000000001</v>
      </c>
      <c r="F14" s="272">
        <v>3.8364249999999998</v>
      </c>
      <c r="G14" s="272">
        <v>0</v>
      </c>
      <c r="H14" s="272">
        <v>0.44339999999999996</v>
      </c>
      <c r="I14" s="272">
        <v>117.73128</v>
      </c>
      <c r="J14" s="272">
        <v>0</v>
      </c>
      <c r="K14" s="272">
        <v>1.762</v>
      </c>
      <c r="L14" s="272">
        <v>0</v>
      </c>
      <c r="M14" s="272">
        <v>40.292595999999996</v>
      </c>
      <c r="N14" s="272">
        <v>5.6000000000000001E-2</v>
      </c>
      <c r="O14" s="196">
        <v>2.1240000000000001</v>
      </c>
      <c r="P14" s="189">
        <f t="shared" si="1"/>
        <v>171.38365100000001</v>
      </c>
      <c r="T14" s="8"/>
    </row>
    <row r="15" spans="1:20" s="7" customFormat="1" ht="12" customHeight="1">
      <c r="A15" s="166" t="s">
        <v>34</v>
      </c>
      <c r="B15" s="272">
        <v>0</v>
      </c>
      <c r="C15" s="272">
        <v>0</v>
      </c>
      <c r="D15" s="272">
        <v>0</v>
      </c>
      <c r="E15" s="272">
        <v>0</v>
      </c>
      <c r="F15" s="272">
        <v>0</v>
      </c>
      <c r="G15" s="272">
        <v>0</v>
      </c>
      <c r="H15" s="272">
        <v>0</v>
      </c>
      <c r="I15" s="272">
        <v>0</v>
      </c>
      <c r="J15" s="272">
        <v>0</v>
      </c>
      <c r="K15" s="272">
        <v>0</v>
      </c>
      <c r="L15" s="272">
        <v>0</v>
      </c>
      <c r="M15" s="272">
        <v>2.2268469999999998</v>
      </c>
      <c r="N15" s="272">
        <v>0</v>
      </c>
      <c r="O15" s="196">
        <v>0</v>
      </c>
      <c r="P15" s="189">
        <f t="shared" si="1"/>
        <v>2.2268469999999998</v>
      </c>
      <c r="T15" s="8"/>
    </row>
    <row r="16" spans="1:20" s="7" customFormat="1" ht="12" customHeight="1">
      <c r="A16" s="166" t="s">
        <v>33</v>
      </c>
      <c r="B16" s="272">
        <v>128.85599999999999</v>
      </c>
      <c r="C16" s="272">
        <v>2.1813440000000002</v>
      </c>
      <c r="D16" s="272">
        <v>274.07100000000003</v>
      </c>
      <c r="E16" s="272">
        <v>0</v>
      </c>
      <c r="F16" s="272">
        <v>0.49752600000000002</v>
      </c>
      <c r="G16" s="272">
        <v>0</v>
      </c>
      <c r="H16" s="272">
        <v>91.741</v>
      </c>
      <c r="I16" s="272">
        <v>4.3630000000000004</v>
      </c>
      <c r="J16" s="272">
        <v>28.551264000000003</v>
      </c>
      <c r="K16" s="272">
        <v>0</v>
      </c>
      <c r="L16" s="272">
        <v>4.7188980000000003</v>
      </c>
      <c r="M16" s="272">
        <v>18.831558965277868</v>
      </c>
      <c r="N16" s="272">
        <v>2.2143899999999999</v>
      </c>
      <c r="O16" s="196">
        <v>5.5465</v>
      </c>
      <c r="P16" s="189">
        <f t="shared" si="1"/>
        <v>561.5724809652778</v>
      </c>
      <c r="T16" s="8"/>
    </row>
    <row r="17" spans="1:20" s="7" customFormat="1" ht="12" customHeight="1">
      <c r="A17" s="166" t="s">
        <v>32</v>
      </c>
      <c r="B17" s="272">
        <v>0</v>
      </c>
      <c r="C17" s="272">
        <v>0.21834499999999998</v>
      </c>
      <c r="D17" s="272">
        <v>0</v>
      </c>
      <c r="E17" s="272">
        <v>1.2725700000000002</v>
      </c>
      <c r="F17" s="272">
        <v>0</v>
      </c>
      <c r="G17" s="272">
        <v>0</v>
      </c>
      <c r="H17" s="272">
        <v>0</v>
      </c>
      <c r="I17" s="272">
        <v>315.15364900000003</v>
      </c>
      <c r="J17" s="272">
        <v>0</v>
      </c>
      <c r="K17" s="272">
        <v>0</v>
      </c>
      <c r="L17" s="272">
        <v>2.1999999999999999E-2</v>
      </c>
      <c r="M17" s="272">
        <v>187.97512599999999</v>
      </c>
      <c r="N17" s="272">
        <v>16.956</v>
      </c>
      <c r="O17" s="196">
        <v>14.707000000000001</v>
      </c>
      <c r="P17" s="189">
        <f t="shared" si="1"/>
        <v>536.30468999999994</v>
      </c>
      <c r="T17" s="8"/>
    </row>
    <row r="18" spans="1:20" s="7" customFormat="1" ht="12" customHeight="1">
      <c r="A18" s="166" t="s">
        <v>3</v>
      </c>
      <c r="B18" s="272">
        <v>0</v>
      </c>
      <c r="C18" s="272">
        <v>0</v>
      </c>
      <c r="D18" s="272">
        <v>0</v>
      </c>
      <c r="E18" s="272">
        <v>0</v>
      </c>
      <c r="F18" s="272">
        <v>0</v>
      </c>
      <c r="G18" s="272">
        <v>0</v>
      </c>
      <c r="H18" s="272">
        <v>0</v>
      </c>
      <c r="I18" s="272">
        <v>0</v>
      </c>
      <c r="J18" s="272">
        <v>0</v>
      </c>
      <c r="K18" s="272">
        <v>0</v>
      </c>
      <c r="L18" s="272">
        <v>0</v>
      </c>
      <c r="M18" s="272">
        <v>0</v>
      </c>
      <c r="N18" s="272">
        <v>0</v>
      </c>
      <c r="O18" s="196">
        <v>0</v>
      </c>
      <c r="P18" s="189">
        <f t="shared" si="1"/>
        <v>0</v>
      </c>
      <c r="T18" s="8"/>
    </row>
    <row r="19" spans="1:20" s="7" customFormat="1" ht="12" customHeight="1">
      <c r="A19" s="166" t="s">
        <v>31</v>
      </c>
      <c r="B19" s="272">
        <v>0</v>
      </c>
      <c r="C19" s="272">
        <v>3.6420239999999997</v>
      </c>
      <c r="D19" s="272">
        <v>6.7404390000000003</v>
      </c>
      <c r="E19" s="272">
        <v>0</v>
      </c>
      <c r="F19" s="272">
        <v>2.6726600000000005</v>
      </c>
      <c r="G19" s="272">
        <v>0.248</v>
      </c>
      <c r="H19" s="272">
        <v>0</v>
      </c>
      <c r="I19" s="272">
        <v>0.17779999999999999</v>
      </c>
      <c r="J19" s="272">
        <v>6.2485840000000001</v>
      </c>
      <c r="K19" s="272">
        <v>8.4612999999999994E-2</v>
      </c>
      <c r="L19" s="272">
        <v>1.1020000000000001E-3</v>
      </c>
      <c r="M19" s="272">
        <v>5.9865919999999999</v>
      </c>
      <c r="N19" s="272">
        <v>0.70996800000000004</v>
      </c>
      <c r="O19" s="196">
        <v>0.14743999999999999</v>
      </c>
      <c r="P19" s="189">
        <f t="shared" si="1"/>
        <v>26.659222</v>
      </c>
      <c r="T19" s="8"/>
    </row>
    <row r="20" spans="1:20" s="7" customFormat="1" ht="12" customHeight="1">
      <c r="A20" s="166" t="s">
        <v>30</v>
      </c>
      <c r="B20" s="272">
        <v>264.43556899999999</v>
      </c>
      <c r="C20" s="272">
        <v>87.648357000000019</v>
      </c>
      <c r="D20" s="272">
        <v>156.87926000000004</v>
      </c>
      <c r="E20" s="272">
        <v>61.838725999999987</v>
      </c>
      <c r="F20" s="272">
        <v>66.163009999999986</v>
      </c>
      <c r="G20" s="272">
        <v>114.53003</v>
      </c>
      <c r="H20" s="272">
        <v>74.645421999999996</v>
      </c>
      <c r="I20" s="272">
        <v>181.42583400000004</v>
      </c>
      <c r="J20" s="272">
        <v>108.78009599999997</v>
      </c>
      <c r="K20" s="272">
        <v>37.719575000000006</v>
      </c>
      <c r="L20" s="272">
        <v>47.600259999999999</v>
      </c>
      <c r="M20" s="272">
        <v>759.41242103472246</v>
      </c>
      <c r="N20" s="272">
        <v>116.66654599999994</v>
      </c>
      <c r="O20" s="196">
        <v>82.82723399999999</v>
      </c>
      <c r="P20" s="189">
        <f t="shared" si="1"/>
        <v>2160.5723400347224</v>
      </c>
      <c r="T20" s="8"/>
    </row>
    <row r="21" spans="1:20" s="4" customFormat="1" ht="10.199999999999999">
      <c r="A21" s="199"/>
      <c r="P21" s="3"/>
    </row>
    <row r="22" spans="1:20" s="7" customFormat="1">
      <c r="A22" s="67"/>
      <c r="B22" s="68"/>
      <c r="C22" s="68"/>
      <c r="D22" s="68"/>
      <c r="E22" s="68"/>
      <c r="F22" s="68"/>
      <c r="G22" s="68"/>
      <c r="H22" s="68"/>
      <c r="I22" s="68"/>
      <c r="J22" s="68"/>
      <c r="K22" s="68"/>
      <c r="L22" s="68"/>
      <c r="M22" s="68"/>
      <c r="N22" s="68"/>
      <c r="O22" s="68"/>
      <c r="P22" s="67"/>
    </row>
    <row r="23" spans="1:20" s="7" customFormat="1">
      <c r="A23" s="67"/>
      <c r="B23" s="68"/>
      <c r="C23" s="68"/>
      <c r="D23" s="68"/>
      <c r="E23" s="68"/>
      <c r="F23" s="68"/>
      <c r="G23" s="68"/>
      <c r="H23" s="68"/>
      <c r="I23" s="68"/>
      <c r="J23" s="68"/>
      <c r="K23" s="68"/>
      <c r="L23" s="68"/>
      <c r="M23" s="68"/>
      <c r="N23" s="68"/>
      <c r="O23" s="68"/>
      <c r="P23" s="68"/>
    </row>
    <row r="24" spans="1:20" s="7" customFormat="1">
      <c r="A24" s="67"/>
      <c r="B24" s="68"/>
      <c r="C24" s="68"/>
      <c r="D24" s="68"/>
      <c r="E24" s="68"/>
      <c r="F24" s="68"/>
      <c r="G24" s="68"/>
      <c r="H24" s="68"/>
      <c r="I24" s="68"/>
      <c r="J24" s="68"/>
      <c r="K24" s="68"/>
      <c r="L24" s="68"/>
      <c r="M24" s="68"/>
      <c r="N24" s="68"/>
      <c r="O24" s="68"/>
      <c r="P24" s="68"/>
      <c r="Q24" s="69"/>
    </row>
    <row r="25" spans="1:20" s="7" customFormat="1">
      <c r="A25" s="67"/>
      <c r="B25" s="68"/>
      <c r="C25" s="68"/>
      <c r="D25" s="68"/>
      <c r="E25" s="68"/>
      <c r="F25" s="68"/>
      <c r="G25" s="68"/>
      <c r="H25" s="68"/>
      <c r="I25" s="68"/>
      <c r="J25" s="68"/>
      <c r="K25" s="68"/>
      <c r="L25" s="68"/>
      <c r="M25" s="68"/>
      <c r="N25" s="68"/>
      <c r="O25" s="68"/>
      <c r="P25" s="68"/>
      <c r="Q25" s="69"/>
    </row>
    <row r="26" spans="1:20" s="7" customFormat="1">
      <c r="A26" s="67"/>
      <c r="B26" s="68"/>
      <c r="C26" s="68"/>
      <c r="D26" s="68"/>
      <c r="E26" s="68"/>
      <c r="F26" s="68"/>
      <c r="G26" s="68"/>
      <c r="H26" s="68"/>
      <c r="I26" s="68"/>
      <c r="J26" s="68"/>
      <c r="K26" s="68"/>
      <c r="L26" s="68"/>
      <c r="M26" s="68"/>
      <c r="N26" s="68"/>
      <c r="O26" s="68"/>
      <c r="P26" s="68"/>
      <c r="S26" s="8"/>
    </row>
    <row r="27" spans="1:20" s="7" customFormat="1">
      <c r="A27" s="67"/>
      <c r="B27" s="68"/>
      <c r="C27" s="68"/>
      <c r="D27" s="68"/>
      <c r="E27" s="68"/>
      <c r="F27" s="68"/>
      <c r="G27" s="68"/>
      <c r="H27" s="68"/>
      <c r="I27" s="68"/>
      <c r="J27" s="68"/>
      <c r="K27" s="68"/>
      <c r="L27" s="68"/>
      <c r="M27" s="68"/>
      <c r="N27" s="68"/>
      <c r="O27" s="68"/>
      <c r="P27" s="68"/>
    </row>
    <row r="28" spans="1:20" s="7" customFormat="1">
      <c r="A28" s="67"/>
      <c r="B28" s="68"/>
      <c r="C28" s="68"/>
      <c r="D28" s="68"/>
      <c r="E28" s="68"/>
      <c r="F28" s="68"/>
      <c r="G28" s="68"/>
      <c r="H28" s="68"/>
      <c r="I28" s="68"/>
      <c r="J28" s="68"/>
      <c r="K28" s="68"/>
      <c r="L28" s="68"/>
      <c r="M28" s="68"/>
      <c r="N28" s="68"/>
      <c r="O28" s="68"/>
      <c r="P28" s="68"/>
    </row>
    <row r="29" spans="1:20" s="7" customFormat="1">
      <c r="A29" s="67"/>
      <c r="B29" s="68"/>
      <c r="C29" s="68"/>
      <c r="D29" s="68"/>
      <c r="E29" s="68"/>
      <c r="F29" s="68"/>
      <c r="G29" s="68"/>
      <c r="H29" s="68"/>
      <c r="I29" s="68"/>
      <c r="J29" s="68"/>
      <c r="K29" s="68"/>
      <c r="L29" s="68"/>
      <c r="M29" s="68"/>
      <c r="N29" s="68"/>
      <c r="O29" s="68"/>
      <c r="P29" s="68"/>
    </row>
    <row r="30" spans="1:20" s="7" customFormat="1">
      <c r="A30" s="67"/>
      <c r="B30" s="68"/>
      <c r="C30" s="68"/>
      <c r="D30" s="68"/>
      <c r="E30" s="68"/>
      <c r="F30" s="68"/>
      <c r="G30" s="68"/>
      <c r="H30" s="68"/>
      <c r="I30" s="68"/>
      <c r="J30" s="68"/>
      <c r="K30" s="68"/>
      <c r="L30" s="68"/>
      <c r="M30" s="68"/>
      <c r="N30" s="68"/>
      <c r="O30" s="68"/>
      <c r="P30" s="68"/>
    </row>
    <row r="31" spans="1:20" s="7" customFormat="1">
      <c r="A31" s="67"/>
      <c r="B31" s="68"/>
      <c r="C31" s="68"/>
      <c r="D31" s="68"/>
      <c r="E31" s="68"/>
      <c r="F31" s="68"/>
      <c r="G31" s="68"/>
      <c r="H31" s="68"/>
      <c r="I31" s="68"/>
      <c r="J31" s="68"/>
      <c r="K31" s="68"/>
      <c r="L31" s="68"/>
      <c r="M31" s="68"/>
      <c r="N31" s="68"/>
      <c r="O31" s="68"/>
      <c r="P31" s="68"/>
    </row>
    <row r="32" spans="1:20" s="7" customFormat="1">
      <c r="A32" s="67"/>
      <c r="B32" s="68"/>
      <c r="C32" s="68"/>
      <c r="D32" s="68"/>
      <c r="E32" s="68"/>
      <c r="F32" s="68"/>
      <c r="G32" s="68"/>
      <c r="H32" s="68"/>
      <c r="I32" s="68"/>
      <c r="J32" s="68"/>
      <c r="K32" s="68"/>
      <c r="L32" s="68"/>
      <c r="M32" s="68"/>
      <c r="N32" s="68"/>
      <c r="O32" s="68"/>
      <c r="P32" s="68"/>
    </row>
    <row r="33" spans="1:16" s="7" customFormat="1">
      <c r="A33" s="67"/>
      <c r="B33" s="68"/>
      <c r="C33" s="68"/>
      <c r="D33" s="68"/>
      <c r="E33" s="68"/>
      <c r="F33" s="68"/>
      <c r="G33" s="68"/>
      <c r="H33" s="68"/>
      <c r="I33" s="68"/>
      <c r="J33" s="68"/>
      <c r="K33" s="68"/>
      <c r="L33" s="68"/>
      <c r="M33" s="68"/>
      <c r="N33" s="68"/>
      <c r="O33" s="68"/>
      <c r="P33" s="68"/>
    </row>
    <row r="34" spans="1:16" s="7" customFormat="1">
      <c r="A34" s="67"/>
      <c r="B34" s="68"/>
      <c r="C34" s="68"/>
      <c r="D34" s="68"/>
      <c r="E34" s="68"/>
      <c r="F34" s="68"/>
      <c r="G34" s="68"/>
      <c r="H34" s="68"/>
      <c r="I34" s="68"/>
      <c r="J34" s="68"/>
      <c r="K34" s="68"/>
      <c r="L34" s="68"/>
      <c r="M34" s="68"/>
      <c r="N34" s="68"/>
      <c r="O34" s="68"/>
      <c r="P34" s="68"/>
    </row>
    <row r="35" spans="1:16" s="7" customFormat="1">
      <c r="A35" s="67"/>
      <c r="B35" s="68"/>
      <c r="C35" s="68"/>
      <c r="D35" s="68"/>
      <c r="E35" s="68"/>
      <c r="F35" s="68"/>
      <c r="G35" s="68"/>
      <c r="H35" s="68"/>
      <c r="I35" s="68"/>
      <c r="J35" s="68"/>
      <c r="K35" s="68"/>
      <c r="L35" s="68"/>
      <c r="M35" s="68"/>
      <c r="N35" s="68"/>
      <c r="O35" s="68"/>
      <c r="P35" s="68"/>
    </row>
    <row r="36" spans="1:16" s="7" customFormat="1">
      <c r="A36" s="67"/>
      <c r="B36" s="68"/>
      <c r="C36" s="68"/>
      <c r="D36" s="68"/>
      <c r="E36" s="68"/>
      <c r="F36" s="68"/>
      <c r="G36" s="68"/>
      <c r="H36" s="68"/>
      <c r="I36" s="68"/>
      <c r="J36" s="68"/>
      <c r="K36" s="68"/>
      <c r="L36" s="68"/>
      <c r="M36" s="68"/>
      <c r="N36" s="68"/>
      <c r="O36" s="68"/>
      <c r="P36" s="68"/>
    </row>
    <row r="37" spans="1:16" s="7" customFormat="1">
      <c r="A37" s="67"/>
      <c r="B37" s="68"/>
      <c r="C37" s="68"/>
      <c r="D37" s="68"/>
      <c r="E37" s="68"/>
      <c r="F37" s="68"/>
      <c r="G37" s="68"/>
      <c r="H37" s="68"/>
      <c r="I37" s="68"/>
      <c r="J37" s="68"/>
      <c r="K37" s="68"/>
      <c r="L37" s="68"/>
      <c r="M37" s="68"/>
      <c r="N37" s="68"/>
      <c r="O37" s="68"/>
      <c r="P37" s="68"/>
    </row>
    <row r="38" spans="1:16" s="7" customFormat="1">
      <c r="A38" s="67"/>
      <c r="B38" s="68"/>
      <c r="C38" s="68"/>
      <c r="D38" s="68"/>
      <c r="E38" s="68"/>
      <c r="F38" s="68"/>
      <c r="G38" s="68"/>
      <c r="H38" s="68"/>
      <c r="I38" s="68"/>
      <c r="J38" s="68"/>
      <c r="K38" s="68"/>
      <c r="L38" s="68"/>
      <c r="M38" s="68"/>
      <c r="N38" s="68"/>
      <c r="O38" s="68"/>
      <c r="P38" s="68"/>
    </row>
    <row r="39" spans="1:16" s="7" customFormat="1">
      <c r="A39" s="67"/>
      <c r="B39" s="68"/>
      <c r="C39" s="68"/>
      <c r="D39" s="68"/>
      <c r="E39" s="68"/>
      <c r="F39" s="68"/>
      <c r="G39" s="68"/>
      <c r="H39" s="68"/>
      <c r="I39" s="68"/>
      <c r="J39" s="68"/>
      <c r="K39" s="68"/>
      <c r="L39" s="68"/>
      <c r="M39" s="68"/>
      <c r="N39" s="68"/>
      <c r="O39" s="68"/>
      <c r="P39" s="68"/>
    </row>
    <row r="40" spans="1:16" s="7" customFormat="1">
      <c r="A40" s="67"/>
      <c r="B40" s="68"/>
      <c r="C40" s="68"/>
      <c r="D40" s="68"/>
      <c r="E40" s="68"/>
      <c r="F40" s="68"/>
      <c r="G40" s="68"/>
      <c r="H40" s="68"/>
      <c r="I40" s="68"/>
      <c r="J40" s="68"/>
      <c r="K40" s="68"/>
      <c r="L40" s="68"/>
      <c r="M40" s="68"/>
      <c r="N40" s="68"/>
      <c r="O40" s="68"/>
      <c r="P40" s="68"/>
    </row>
    <row r="41" spans="1:16" s="7" customFormat="1">
      <c r="A41" s="67"/>
      <c r="B41" s="68"/>
      <c r="C41" s="68"/>
      <c r="D41" s="68"/>
      <c r="E41" s="68"/>
      <c r="F41" s="68"/>
      <c r="G41" s="68"/>
      <c r="H41" s="68"/>
      <c r="I41" s="68"/>
      <c r="J41" s="68"/>
      <c r="K41" s="68"/>
      <c r="L41" s="68"/>
      <c r="M41" s="68"/>
      <c r="N41" s="68"/>
      <c r="O41" s="68"/>
      <c r="P41" s="68"/>
    </row>
    <row r="42" spans="1:16" s="7" customFormat="1">
      <c r="A42" s="2"/>
      <c r="B42" s="2"/>
      <c r="C42" s="2"/>
      <c r="D42" s="2"/>
      <c r="E42" s="2"/>
      <c r="F42" s="2"/>
      <c r="G42" s="2"/>
      <c r="H42" s="2"/>
      <c r="I42" s="2"/>
      <c r="J42" s="2"/>
      <c r="K42" s="2"/>
      <c r="L42" s="2"/>
      <c r="M42" s="2"/>
      <c r="N42" s="2"/>
      <c r="O42" s="2"/>
      <c r="P42" s="2"/>
    </row>
    <row r="44" spans="1:16">
      <c r="C44" s="70"/>
    </row>
    <row r="45" spans="1:16">
      <c r="C45" s="70"/>
    </row>
    <row r="46" spans="1:16">
      <c r="C46" s="70"/>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9"/>
  <dimension ref="A1:Q67"/>
  <sheetViews>
    <sheetView showGridLines="0" view="pageBreakPreview" zoomScaleNormal="70" zoomScaleSheetLayoutView="100" workbookViewId="0">
      <selection activeCell="O35" sqref="O35"/>
    </sheetView>
  </sheetViews>
  <sheetFormatPr defaultColWidth="9.109375" defaultRowHeight="11.4"/>
  <cols>
    <col min="1" max="1" width="31.5546875" style="7" customWidth="1"/>
    <col min="2" max="4" width="10.33203125" style="7" bestFit="1" customWidth="1"/>
    <col min="5" max="5" width="10.33203125" style="130" customWidth="1"/>
    <col min="6" max="16384" width="9.109375" style="7"/>
  </cols>
  <sheetData>
    <row r="1" spans="1:11" ht="17.399999999999999">
      <c r="A1" s="234" t="s">
        <v>261</v>
      </c>
      <c r="B1" s="73"/>
      <c r="C1" s="73"/>
      <c r="D1" s="73"/>
      <c r="E1" s="73"/>
    </row>
    <row r="2" spans="1:11" ht="6" customHeight="1"/>
    <row r="3" spans="1:11" ht="12" customHeight="1">
      <c r="A3" s="376">
        <v>2023</v>
      </c>
      <c r="B3" s="377" t="s">
        <v>340</v>
      </c>
      <c r="C3" s="378"/>
      <c r="D3" s="378"/>
      <c r="E3" s="309"/>
    </row>
    <row r="4" spans="1:11" ht="12">
      <c r="A4" s="376"/>
      <c r="B4" s="284" t="s">
        <v>14</v>
      </c>
      <c r="C4" s="178" t="s">
        <v>15</v>
      </c>
      <c r="D4" s="178" t="s">
        <v>16</v>
      </c>
      <c r="E4" s="310"/>
    </row>
    <row r="5" spans="1:11" s="130" customFormat="1" ht="12.75" customHeight="1">
      <c r="A5" s="388" t="s">
        <v>73</v>
      </c>
      <c r="B5" s="382">
        <f>+B6+C6+D6</f>
        <v>3613242.9639999997</v>
      </c>
      <c r="C5" s="378"/>
      <c r="D5" s="378"/>
      <c r="E5" s="310"/>
    </row>
    <row r="6" spans="1:11" ht="12">
      <c r="A6" s="389"/>
      <c r="B6" s="291">
        <f>SUM(B7:B14)</f>
        <v>1048811.743</v>
      </c>
      <c r="C6" s="288">
        <f t="shared" ref="C6:D6" si="0">SUM(C7:C14)</f>
        <v>1195100.9720000001</v>
      </c>
      <c r="D6" s="288">
        <f t="shared" si="0"/>
        <v>1369330.2490000001</v>
      </c>
      <c r="E6" s="311"/>
    </row>
    <row r="7" spans="1:11">
      <c r="A7" s="169" t="s">
        <v>63</v>
      </c>
      <c r="B7" s="289">
        <v>5403.37</v>
      </c>
      <c r="C7" s="290">
        <v>26.05</v>
      </c>
      <c r="D7" s="290">
        <v>38385.379999999997</v>
      </c>
      <c r="E7" s="316">
        <f>+SUM(B7:D7)/$B$5</f>
        <v>1.2126170433746674E-2</v>
      </c>
      <c r="F7" s="11"/>
      <c r="K7" s="127"/>
    </row>
    <row r="8" spans="1:11">
      <c r="A8" s="169" t="s">
        <v>64</v>
      </c>
      <c r="B8" s="289">
        <v>163531.31699999998</v>
      </c>
      <c r="C8" s="290">
        <v>153701.01</v>
      </c>
      <c r="D8" s="290">
        <v>142253.04200000002</v>
      </c>
      <c r="E8" s="316">
        <f t="shared" ref="E8:E14" si="1">+SUM(B8:D8)/$B$5</f>
        <v>0.12716702795190168</v>
      </c>
      <c r="F8" s="11"/>
      <c r="K8" s="127"/>
    </row>
    <row r="9" spans="1:11">
      <c r="A9" s="169" t="s">
        <v>65</v>
      </c>
      <c r="B9" s="289">
        <v>389.12</v>
      </c>
      <c r="C9" s="290">
        <v>0</v>
      </c>
      <c r="D9" s="290">
        <v>0</v>
      </c>
      <c r="E9" s="316">
        <f t="shared" si="1"/>
        <v>1.076927302915797E-4</v>
      </c>
      <c r="F9" s="11"/>
      <c r="K9" s="127"/>
    </row>
    <row r="10" spans="1:11">
      <c r="A10" s="169" t="s">
        <v>66</v>
      </c>
      <c r="B10" s="289">
        <v>101007.268</v>
      </c>
      <c r="C10" s="290">
        <v>125870.14600000001</v>
      </c>
      <c r="D10" s="290">
        <v>120579.15599999999</v>
      </c>
      <c r="E10" s="316">
        <f t="shared" si="1"/>
        <v>9.6161972350553501E-2</v>
      </c>
      <c r="F10" s="11"/>
      <c r="G10" s="74"/>
      <c r="H10" s="74"/>
      <c r="I10" s="74"/>
      <c r="J10" s="74"/>
      <c r="K10" s="127"/>
    </row>
    <row r="11" spans="1:11">
      <c r="A11" s="166" t="s">
        <v>67</v>
      </c>
      <c r="B11" s="289">
        <v>778480.66800000006</v>
      </c>
      <c r="C11" s="290">
        <v>915503.76599999995</v>
      </c>
      <c r="D11" s="290">
        <v>1068112.6710000001</v>
      </c>
      <c r="E11" s="316">
        <f t="shared" si="1"/>
        <v>0.76443713653350664</v>
      </c>
      <c r="F11" s="11"/>
      <c r="G11" s="74"/>
      <c r="H11" s="74"/>
      <c r="I11" s="74"/>
      <c r="J11" s="74"/>
      <c r="K11" s="127"/>
    </row>
    <row r="12" spans="1:11">
      <c r="A12" s="166" t="s">
        <v>68</v>
      </c>
      <c r="B12" s="289">
        <v>0</v>
      </c>
      <c r="C12" s="290">
        <v>0</v>
      </c>
      <c r="D12" s="290">
        <v>0</v>
      </c>
      <c r="E12" s="316">
        <f t="shared" si="1"/>
        <v>0</v>
      </c>
      <c r="F12" s="11"/>
      <c r="G12" s="74"/>
      <c r="H12" s="74"/>
      <c r="I12" s="74"/>
      <c r="J12" s="74"/>
      <c r="K12" s="127"/>
    </row>
    <row r="13" spans="1:11">
      <c r="A13" s="166" t="s">
        <v>69</v>
      </c>
      <c r="B13" s="289">
        <v>0</v>
      </c>
      <c r="C13" s="290">
        <v>0</v>
      </c>
      <c r="D13" s="290">
        <v>0</v>
      </c>
      <c r="E13" s="316">
        <f t="shared" si="1"/>
        <v>0</v>
      </c>
      <c r="F13" s="11"/>
      <c r="G13" s="74"/>
      <c r="H13" s="74"/>
      <c r="I13" s="74"/>
      <c r="J13" s="74"/>
      <c r="K13" s="127"/>
    </row>
    <row r="14" spans="1:11">
      <c r="A14" s="166" t="s">
        <v>70</v>
      </c>
      <c r="B14" s="289">
        <v>0</v>
      </c>
      <c r="C14" s="290">
        <v>0</v>
      </c>
      <c r="D14" s="290">
        <v>0</v>
      </c>
      <c r="E14" s="316">
        <f t="shared" si="1"/>
        <v>0</v>
      </c>
      <c r="F14" s="11"/>
      <c r="G14" s="74"/>
      <c r="H14" s="74"/>
      <c r="I14" s="74"/>
      <c r="J14" s="74"/>
      <c r="K14" s="127"/>
    </row>
    <row r="15" spans="1:11" s="130" customFormat="1">
      <c r="A15" s="314"/>
      <c r="B15" s="315"/>
      <c r="C15" s="315"/>
      <c r="D15" s="315"/>
      <c r="E15" s="316"/>
      <c r="F15" s="11"/>
      <c r="G15" s="74"/>
      <c r="H15" s="74"/>
      <c r="I15" s="74"/>
      <c r="J15" s="74"/>
      <c r="K15" s="127"/>
    </row>
    <row r="16" spans="1:11" s="130" customFormat="1">
      <c r="A16" s="320"/>
      <c r="B16" s="321"/>
      <c r="C16" s="321"/>
      <c r="D16" s="321"/>
      <c r="E16" s="316"/>
      <c r="F16" s="11"/>
      <c r="G16" s="74"/>
      <c r="H16" s="74"/>
      <c r="I16" s="74"/>
      <c r="J16" s="74"/>
      <c r="K16" s="127"/>
    </row>
    <row r="17" spans="1:17" s="130" customFormat="1">
      <c r="A17" s="312"/>
      <c r="B17" s="313"/>
      <c r="C17" s="313"/>
      <c r="D17" s="313"/>
      <c r="E17" s="316"/>
      <c r="F17" s="11"/>
      <c r="G17" s="74"/>
      <c r="H17" s="74"/>
      <c r="I17" s="74"/>
      <c r="J17" s="74"/>
      <c r="K17" s="127"/>
    </row>
    <row r="18" spans="1:17" s="130" customFormat="1" ht="12">
      <c r="A18" s="376">
        <v>2023</v>
      </c>
      <c r="B18" s="377" t="s">
        <v>340</v>
      </c>
      <c r="C18" s="378"/>
      <c r="D18" s="378"/>
      <c r="E18" s="316"/>
      <c r="F18" s="11"/>
      <c r="G18" s="74"/>
      <c r="H18" s="74"/>
      <c r="I18" s="74"/>
      <c r="J18" s="74"/>
      <c r="K18" s="127"/>
    </row>
    <row r="19" spans="1:17" s="130" customFormat="1" ht="12">
      <c r="A19" s="376"/>
      <c r="B19" s="284" t="s">
        <v>14</v>
      </c>
      <c r="C19" s="178" t="s">
        <v>15</v>
      </c>
      <c r="D19" s="178" t="s">
        <v>16</v>
      </c>
      <c r="E19" s="317"/>
      <c r="F19" s="11"/>
      <c r="G19" s="74"/>
      <c r="H19" s="74"/>
      <c r="I19" s="74"/>
      <c r="J19" s="74"/>
      <c r="K19" s="127"/>
    </row>
    <row r="20" spans="1:17" s="130" customFormat="1" ht="12.75" customHeight="1">
      <c r="A20" s="388" t="s">
        <v>75</v>
      </c>
      <c r="B20" s="382">
        <f>+B21+C21+D21</f>
        <v>796709.90599999996</v>
      </c>
      <c r="C20" s="378"/>
      <c r="D20" s="378"/>
      <c r="E20" s="317"/>
      <c r="F20" s="11"/>
      <c r="G20" s="74"/>
      <c r="H20" s="74"/>
      <c r="I20" s="74"/>
      <c r="J20" s="74"/>
      <c r="K20" s="127"/>
    </row>
    <row r="21" spans="1:17" ht="12">
      <c r="A21" s="389"/>
      <c r="B21" s="291">
        <f t="shared" ref="B21:D21" si="2">SUM(B22:B28)</f>
        <v>303020.80200000003</v>
      </c>
      <c r="C21" s="288">
        <f t="shared" si="2"/>
        <v>237864.67800000001</v>
      </c>
      <c r="D21" s="288">
        <f t="shared" si="2"/>
        <v>255824.42599999998</v>
      </c>
      <c r="E21" s="318"/>
    </row>
    <row r="22" spans="1:17">
      <c r="A22" s="169" t="s">
        <v>20</v>
      </c>
      <c r="B22" s="289">
        <v>9317.7130000000016</v>
      </c>
      <c r="C22" s="290">
        <v>18388.392</v>
      </c>
      <c r="D22" s="290">
        <v>17693.766</v>
      </c>
      <c r="E22" s="316">
        <f>+SUM(B22:D22)/$B$20</f>
        <v>5.6984192939104741E-2</v>
      </c>
      <c r="F22" s="11"/>
      <c r="K22" s="127"/>
      <c r="L22" s="74"/>
      <c r="M22" s="74"/>
      <c r="N22" s="74"/>
      <c r="O22" s="74"/>
      <c r="P22" s="74"/>
      <c r="Q22" s="74"/>
    </row>
    <row r="23" spans="1:17">
      <c r="A23" s="169" t="s">
        <v>41</v>
      </c>
      <c r="B23" s="289">
        <v>47854.559999999998</v>
      </c>
      <c r="C23" s="290">
        <v>59049.15</v>
      </c>
      <c r="D23" s="290">
        <v>57172.32</v>
      </c>
      <c r="E23" s="316">
        <f t="shared" ref="E23:E28" si="3">+SUM(B23:D23)/$B$20</f>
        <v>0.20594199816564099</v>
      </c>
      <c r="F23" s="11"/>
      <c r="K23" s="127"/>
      <c r="L23" s="74"/>
      <c r="M23" s="74"/>
      <c r="N23" s="74"/>
      <c r="O23" s="74"/>
      <c r="P23" s="74"/>
      <c r="Q23" s="74"/>
    </row>
    <row r="24" spans="1:17">
      <c r="A24" s="169" t="s">
        <v>21</v>
      </c>
      <c r="B24" s="289">
        <v>0</v>
      </c>
      <c r="C24" s="290">
        <v>0</v>
      </c>
      <c r="D24" s="290">
        <v>0</v>
      </c>
      <c r="E24" s="316">
        <f t="shared" si="3"/>
        <v>0</v>
      </c>
      <c r="F24" s="11"/>
      <c r="K24" s="127"/>
      <c r="L24" s="74"/>
      <c r="M24" s="74"/>
      <c r="N24" s="74"/>
      <c r="O24" s="74"/>
      <c r="P24" s="74"/>
      <c r="Q24" s="74"/>
    </row>
    <row r="25" spans="1:17">
      <c r="A25" s="169" t="s">
        <v>22</v>
      </c>
      <c r="B25" s="289">
        <v>0</v>
      </c>
      <c r="C25" s="290">
        <v>0</v>
      </c>
      <c r="D25" s="290">
        <v>0</v>
      </c>
      <c r="E25" s="316">
        <f t="shared" si="3"/>
        <v>0</v>
      </c>
      <c r="F25" s="11"/>
      <c r="K25" s="127"/>
      <c r="L25" s="74"/>
      <c r="M25" s="74"/>
      <c r="N25" s="74"/>
      <c r="O25" s="74"/>
      <c r="P25" s="74"/>
      <c r="Q25" s="74"/>
    </row>
    <row r="26" spans="1:17">
      <c r="A26" s="169" t="s">
        <v>23</v>
      </c>
      <c r="B26" s="289">
        <v>0</v>
      </c>
      <c r="C26" s="290">
        <v>0</v>
      </c>
      <c r="D26" s="290">
        <v>0</v>
      </c>
      <c r="E26" s="316">
        <f t="shared" si="3"/>
        <v>0</v>
      </c>
      <c r="F26" s="11"/>
      <c r="K26" s="127"/>
    </row>
    <row r="27" spans="1:17">
      <c r="A27" s="169" t="s">
        <v>24</v>
      </c>
      <c r="B27" s="289">
        <v>236884.06200000003</v>
      </c>
      <c r="C27" s="290">
        <v>150660.125</v>
      </c>
      <c r="D27" s="290">
        <v>172578.89300000001</v>
      </c>
      <c r="E27" s="316">
        <f t="shared" si="3"/>
        <v>0.70304520601755904</v>
      </c>
      <c r="F27" s="11"/>
      <c r="K27" s="127"/>
    </row>
    <row r="28" spans="1:17">
      <c r="A28" s="166" t="s">
        <v>115</v>
      </c>
      <c r="B28" s="289">
        <v>8964.4670000000006</v>
      </c>
      <c r="C28" s="290">
        <v>9767.0110000000004</v>
      </c>
      <c r="D28" s="290">
        <v>8379.4470000000001</v>
      </c>
      <c r="E28" s="316">
        <f t="shared" si="3"/>
        <v>3.4028602877695366E-2</v>
      </c>
      <c r="F28" s="11"/>
      <c r="K28" s="127"/>
    </row>
    <row r="29" spans="1:17" s="130" customFormat="1">
      <c r="A29" s="314"/>
      <c r="B29" s="315"/>
      <c r="C29" s="315"/>
      <c r="D29" s="315"/>
      <c r="E29" s="316"/>
      <c r="F29" s="11"/>
      <c r="K29" s="127"/>
    </row>
    <row r="30" spans="1:17" s="130" customFormat="1">
      <c r="A30" s="320"/>
      <c r="B30" s="321"/>
      <c r="C30" s="321"/>
      <c r="D30" s="321"/>
      <c r="E30" s="316"/>
      <c r="F30" s="11"/>
      <c r="K30" s="127"/>
    </row>
    <row r="31" spans="1:17" s="130" customFormat="1">
      <c r="A31" s="312"/>
      <c r="B31" s="313"/>
      <c r="C31" s="313"/>
      <c r="D31" s="313"/>
      <c r="E31" s="316"/>
      <c r="F31" s="11"/>
      <c r="K31" s="127"/>
    </row>
    <row r="32" spans="1:17" s="130" customFormat="1" ht="12">
      <c r="A32" s="376">
        <v>2023</v>
      </c>
      <c r="B32" s="377" t="s">
        <v>340</v>
      </c>
      <c r="C32" s="378"/>
      <c r="D32" s="378"/>
      <c r="E32" s="316"/>
      <c r="F32" s="11"/>
      <c r="K32" s="127"/>
    </row>
    <row r="33" spans="1:11" s="130" customFormat="1" ht="12">
      <c r="A33" s="376"/>
      <c r="B33" s="284" t="s">
        <v>14</v>
      </c>
      <c r="C33" s="178" t="s">
        <v>15</v>
      </c>
      <c r="D33" s="178" t="s">
        <v>16</v>
      </c>
      <c r="E33" s="316"/>
      <c r="F33" s="11"/>
      <c r="K33" s="127"/>
    </row>
    <row r="34" spans="1:11" s="130" customFormat="1" ht="12.75" customHeight="1">
      <c r="A34" s="388" t="s">
        <v>74</v>
      </c>
      <c r="B34" s="382">
        <f>+B35+C35+D35</f>
        <v>90302.154999999999</v>
      </c>
      <c r="C34" s="378"/>
      <c r="D34" s="378"/>
      <c r="E34" s="316"/>
      <c r="F34" s="11"/>
      <c r="K34" s="127"/>
    </row>
    <row r="35" spans="1:11" ht="12">
      <c r="A35" s="389"/>
      <c r="B35" s="291">
        <f t="shared" ref="B35:D35" si="4">SUM(B36:B38)</f>
        <v>30242.870999999999</v>
      </c>
      <c r="C35" s="288">
        <f t="shared" si="4"/>
        <v>29910.741000000002</v>
      </c>
      <c r="D35" s="288">
        <f t="shared" si="4"/>
        <v>30148.543000000005</v>
      </c>
      <c r="E35" s="318"/>
      <c r="F35" s="74"/>
      <c r="G35" s="74"/>
      <c r="H35" s="74"/>
      <c r="I35" s="74"/>
      <c r="J35" s="74"/>
      <c r="K35" s="74"/>
    </row>
    <row r="36" spans="1:11">
      <c r="A36" s="166" t="s">
        <v>27</v>
      </c>
      <c r="B36" s="289">
        <v>5019.3</v>
      </c>
      <c r="C36" s="290">
        <v>5177</v>
      </c>
      <c r="D36" s="290">
        <v>5302</v>
      </c>
      <c r="E36" s="316">
        <f>+SUM(B36:D36)/$B$34</f>
        <v>0.17162713337239846</v>
      </c>
      <c r="F36" s="114"/>
      <c r="G36" s="74"/>
      <c r="H36" s="74"/>
      <c r="I36" s="74"/>
      <c r="J36" s="74"/>
      <c r="K36" s="127"/>
    </row>
    <row r="37" spans="1:11">
      <c r="A37" s="166" t="s">
        <v>28</v>
      </c>
      <c r="B37" s="289">
        <v>779.98299999999995</v>
      </c>
      <c r="C37" s="290">
        <v>682.38199999999995</v>
      </c>
      <c r="D37" s="290">
        <v>797.25800000000004</v>
      </c>
      <c r="E37" s="316">
        <f>+SUM(B37:D37)/$B$34</f>
        <v>2.5022913351292666E-2</v>
      </c>
      <c r="F37" s="114"/>
      <c r="G37" s="74"/>
      <c r="H37" s="74"/>
      <c r="I37" s="74"/>
      <c r="J37" s="74"/>
      <c r="K37" s="127"/>
    </row>
    <row r="38" spans="1:11">
      <c r="A38" s="166" t="s">
        <v>29</v>
      </c>
      <c r="B38" s="289">
        <v>24443.588</v>
      </c>
      <c r="C38" s="290">
        <v>24051.359000000004</v>
      </c>
      <c r="D38" s="290">
        <v>24049.285000000007</v>
      </c>
      <c r="E38" s="316">
        <f>+SUM(B38:D38)/$B$34</f>
        <v>0.80334995327630887</v>
      </c>
      <c r="F38" s="114"/>
      <c r="G38" s="74"/>
      <c r="H38" s="74"/>
      <c r="I38" s="74"/>
      <c r="J38" s="74"/>
      <c r="K38" s="127"/>
    </row>
    <row r="39" spans="1:11">
      <c r="A39" s="199"/>
      <c r="B39" s="4"/>
      <c r="C39" s="4"/>
      <c r="D39" s="4"/>
      <c r="E39" s="4"/>
      <c r="F39" s="75"/>
      <c r="G39" s="75"/>
      <c r="H39" s="75"/>
      <c r="I39" s="75"/>
      <c r="J39" s="75"/>
      <c r="K39" s="75"/>
    </row>
    <row r="40" spans="1:11">
      <c r="A40" s="10"/>
      <c r="B40" s="10"/>
      <c r="C40" s="10"/>
      <c r="D40" s="10"/>
      <c r="E40" s="10"/>
    </row>
    <row r="41" spans="1:11">
      <c r="A41" s="10"/>
      <c r="B41" s="10"/>
      <c r="C41" s="10"/>
      <c r="D41" s="10"/>
      <c r="E41" s="10"/>
    </row>
    <row r="42" spans="1:11">
      <c r="A42" s="10"/>
      <c r="B42" s="10"/>
      <c r="C42" s="10"/>
      <c r="D42" s="10"/>
      <c r="E42" s="10"/>
    </row>
    <row r="43" spans="1:11">
      <c r="A43" s="10"/>
      <c r="B43" s="10"/>
      <c r="C43" s="10"/>
      <c r="D43" s="10"/>
      <c r="E43" s="10"/>
    </row>
    <row r="44" spans="1:11">
      <c r="A44" s="10"/>
      <c r="B44" s="10"/>
      <c r="C44" s="10"/>
      <c r="D44" s="10"/>
      <c r="E44" s="10"/>
    </row>
    <row r="45" spans="1:11">
      <c r="A45" s="10"/>
      <c r="B45" s="10"/>
      <c r="C45" s="10"/>
      <c r="D45" s="10"/>
      <c r="E45" s="10"/>
    </row>
    <row r="46" spans="1:11">
      <c r="A46" s="10"/>
      <c r="B46" s="10"/>
      <c r="C46" s="10"/>
      <c r="D46" s="10"/>
      <c r="E46" s="10"/>
    </row>
    <row r="47" spans="1:11">
      <c r="A47" s="10"/>
      <c r="B47" s="10"/>
      <c r="C47" s="10"/>
      <c r="D47" s="10"/>
      <c r="E47" s="10"/>
    </row>
    <row r="48" spans="1:11">
      <c r="A48" s="74"/>
      <c r="B48" s="74"/>
      <c r="C48" s="74"/>
      <c r="D48" s="74"/>
      <c r="E48" s="74"/>
    </row>
    <row r="63" spans="1:3">
      <c r="A63" s="130"/>
      <c r="B63" s="130"/>
      <c r="C63" s="130"/>
    </row>
    <row r="64" spans="1:3">
      <c r="A64" s="130"/>
      <c r="B64" s="130"/>
      <c r="C64" s="130"/>
    </row>
    <row r="65" spans="1:3">
      <c r="A65" s="130"/>
      <c r="B65" s="130"/>
      <c r="C65" s="130"/>
    </row>
    <row r="66" spans="1:3">
      <c r="A66" s="130"/>
      <c r="B66" s="130"/>
      <c r="C66" s="130"/>
    </row>
    <row r="67" spans="1:3">
      <c r="A67" s="130"/>
      <c r="B67" s="130"/>
      <c r="C67" s="130"/>
    </row>
  </sheetData>
  <mergeCells count="12">
    <mergeCell ref="A3:A4"/>
    <mergeCell ref="B3:D3"/>
    <mergeCell ref="A32:A33"/>
    <mergeCell ref="B32:D32"/>
    <mergeCell ref="A34:A35"/>
    <mergeCell ref="B34:D34"/>
    <mergeCell ref="A5:A6"/>
    <mergeCell ref="B5:D5"/>
    <mergeCell ref="A18:A19"/>
    <mergeCell ref="B18:D18"/>
    <mergeCell ref="A20:A21"/>
    <mergeCell ref="B20:D20"/>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T56"/>
  <sheetViews>
    <sheetView showGridLines="0" view="pageBreakPreview" zoomScaleNormal="70" zoomScaleSheetLayoutView="100" workbookViewId="0">
      <selection activeCell="H18" sqref="H18"/>
    </sheetView>
  </sheetViews>
  <sheetFormatPr defaultColWidth="9.109375" defaultRowHeight="11.4"/>
  <cols>
    <col min="1" max="1" width="24" style="7" customWidth="1"/>
    <col min="2" max="13" width="10" style="7" customWidth="1"/>
    <col min="14" max="14" width="9.109375" style="7" customWidth="1"/>
    <col min="15" max="16384" width="9.109375" style="7"/>
  </cols>
  <sheetData>
    <row r="1" spans="1:20" ht="23.4">
      <c r="A1" s="174" t="s">
        <v>262</v>
      </c>
      <c r="M1" s="238" t="str">
        <f>'3'!N1</f>
        <v>II. čtvrtletí 2023</v>
      </c>
    </row>
    <row r="2" spans="1:20" ht="6" customHeight="1"/>
    <row r="3" spans="1:20" ht="12">
      <c r="A3" s="376">
        <v>2023</v>
      </c>
      <c r="B3" s="377" t="s">
        <v>42</v>
      </c>
      <c r="C3" s="378"/>
      <c r="D3" s="379"/>
      <c r="E3" s="377" t="s">
        <v>43</v>
      </c>
      <c r="F3" s="378"/>
      <c r="G3" s="379"/>
      <c r="H3" s="377" t="s">
        <v>44</v>
      </c>
      <c r="I3" s="378"/>
      <c r="J3" s="379"/>
      <c r="K3" s="378" t="s">
        <v>45</v>
      </c>
      <c r="L3" s="378"/>
      <c r="M3" s="378"/>
    </row>
    <row r="4" spans="1:20" ht="12">
      <c r="A4" s="376"/>
      <c r="B4" s="274" t="s">
        <v>8</v>
      </c>
      <c r="C4" s="264" t="s">
        <v>9</v>
      </c>
      <c r="D4" s="275" t="s">
        <v>10</v>
      </c>
      <c r="E4" s="274" t="s">
        <v>11</v>
      </c>
      <c r="F4" s="264" t="s">
        <v>12</v>
      </c>
      <c r="G4" s="275" t="s">
        <v>13</v>
      </c>
      <c r="H4" s="274" t="s">
        <v>14</v>
      </c>
      <c r="I4" s="264" t="s">
        <v>15</v>
      </c>
      <c r="J4" s="275" t="s">
        <v>16</v>
      </c>
      <c r="K4" s="193" t="s">
        <v>17</v>
      </c>
      <c r="L4" s="193" t="s">
        <v>18</v>
      </c>
      <c r="M4" s="193" t="s">
        <v>19</v>
      </c>
    </row>
    <row r="5" spans="1:20" ht="12">
      <c r="A5" s="376" t="s">
        <v>157</v>
      </c>
      <c r="B5" s="382">
        <f>D6</f>
        <v>37952.400500000003</v>
      </c>
      <c r="C5" s="383"/>
      <c r="D5" s="384"/>
      <c r="E5" s="382">
        <f>G6</f>
        <v>37739.761500000001</v>
      </c>
      <c r="F5" s="383"/>
      <c r="G5" s="384"/>
      <c r="H5" s="382">
        <f>J6</f>
        <v>37688.415500000003</v>
      </c>
      <c r="I5" s="383"/>
      <c r="J5" s="384"/>
      <c r="K5" s="386">
        <f>M6</f>
        <v>0</v>
      </c>
      <c r="L5" s="386"/>
      <c r="M5" s="386"/>
    </row>
    <row r="6" spans="1:20" ht="12">
      <c r="A6" s="376"/>
      <c r="B6" s="278">
        <f>SUM(B7:B20)</f>
        <v>37968.135500000004</v>
      </c>
      <c r="C6" s="262">
        <f t="shared" ref="C6:M6" si="0">SUM(C7:C20)</f>
        <v>37953.904500000004</v>
      </c>
      <c r="D6" s="279">
        <f t="shared" si="0"/>
        <v>37952.400500000003</v>
      </c>
      <c r="E6" s="294">
        <f t="shared" si="0"/>
        <v>37746.122499999998</v>
      </c>
      <c r="F6" s="349">
        <f t="shared" si="0"/>
        <v>37742.983499999995</v>
      </c>
      <c r="G6" s="279">
        <f t="shared" si="0"/>
        <v>37739.761500000001</v>
      </c>
      <c r="H6" s="294">
        <f t="shared" si="0"/>
        <v>37647.580499999996</v>
      </c>
      <c r="I6" s="356">
        <f t="shared" si="0"/>
        <v>37650.263500000001</v>
      </c>
      <c r="J6" s="279">
        <f t="shared" si="0"/>
        <v>37688.415500000003</v>
      </c>
      <c r="K6" s="339">
        <f t="shared" si="0"/>
        <v>0</v>
      </c>
      <c r="L6" s="339">
        <f t="shared" si="0"/>
        <v>0</v>
      </c>
      <c r="M6" s="339">
        <f t="shared" si="0"/>
        <v>0</v>
      </c>
    </row>
    <row r="7" spans="1:20">
      <c r="A7" s="166" t="s">
        <v>126</v>
      </c>
      <c r="B7" s="276">
        <v>1558.4069999999999</v>
      </c>
      <c r="C7" s="263">
        <v>1558.587</v>
      </c>
      <c r="D7" s="277">
        <v>1558.585</v>
      </c>
      <c r="E7" s="292">
        <v>1555.3480000000002</v>
      </c>
      <c r="F7" s="290">
        <v>1555.1090000000004</v>
      </c>
      <c r="G7" s="277">
        <v>1555.1090000000004</v>
      </c>
      <c r="H7" s="292">
        <v>1533.1450000000002</v>
      </c>
      <c r="I7" s="290">
        <v>1533.0890000000002</v>
      </c>
      <c r="J7" s="277">
        <v>1533.0890000000002</v>
      </c>
      <c r="K7" s="337">
        <v>0</v>
      </c>
      <c r="L7" s="337">
        <v>0</v>
      </c>
      <c r="M7" s="337">
        <v>0</v>
      </c>
      <c r="T7" s="41"/>
    </row>
    <row r="8" spans="1:20">
      <c r="A8" s="166" t="s">
        <v>153</v>
      </c>
      <c r="B8" s="276">
        <v>2159.1290000000017</v>
      </c>
      <c r="C8" s="263">
        <v>2159.1290000000017</v>
      </c>
      <c r="D8" s="277">
        <v>2159.1290000000017</v>
      </c>
      <c r="E8" s="292">
        <v>2156.3770000000018</v>
      </c>
      <c r="F8" s="290">
        <v>2156.6980000000021</v>
      </c>
      <c r="G8" s="277">
        <v>2156.552000000002</v>
      </c>
      <c r="H8" s="292">
        <v>2155.1470000000018</v>
      </c>
      <c r="I8" s="290">
        <v>2156.2700000000018</v>
      </c>
      <c r="J8" s="277">
        <v>2156.3130000000019</v>
      </c>
      <c r="K8" s="337">
        <v>0</v>
      </c>
      <c r="L8" s="337">
        <v>0</v>
      </c>
      <c r="M8" s="337">
        <v>0</v>
      </c>
      <c r="T8" s="41"/>
    </row>
    <row r="9" spans="1:20">
      <c r="A9" s="166" t="s">
        <v>154</v>
      </c>
      <c r="B9" s="276">
        <v>1599.8329999999985</v>
      </c>
      <c r="C9" s="263">
        <v>1586.8329999999985</v>
      </c>
      <c r="D9" s="277">
        <v>1586.7649999999985</v>
      </c>
      <c r="E9" s="292">
        <v>1570.8399999999988</v>
      </c>
      <c r="F9" s="290">
        <v>1570.820999999999</v>
      </c>
      <c r="G9" s="277">
        <v>1571.358999999999</v>
      </c>
      <c r="H9" s="292">
        <v>1575.2559999999989</v>
      </c>
      <c r="I9" s="290">
        <v>1575.2559999999989</v>
      </c>
      <c r="J9" s="277">
        <v>1575.2559999999989</v>
      </c>
      <c r="K9" s="337">
        <v>0</v>
      </c>
      <c r="L9" s="337">
        <v>0</v>
      </c>
      <c r="M9" s="337">
        <v>0</v>
      </c>
      <c r="T9" s="41"/>
    </row>
    <row r="10" spans="1:20">
      <c r="A10" s="166" t="s">
        <v>155</v>
      </c>
      <c r="B10" s="276">
        <v>2806.5800000000004</v>
      </c>
      <c r="C10" s="263">
        <v>2806.5600000000004</v>
      </c>
      <c r="D10" s="277">
        <v>2806.5600000000004</v>
      </c>
      <c r="E10" s="292">
        <v>2806.4900000000002</v>
      </c>
      <c r="F10" s="290">
        <v>2806.4900000000002</v>
      </c>
      <c r="G10" s="277">
        <v>2806.4900000000002</v>
      </c>
      <c r="H10" s="292">
        <v>2725.5120000000002</v>
      </c>
      <c r="I10" s="290">
        <v>2725.5120000000002</v>
      </c>
      <c r="J10" s="277">
        <v>2725.5120000000002</v>
      </c>
      <c r="K10" s="337">
        <v>0</v>
      </c>
      <c r="L10" s="337">
        <v>0</v>
      </c>
      <c r="M10" s="337">
        <v>0</v>
      </c>
      <c r="T10" s="41"/>
    </row>
    <row r="11" spans="1:20">
      <c r="A11" s="166" t="s">
        <v>127</v>
      </c>
      <c r="B11" s="276">
        <v>611.0870000000001</v>
      </c>
      <c r="C11" s="263">
        <v>611.12900000000013</v>
      </c>
      <c r="D11" s="277">
        <v>609.02900000000022</v>
      </c>
      <c r="E11" s="292">
        <v>610.18900000000019</v>
      </c>
      <c r="F11" s="290">
        <v>609.88900000000012</v>
      </c>
      <c r="G11" s="277">
        <v>610.60700000000031</v>
      </c>
      <c r="H11" s="292">
        <v>611.04000000000019</v>
      </c>
      <c r="I11" s="290">
        <v>611.04300000000023</v>
      </c>
      <c r="J11" s="277">
        <v>610.97900000000016</v>
      </c>
      <c r="K11" s="337">
        <v>0</v>
      </c>
      <c r="L11" s="337">
        <v>0</v>
      </c>
      <c r="M11" s="337">
        <v>0</v>
      </c>
      <c r="T11" s="41"/>
    </row>
    <row r="12" spans="1:20">
      <c r="A12" s="166" t="s">
        <v>144</v>
      </c>
      <c r="B12" s="276">
        <v>959.85749999999996</v>
      </c>
      <c r="C12" s="263">
        <v>959.85749999999996</v>
      </c>
      <c r="D12" s="277">
        <v>960.11749999999995</v>
      </c>
      <c r="E12" s="292">
        <v>948.46050000000002</v>
      </c>
      <c r="F12" s="290">
        <v>948.46050000000002</v>
      </c>
      <c r="G12" s="277">
        <v>948.46050000000002</v>
      </c>
      <c r="H12" s="292">
        <v>942.42750000000001</v>
      </c>
      <c r="I12" s="290">
        <v>942.42750000000001</v>
      </c>
      <c r="J12" s="277">
        <v>942.42750000000001</v>
      </c>
      <c r="K12" s="337">
        <v>0</v>
      </c>
      <c r="L12" s="337">
        <v>0</v>
      </c>
      <c r="M12" s="337">
        <v>0</v>
      </c>
      <c r="T12" s="41"/>
    </row>
    <row r="13" spans="1:20">
      <c r="A13" s="166" t="s">
        <v>145</v>
      </c>
      <c r="B13" s="276">
        <v>444.03799999999995</v>
      </c>
      <c r="C13" s="263">
        <v>444.03799999999995</v>
      </c>
      <c r="D13" s="277">
        <v>444.27599999999995</v>
      </c>
      <c r="E13" s="292">
        <v>444.27599999999995</v>
      </c>
      <c r="F13" s="290">
        <v>444.27599999999995</v>
      </c>
      <c r="G13" s="277">
        <v>444.27599999999995</v>
      </c>
      <c r="H13" s="292">
        <v>444.17599999999993</v>
      </c>
      <c r="I13" s="290">
        <v>444.27599999999995</v>
      </c>
      <c r="J13" s="277">
        <v>444.27599999999995</v>
      </c>
      <c r="K13" s="337">
        <v>0</v>
      </c>
      <c r="L13" s="337">
        <v>0</v>
      </c>
      <c r="M13" s="337">
        <v>0</v>
      </c>
      <c r="T13" s="41"/>
    </row>
    <row r="14" spans="1:20">
      <c r="A14" s="166" t="s">
        <v>146</v>
      </c>
      <c r="B14" s="276">
        <v>6122.0329999999985</v>
      </c>
      <c r="C14" s="263">
        <v>6121.436999999999</v>
      </c>
      <c r="D14" s="277">
        <v>6121.1839999999993</v>
      </c>
      <c r="E14" s="292">
        <v>6103.762999999999</v>
      </c>
      <c r="F14" s="290">
        <v>6101.7889999999989</v>
      </c>
      <c r="G14" s="277">
        <v>6101.7979999999989</v>
      </c>
      <c r="H14" s="292">
        <v>6113.3889999999992</v>
      </c>
      <c r="I14" s="290">
        <v>6113.0319999999992</v>
      </c>
      <c r="J14" s="277">
        <v>6114.8319999999994</v>
      </c>
      <c r="K14" s="337">
        <v>0</v>
      </c>
      <c r="L14" s="337">
        <v>0</v>
      </c>
      <c r="M14" s="337">
        <v>0</v>
      </c>
      <c r="T14" s="41"/>
    </row>
    <row r="15" spans="1:20">
      <c r="A15" s="166" t="s">
        <v>147</v>
      </c>
      <c r="B15" s="276">
        <v>1343.6799999999994</v>
      </c>
      <c r="C15" s="263">
        <v>1343.6799999999994</v>
      </c>
      <c r="D15" s="277">
        <v>1343.6799999999994</v>
      </c>
      <c r="E15" s="292">
        <v>1306.6799999999994</v>
      </c>
      <c r="F15" s="290">
        <v>1306.6799999999994</v>
      </c>
      <c r="G15" s="277">
        <v>1300.6529999999993</v>
      </c>
      <c r="H15" s="292">
        <v>1293.8399999999995</v>
      </c>
      <c r="I15" s="290">
        <v>1293.4869999999996</v>
      </c>
      <c r="J15" s="277">
        <v>1329.4519999999995</v>
      </c>
      <c r="K15" s="337">
        <v>0</v>
      </c>
      <c r="L15" s="337">
        <v>0</v>
      </c>
      <c r="M15" s="337">
        <v>0</v>
      </c>
      <c r="T15" s="41"/>
    </row>
    <row r="16" spans="1:20">
      <c r="A16" s="166" t="s">
        <v>148</v>
      </c>
      <c r="B16" s="276">
        <v>3510.0639999999994</v>
      </c>
      <c r="C16" s="263">
        <v>3510.0639999999994</v>
      </c>
      <c r="D16" s="277">
        <v>3510.4849999999992</v>
      </c>
      <c r="E16" s="292">
        <v>3503.3919999999994</v>
      </c>
      <c r="F16" s="290">
        <v>3503.3839999999991</v>
      </c>
      <c r="G16" s="277">
        <v>3503.3839999999991</v>
      </c>
      <c r="H16" s="292">
        <v>3502.7239999999993</v>
      </c>
      <c r="I16" s="290">
        <v>3502.7309999999993</v>
      </c>
      <c r="J16" s="277">
        <v>3502.7239999999993</v>
      </c>
      <c r="K16" s="337">
        <v>0</v>
      </c>
      <c r="L16" s="337">
        <v>0</v>
      </c>
      <c r="M16" s="337">
        <v>0</v>
      </c>
      <c r="T16" s="41"/>
    </row>
    <row r="17" spans="1:20">
      <c r="A17" s="166" t="s">
        <v>149</v>
      </c>
      <c r="B17" s="276">
        <v>1060.1670000000004</v>
      </c>
      <c r="C17" s="263">
        <v>1059.0860000000002</v>
      </c>
      <c r="D17" s="277">
        <v>1059.0860000000002</v>
      </c>
      <c r="E17" s="292">
        <v>1038.1860000000008</v>
      </c>
      <c r="F17" s="290">
        <v>1038.1860000000008</v>
      </c>
      <c r="G17" s="277">
        <v>1038.142000000001</v>
      </c>
      <c r="H17" s="292">
        <v>1045.7550000000006</v>
      </c>
      <c r="I17" s="290">
        <v>1045.7630000000006</v>
      </c>
      <c r="J17" s="277">
        <v>1045.9380000000006</v>
      </c>
      <c r="K17" s="337">
        <v>0</v>
      </c>
      <c r="L17" s="337">
        <v>0</v>
      </c>
      <c r="M17" s="337">
        <v>0</v>
      </c>
      <c r="T17" s="41"/>
    </row>
    <row r="18" spans="1:20">
      <c r="A18" s="166" t="s">
        <v>150</v>
      </c>
      <c r="B18" s="276">
        <v>4633.6170000000011</v>
      </c>
      <c r="C18" s="263">
        <v>4633.6170000000011</v>
      </c>
      <c r="D18" s="277">
        <v>4633.6170000000011</v>
      </c>
      <c r="E18" s="292">
        <v>4629.8</v>
      </c>
      <c r="F18" s="290">
        <v>4629.4400000000005</v>
      </c>
      <c r="G18" s="277">
        <v>4628.8440000000001</v>
      </c>
      <c r="H18" s="292">
        <v>4655.2599999999993</v>
      </c>
      <c r="I18" s="290">
        <v>4655.2599999999993</v>
      </c>
      <c r="J18" s="277">
        <v>4655.4999999999991</v>
      </c>
      <c r="K18" s="337">
        <v>0</v>
      </c>
      <c r="L18" s="337">
        <v>0</v>
      </c>
      <c r="M18" s="337">
        <v>0</v>
      </c>
      <c r="T18" s="41"/>
    </row>
    <row r="19" spans="1:20">
      <c r="A19" s="166" t="s">
        <v>151</v>
      </c>
      <c r="B19" s="276">
        <v>9915.483000000002</v>
      </c>
      <c r="C19" s="263">
        <v>9915.483000000002</v>
      </c>
      <c r="D19" s="277">
        <v>9915.483000000002</v>
      </c>
      <c r="E19" s="292">
        <v>9823.7829999999994</v>
      </c>
      <c r="F19" s="290">
        <v>9823.223</v>
      </c>
      <c r="G19" s="277">
        <v>9826.8229999999985</v>
      </c>
      <c r="H19" s="292">
        <v>9819.0470000000005</v>
      </c>
      <c r="I19" s="290">
        <v>9821.2549999999992</v>
      </c>
      <c r="J19" s="277">
        <v>9821.2549999999992</v>
      </c>
      <c r="K19" s="337">
        <v>0</v>
      </c>
      <c r="L19" s="337">
        <v>0</v>
      </c>
      <c r="M19" s="337">
        <v>0</v>
      </c>
      <c r="T19" s="41"/>
    </row>
    <row r="20" spans="1:20">
      <c r="A20" s="166" t="s">
        <v>152</v>
      </c>
      <c r="B20" s="276">
        <v>1244.1599999999999</v>
      </c>
      <c r="C20" s="263">
        <v>1244.404</v>
      </c>
      <c r="D20" s="277">
        <v>1244.404</v>
      </c>
      <c r="E20" s="292">
        <v>1248.538</v>
      </c>
      <c r="F20" s="290">
        <v>1248.538</v>
      </c>
      <c r="G20" s="277">
        <v>1247.2639999999999</v>
      </c>
      <c r="H20" s="292">
        <v>1230.8619999999996</v>
      </c>
      <c r="I20" s="290">
        <v>1230.8619999999996</v>
      </c>
      <c r="J20" s="277">
        <v>1230.8619999999996</v>
      </c>
      <c r="K20" s="337">
        <v>0</v>
      </c>
      <c r="L20" s="337">
        <v>0</v>
      </c>
      <c r="M20" s="337">
        <v>0</v>
      </c>
      <c r="T20" s="41"/>
    </row>
    <row r="21" spans="1:20">
      <c r="A21" s="4"/>
      <c r="M21" s="3"/>
    </row>
    <row r="22" spans="1:20">
      <c r="A22" s="130"/>
      <c r="B22" s="130"/>
      <c r="C22" s="130"/>
      <c r="D22" s="130"/>
      <c r="E22" s="130"/>
      <c r="F22" s="130"/>
      <c r="G22" s="130"/>
      <c r="H22" s="130"/>
      <c r="I22" s="130"/>
      <c r="J22" s="130"/>
      <c r="K22" s="130"/>
      <c r="L22" s="130"/>
      <c r="M22" s="130"/>
    </row>
    <row r="23" spans="1:20">
      <c r="A23" s="10" t="s">
        <v>85</v>
      </c>
      <c r="B23" s="10">
        <v>1533.0890000000002</v>
      </c>
      <c r="C23" s="130"/>
      <c r="D23" s="130"/>
      <c r="E23" s="130"/>
      <c r="F23" s="130"/>
      <c r="G23" s="130"/>
      <c r="H23" s="130"/>
      <c r="I23" s="130"/>
      <c r="J23" s="130"/>
      <c r="K23" s="130"/>
      <c r="L23" s="130"/>
      <c r="M23" s="130"/>
    </row>
    <row r="24" spans="1:20">
      <c r="A24" s="10" t="s">
        <v>76</v>
      </c>
      <c r="B24" s="10">
        <v>2156.3130000000019</v>
      </c>
      <c r="C24" s="130"/>
      <c r="D24" s="130"/>
      <c r="E24" s="130"/>
      <c r="F24" s="130"/>
      <c r="G24" s="130"/>
      <c r="H24" s="130"/>
      <c r="I24" s="130"/>
      <c r="J24" s="130"/>
      <c r="K24" s="130"/>
      <c r="L24" s="130"/>
      <c r="M24" s="130"/>
    </row>
    <row r="25" spans="1:20">
      <c r="A25" s="10" t="s">
        <v>77</v>
      </c>
      <c r="B25" s="10">
        <v>1575.2559999999989</v>
      </c>
      <c r="C25" s="130"/>
      <c r="D25" s="130"/>
      <c r="E25" s="130"/>
      <c r="F25" s="130"/>
      <c r="G25" s="130"/>
      <c r="H25" s="130"/>
      <c r="I25" s="130"/>
      <c r="J25" s="130"/>
      <c r="K25" s="130"/>
      <c r="L25" s="130"/>
      <c r="M25" s="130"/>
    </row>
    <row r="26" spans="1:20">
      <c r="A26" s="10" t="s">
        <v>78</v>
      </c>
      <c r="B26" s="10">
        <v>2725.5120000000002</v>
      </c>
      <c r="C26" s="130"/>
      <c r="D26" s="130"/>
      <c r="E26" s="130"/>
      <c r="F26" s="130"/>
      <c r="G26" s="130"/>
      <c r="H26" s="130"/>
      <c r="I26" s="130"/>
      <c r="J26" s="130"/>
      <c r="K26" s="130"/>
      <c r="L26" s="130"/>
      <c r="M26" s="130"/>
    </row>
    <row r="27" spans="1:20">
      <c r="A27" s="10" t="s">
        <v>88</v>
      </c>
      <c r="B27" s="10">
        <v>610.97900000000016</v>
      </c>
      <c r="C27" s="130"/>
      <c r="D27" s="130"/>
      <c r="E27" s="130"/>
      <c r="F27" s="130"/>
      <c r="G27" s="130"/>
      <c r="H27" s="130"/>
      <c r="I27" s="130"/>
      <c r="J27" s="130"/>
      <c r="K27" s="130"/>
      <c r="L27" s="130"/>
      <c r="M27" s="130"/>
    </row>
    <row r="28" spans="1:20">
      <c r="A28" s="10" t="s">
        <v>79</v>
      </c>
      <c r="B28" s="10">
        <v>942.42750000000001</v>
      </c>
      <c r="C28" s="130"/>
      <c r="D28" s="130"/>
      <c r="E28" s="130"/>
      <c r="F28" s="130"/>
      <c r="G28" s="130"/>
      <c r="H28" s="130"/>
      <c r="I28" s="130"/>
      <c r="J28" s="130"/>
      <c r="K28" s="130"/>
      <c r="L28" s="130"/>
      <c r="M28" s="130"/>
    </row>
    <row r="29" spans="1:20">
      <c r="A29" s="10" t="s">
        <v>80</v>
      </c>
      <c r="B29" s="10">
        <v>444.27599999999995</v>
      </c>
      <c r="C29" s="130"/>
      <c r="D29" s="130"/>
      <c r="E29" s="130"/>
      <c r="F29" s="130"/>
      <c r="G29" s="130"/>
      <c r="H29" s="130"/>
      <c r="I29" s="130"/>
      <c r="J29" s="130"/>
      <c r="K29" s="130"/>
      <c r="L29" s="130"/>
      <c r="M29" s="130"/>
    </row>
    <row r="30" spans="1:20">
      <c r="A30" s="10" t="s">
        <v>81</v>
      </c>
      <c r="B30" s="10">
        <v>6114.8319999999994</v>
      </c>
      <c r="C30" s="130"/>
      <c r="D30" s="130"/>
      <c r="E30" s="130"/>
      <c r="F30" s="130"/>
      <c r="G30" s="130"/>
      <c r="H30" s="130"/>
      <c r="I30" s="130"/>
      <c r="J30" s="130"/>
      <c r="K30" s="130"/>
      <c r="L30" s="130"/>
      <c r="M30" s="130"/>
    </row>
    <row r="31" spans="1:20">
      <c r="A31" s="10" t="s">
        <v>82</v>
      </c>
      <c r="B31" s="10">
        <v>1329.4519999999995</v>
      </c>
      <c r="C31" s="130"/>
      <c r="D31" s="130"/>
      <c r="E31" s="130"/>
      <c r="F31" s="130"/>
      <c r="G31" s="130"/>
      <c r="H31" s="130"/>
      <c r="I31" s="130"/>
      <c r="J31" s="130"/>
      <c r="K31" s="130"/>
      <c r="L31" s="130"/>
      <c r="M31" s="130"/>
    </row>
    <row r="32" spans="1:20">
      <c r="A32" s="10" t="s">
        <v>83</v>
      </c>
      <c r="B32" s="10">
        <v>3502.7239999999993</v>
      </c>
      <c r="C32" s="130"/>
      <c r="D32" s="130"/>
      <c r="E32" s="130"/>
      <c r="F32" s="130"/>
      <c r="G32" s="130"/>
      <c r="H32" s="130"/>
      <c r="I32" s="130"/>
      <c r="J32" s="130"/>
      <c r="K32" s="130"/>
      <c r="L32" s="130"/>
      <c r="M32" s="130"/>
    </row>
    <row r="33" spans="1:13">
      <c r="A33" s="10" t="s">
        <v>84</v>
      </c>
      <c r="B33" s="10">
        <v>1045.9380000000006</v>
      </c>
      <c r="C33" s="130"/>
      <c r="D33" s="130"/>
      <c r="E33" s="130"/>
      <c r="F33" s="130"/>
      <c r="G33" s="130"/>
      <c r="H33" s="130"/>
      <c r="I33" s="130"/>
      <c r="J33" s="130"/>
      <c r="K33" s="130"/>
      <c r="L33" s="130"/>
      <c r="M33" s="130"/>
    </row>
    <row r="34" spans="1:13">
      <c r="A34" s="10" t="s">
        <v>86</v>
      </c>
      <c r="B34" s="10">
        <v>4655.4999999999991</v>
      </c>
      <c r="C34" s="130"/>
      <c r="D34" s="130"/>
      <c r="E34" s="130"/>
      <c r="F34" s="130"/>
      <c r="G34" s="130"/>
      <c r="H34" s="130"/>
      <c r="I34" s="130"/>
      <c r="J34" s="130"/>
      <c r="K34" s="130"/>
      <c r="L34" s="130"/>
      <c r="M34" s="130"/>
    </row>
    <row r="35" spans="1:13">
      <c r="A35" s="10" t="s">
        <v>87</v>
      </c>
      <c r="B35" s="10">
        <v>9821.2549999999992</v>
      </c>
      <c r="C35" s="130"/>
      <c r="D35" s="130"/>
      <c r="E35" s="130"/>
      <c r="F35" s="130"/>
      <c r="G35" s="130"/>
      <c r="H35" s="130"/>
      <c r="I35" s="130"/>
      <c r="J35" s="130"/>
      <c r="K35" s="130"/>
      <c r="L35" s="130"/>
      <c r="M35" s="130"/>
    </row>
    <row r="36" spans="1:13">
      <c r="A36" s="10" t="s">
        <v>89</v>
      </c>
      <c r="B36" s="10">
        <v>1230.8619999999996</v>
      </c>
      <c r="C36" s="130"/>
      <c r="D36" s="130"/>
      <c r="E36" s="130"/>
      <c r="F36" s="130"/>
      <c r="G36" s="130"/>
      <c r="H36" s="130"/>
      <c r="I36" s="130"/>
      <c r="J36" s="130"/>
      <c r="K36" s="130"/>
      <c r="L36" s="130"/>
      <c r="M36" s="130"/>
    </row>
    <row r="37" spans="1:13">
      <c r="A37" s="130"/>
      <c r="B37" s="130"/>
      <c r="C37" s="130"/>
      <c r="D37" s="130"/>
      <c r="E37" s="130"/>
      <c r="F37" s="130"/>
      <c r="G37" s="130"/>
      <c r="H37" s="130"/>
      <c r="I37" s="130"/>
      <c r="J37" s="130"/>
      <c r="K37" s="130"/>
      <c r="L37" s="130"/>
      <c r="M37" s="130"/>
    </row>
    <row r="38" spans="1:13">
      <c r="A38" s="130"/>
      <c r="B38" s="130"/>
      <c r="C38" s="130"/>
      <c r="D38" s="130"/>
      <c r="E38" s="130"/>
      <c r="F38" s="130"/>
      <c r="G38" s="130"/>
      <c r="H38" s="130"/>
      <c r="I38" s="130"/>
      <c r="J38" s="130"/>
      <c r="K38" s="130"/>
      <c r="L38" s="130"/>
      <c r="M38" s="130"/>
    </row>
    <row r="39" spans="1:13">
      <c r="A39" s="130"/>
      <c r="B39" s="130"/>
      <c r="C39" s="130"/>
      <c r="D39" s="130"/>
      <c r="E39" s="130"/>
      <c r="F39" s="130"/>
      <c r="G39" s="130"/>
      <c r="H39" s="130"/>
      <c r="I39" s="130"/>
      <c r="J39" s="130"/>
      <c r="K39" s="130"/>
      <c r="L39" s="130"/>
      <c r="M39" s="130"/>
    </row>
    <row r="40" spans="1:13">
      <c r="A40" s="130"/>
      <c r="B40" s="130"/>
      <c r="C40" s="130"/>
      <c r="D40" s="130"/>
      <c r="E40" s="130"/>
      <c r="F40" s="130"/>
      <c r="G40" s="130"/>
      <c r="H40" s="130"/>
      <c r="I40" s="130"/>
      <c r="J40" s="130"/>
      <c r="K40" s="130"/>
      <c r="L40" s="130"/>
      <c r="M40" s="130"/>
    </row>
    <row r="41" spans="1:13">
      <c r="A41" s="130"/>
      <c r="B41" s="130"/>
      <c r="C41" s="130"/>
      <c r="D41" s="130"/>
      <c r="E41" s="130"/>
      <c r="F41" s="130"/>
      <c r="G41" s="130"/>
      <c r="H41" s="130"/>
      <c r="I41" s="130"/>
      <c r="J41" s="130"/>
      <c r="K41" s="130"/>
      <c r="L41" s="130"/>
      <c r="M41" s="130"/>
    </row>
    <row r="42" spans="1:13">
      <c r="A42" s="130"/>
      <c r="B42" s="130"/>
      <c r="C42" s="130"/>
      <c r="D42" s="130"/>
      <c r="E42" s="130"/>
      <c r="F42" s="130"/>
      <c r="G42" s="130"/>
      <c r="H42" s="130"/>
      <c r="I42" s="130"/>
      <c r="J42" s="130"/>
      <c r="K42" s="130"/>
      <c r="L42" s="130"/>
      <c r="M42" s="130"/>
    </row>
    <row r="43" spans="1:13">
      <c r="A43" s="130"/>
      <c r="B43" s="130"/>
      <c r="C43" s="130"/>
      <c r="D43" s="130"/>
      <c r="E43" s="130"/>
      <c r="F43" s="130"/>
      <c r="G43" s="130"/>
      <c r="H43" s="130"/>
      <c r="I43" s="130"/>
      <c r="J43" s="130"/>
      <c r="K43" s="130"/>
      <c r="L43" s="130"/>
      <c r="M43" s="130"/>
    </row>
    <row r="44" spans="1:13">
      <c r="A44" s="130"/>
      <c r="B44" s="130"/>
      <c r="C44" s="130"/>
      <c r="D44" s="130"/>
      <c r="E44" s="130"/>
      <c r="F44" s="130"/>
      <c r="G44" s="130"/>
      <c r="H44" s="130"/>
      <c r="I44" s="130"/>
      <c r="J44" s="130"/>
      <c r="K44" s="130"/>
      <c r="L44" s="130"/>
      <c r="M44" s="130"/>
    </row>
    <row r="45" spans="1:13">
      <c r="A45" s="130"/>
      <c r="B45" s="130"/>
      <c r="C45" s="130"/>
      <c r="D45" s="130"/>
      <c r="E45" s="130"/>
      <c r="F45" s="130"/>
      <c r="G45" s="130"/>
      <c r="H45" s="130"/>
      <c r="I45" s="130"/>
      <c r="J45" s="130"/>
      <c r="K45" s="130"/>
      <c r="L45" s="130"/>
      <c r="M45" s="130"/>
    </row>
    <row r="46" spans="1:13">
      <c r="A46" s="130"/>
      <c r="B46" s="130"/>
      <c r="C46" s="130"/>
      <c r="D46" s="130"/>
      <c r="E46" s="130"/>
      <c r="F46" s="130"/>
      <c r="G46" s="130"/>
      <c r="H46" s="130"/>
      <c r="I46" s="130"/>
      <c r="J46" s="130"/>
      <c r="K46" s="130"/>
      <c r="L46" s="130"/>
      <c r="M46" s="130"/>
    </row>
    <row r="47" spans="1:13">
      <c r="A47" s="130"/>
      <c r="B47" s="130"/>
      <c r="C47" s="130"/>
      <c r="D47" s="130"/>
      <c r="E47" s="130"/>
      <c r="F47" s="130"/>
      <c r="G47" s="130"/>
      <c r="H47" s="130"/>
      <c r="I47" s="130"/>
      <c r="J47" s="130"/>
      <c r="K47" s="130"/>
      <c r="L47" s="130"/>
      <c r="M47" s="130"/>
    </row>
    <row r="48" spans="1:13">
      <c r="A48" s="130"/>
      <c r="B48" s="130"/>
      <c r="C48" s="130"/>
      <c r="D48" s="130"/>
      <c r="E48" s="130"/>
      <c r="F48" s="130"/>
      <c r="G48" s="130"/>
      <c r="H48" s="130"/>
      <c r="I48" s="130"/>
      <c r="J48" s="130"/>
      <c r="K48" s="130"/>
      <c r="L48" s="130"/>
      <c r="M48" s="130"/>
    </row>
    <row r="49" spans="1:13">
      <c r="A49" s="130"/>
      <c r="B49" s="130"/>
      <c r="C49" s="130"/>
      <c r="D49" s="130"/>
      <c r="E49" s="130"/>
      <c r="F49" s="130"/>
      <c r="G49" s="130"/>
      <c r="H49" s="130"/>
      <c r="I49" s="130"/>
      <c r="J49" s="130"/>
      <c r="K49" s="130"/>
      <c r="L49" s="130"/>
      <c r="M49" s="130"/>
    </row>
    <row r="50" spans="1:13">
      <c r="A50" s="130"/>
      <c r="B50" s="130"/>
      <c r="C50" s="130"/>
      <c r="D50" s="130"/>
      <c r="E50" s="130"/>
      <c r="F50" s="130"/>
      <c r="G50" s="130"/>
      <c r="H50" s="130"/>
      <c r="I50" s="130"/>
      <c r="J50" s="130"/>
      <c r="K50" s="130"/>
      <c r="L50" s="130"/>
      <c r="M50" s="130"/>
    </row>
    <row r="51" spans="1:13">
      <c r="A51" s="130"/>
      <c r="B51" s="130"/>
      <c r="C51" s="130"/>
      <c r="D51" s="130"/>
      <c r="E51" s="130"/>
      <c r="F51" s="130"/>
      <c r="G51" s="130"/>
      <c r="H51" s="130"/>
      <c r="I51" s="130"/>
      <c r="J51" s="130"/>
      <c r="K51" s="130"/>
      <c r="L51" s="130"/>
      <c r="M51" s="130"/>
    </row>
    <row r="52" spans="1:13">
      <c r="A52" s="130"/>
      <c r="B52" s="130"/>
      <c r="C52" s="130"/>
      <c r="D52" s="130"/>
      <c r="E52" s="130"/>
      <c r="F52" s="130"/>
      <c r="G52" s="130"/>
      <c r="H52" s="130"/>
      <c r="I52" s="130"/>
      <c r="J52" s="130"/>
      <c r="K52" s="130"/>
      <c r="L52" s="130"/>
      <c r="M52" s="130"/>
    </row>
    <row r="53" spans="1:13">
      <c r="A53" s="130"/>
      <c r="B53" s="130"/>
      <c r="C53" s="130"/>
      <c r="D53" s="130"/>
      <c r="E53" s="130"/>
      <c r="F53" s="130"/>
      <c r="G53" s="130"/>
      <c r="H53" s="130"/>
      <c r="I53" s="130"/>
      <c r="J53" s="130"/>
      <c r="K53" s="130"/>
      <c r="L53" s="130"/>
      <c r="M53" s="130"/>
    </row>
    <row r="54" spans="1:13">
      <c r="A54" s="130"/>
      <c r="B54" s="130"/>
      <c r="C54" s="130"/>
      <c r="D54" s="130"/>
      <c r="E54" s="130"/>
      <c r="F54" s="130"/>
      <c r="G54" s="130"/>
      <c r="H54" s="130"/>
      <c r="I54" s="130"/>
      <c r="J54" s="130"/>
      <c r="K54" s="130"/>
      <c r="L54" s="130"/>
      <c r="M54" s="130"/>
    </row>
    <row r="55" spans="1:13">
      <c r="A55" s="130"/>
      <c r="B55" s="130"/>
      <c r="C55" s="130"/>
      <c r="D55" s="130"/>
      <c r="E55" s="130"/>
      <c r="F55" s="130"/>
      <c r="G55" s="130"/>
      <c r="H55" s="130"/>
      <c r="I55" s="130"/>
      <c r="J55" s="130"/>
      <c r="K55" s="130"/>
      <c r="L55" s="130"/>
      <c r="M55" s="130"/>
    </row>
    <row r="56" spans="1:13">
      <c r="A56" s="130"/>
      <c r="B56" s="130"/>
      <c r="C56" s="130"/>
      <c r="D56" s="130"/>
      <c r="E56" s="130"/>
      <c r="F56" s="130"/>
      <c r="G56" s="130"/>
      <c r="H56" s="130"/>
      <c r="I56" s="130"/>
      <c r="J56" s="130"/>
      <c r="K56" s="130"/>
      <c r="L56" s="130"/>
      <c r="M56" s="130"/>
    </row>
  </sheetData>
  <sortState ref="A7:M20">
    <sortCondition ref="A7"/>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U30"/>
  <sheetViews>
    <sheetView showGridLines="0" view="pageBreakPreview" zoomScaleNormal="70" zoomScaleSheetLayoutView="100" workbookViewId="0">
      <selection activeCell="H13" sqref="H13:J13"/>
    </sheetView>
  </sheetViews>
  <sheetFormatPr defaultColWidth="9.109375" defaultRowHeight="11.4"/>
  <cols>
    <col min="1" max="1" width="31.5546875" style="7" customWidth="1"/>
    <col min="2" max="13" width="8.5546875" style="7" customWidth="1"/>
    <col min="14" max="14" width="9.6640625" style="7" customWidth="1"/>
    <col min="15" max="16384" width="9.109375" style="7"/>
  </cols>
  <sheetData>
    <row r="1" spans="1:21" s="130" customFormat="1" ht="21">
      <c r="A1" s="175" t="s">
        <v>263</v>
      </c>
      <c r="N1" s="238" t="str">
        <f>'3'!N1</f>
        <v>II. čtvrtletí 2023</v>
      </c>
    </row>
    <row r="2" spans="1:21" ht="17.399999999999999">
      <c r="A2" s="234" t="s">
        <v>264</v>
      </c>
    </row>
    <row r="3" spans="1:21" ht="6" customHeight="1"/>
    <row r="4" spans="1:21" ht="12">
      <c r="A4" s="376">
        <v>2023</v>
      </c>
      <c r="B4" s="377" t="s">
        <v>42</v>
      </c>
      <c r="C4" s="378"/>
      <c r="D4" s="379"/>
      <c r="E4" s="378" t="s">
        <v>43</v>
      </c>
      <c r="F4" s="378"/>
      <c r="G4" s="378"/>
      <c r="H4" s="377" t="s">
        <v>44</v>
      </c>
      <c r="I4" s="378"/>
      <c r="J4" s="379"/>
      <c r="K4" s="377" t="s">
        <v>45</v>
      </c>
      <c r="L4" s="378"/>
      <c r="M4" s="379"/>
      <c r="N4" s="209" t="s">
        <v>7</v>
      </c>
    </row>
    <row r="5" spans="1:21" ht="12">
      <c r="A5" s="376"/>
      <c r="B5" s="274" t="s">
        <v>8</v>
      </c>
      <c r="C5" s="273" t="s">
        <v>9</v>
      </c>
      <c r="D5" s="275" t="s">
        <v>10</v>
      </c>
      <c r="E5" s="219" t="s">
        <v>11</v>
      </c>
      <c r="F5" s="219" t="s">
        <v>12</v>
      </c>
      <c r="G5" s="219" t="s">
        <v>13</v>
      </c>
      <c r="H5" s="274" t="s">
        <v>14</v>
      </c>
      <c r="I5" s="273" t="s">
        <v>15</v>
      </c>
      <c r="J5" s="275" t="s">
        <v>16</v>
      </c>
      <c r="K5" s="274" t="s">
        <v>17</v>
      </c>
      <c r="L5" s="273" t="s">
        <v>18</v>
      </c>
      <c r="M5" s="275" t="s">
        <v>19</v>
      </c>
      <c r="N5" s="194"/>
    </row>
    <row r="6" spans="1:21" ht="12">
      <c r="A6" s="381" t="s">
        <v>156</v>
      </c>
      <c r="B6" s="382">
        <f>SUM(B7:D7)</f>
        <v>27135.462626</v>
      </c>
      <c r="C6" s="383"/>
      <c r="D6" s="384"/>
      <c r="E6" s="383">
        <f t="shared" ref="E6" si="0">SUM(E7:G7)</f>
        <v>12571.640011999998</v>
      </c>
      <c r="F6" s="383"/>
      <c r="G6" s="383"/>
      <c r="H6" s="382">
        <f t="shared" ref="H6" si="1">SUM(H7:J7)</f>
        <v>6679.1118829999996</v>
      </c>
      <c r="I6" s="383"/>
      <c r="J6" s="384"/>
      <c r="K6" s="385">
        <f t="shared" ref="K6" si="2">SUM(K7:M7)</f>
        <v>0</v>
      </c>
      <c r="L6" s="386"/>
      <c r="M6" s="387"/>
      <c r="N6" s="368">
        <f>SUM(B7:M7)</f>
        <v>46386.214521000002</v>
      </c>
      <c r="R6" s="124"/>
    </row>
    <row r="7" spans="1:21" ht="12">
      <c r="A7" s="381"/>
      <c r="B7" s="278">
        <f t="shared" ref="B7:M7" si="3">SUM(B8:B15)</f>
        <v>9700.4639769999994</v>
      </c>
      <c r="C7" s="271">
        <f t="shared" si="3"/>
        <v>9146.9923820000004</v>
      </c>
      <c r="D7" s="279">
        <f t="shared" si="3"/>
        <v>8288.0062670000007</v>
      </c>
      <c r="E7" s="349">
        <f t="shared" si="3"/>
        <v>6594.4053969999986</v>
      </c>
      <c r="F7" s="349">
        <f t="shared" si="3"/>
        <v>3667.9357639999994</v>
      </c>
      <c r="G7" s="349">
        <f t="shared" si="3"/>
        <v>2309.298851</v>
      </c>
      <c r="H7" s="294">
        <f t="shared" si="3"/>
        <v>2135.9681580000001</v>
      </c>
      <c r="I7" s="355">
        <f t="shared" si="3"/>
        <v>2187.1194040000005</v>
      </c>
      <c r="J7" s="279">
        <f t="shared" si="3"/>
        <v>2356.0243209999994</v>
      </c>
      <c r="K7" s="340">
        <f t="shared" si="3"/>
        <v>0</v>
      </c>
      <c r="L7" s="339">
        <f t="shared" si="3"/>
        <v>0</v>
      </c>
      <c r="M7" s="341">
        <f t="shared" si="3"/>
        <v>0</v>
      </c>
      <c r="N7" s="368"/>
      <c r="P7" s="130"/>
    </row>
    <row r="8" spans="1:21">
      <c r="A8" s="166" t="s">
        <v>26</v>
      </c>
      <c r="B8" s="276">
        <v>2221.6202399999997</v>
      </c>
      <c r="C8" s="272">
        <v>2105.4908169999999</v>
      </c>
      <c r="D8" s="277">
        <v>2026.6612589999995</v>
      </c>
      <c r="E8" s="290">
        <v>1712.2707310000005</v>
      </c>
      <c r="F8" s="290">
        <v>1070.9521610000002</v>
      </c>
      <c r="G8" s="290">
        <v>916.81474000000003</v>
      </c>
      <c r="H8" s="292">
        <v>908.69360099999994</v>
      </c>
      <c r="I8" s="290">
        <v>951.12798499999985</v>
      </c>
      <c r="J8" s="277">
        <v>1021.0873730000001</v>
      </c>
      <c r="K8" s="336">
        <v>0</v>
      </c>
      <c r="L8" s="337">
        <v>0</v>
      </c>
      <c r="M8" s="338">
        <v>0</v>
      </c>
      <c r="N8" s="217">
        <f t="shared" ref="N8:N13" si="4">SUM(B8:M8)</f>
        <v>12934.718907</v>
      </c>
      <c r="P8" s="41"/>
      <c r="Q8" s="41"/>
      <c r="R8" s="41"/>
      <c r="S8" s="8"/>
      <c r="T8" s="8"/>
      <c r="U8" s="8"/>
    </row>
    <row r="9" spans="1:21">
      <c r="A9" s="166" t="s">
        <v>0</v>
      </c>
      <c r="B9" s="276">
        <v>213.59516699999998</v>
      </c>
      <c r="C9" s="272">
        <v>184.42376800000002</v>
      </c>
      <c r="D9" s="277">
        <v>225.39987300000001</v>
      </c>
      <c r="E9" s="290">
        <v>127.57761500000001</v>
      </c>
      <c r="F9" s="290">
        <v>72.463010999999995</v>
      </c>
      <c r="G9" s="290">
        <v>42.085134999999994</v>
      </c>
      <c r="H9" s="292">
        <v>46.060556000000005</v>
      </c>
      <c r="I9" s="290">
        <v>41.987369999999999</v>
      </c>
      <c r="J9" s="277">
        <v>44.916877000000007</v>
      </c>
      <c r="K9" s="336">
        <v>0</v>
      </c>
      <c r="L9" s="337">
        <v>0</v>
      </c>
      <c r="M9" s="338">
        <v>0</v>
      </c>
      <c r="N9" s="217">
        <f t="shared" si="4"/>
        <v>998.5093720000001</v>
      </c>
      <c r="P9" s="124"/>
      <c r="Q9" s="41"/>
    </row>
    <row r="10" spans="1:21">
      <c r="A10" s="166" t="s">
        <v>1</v>
      </c>
      <c r="B10" s="276">
        <v>82.914485999999997</v>
      </c>
      <c r="C10" s="272">
        <v>79.947690000000009</v>
      </c>
      <c r="D10" s="277">
        <v>77.457414999999997</v>
      </c>
      <c r="E10" s="290">
        <v>58.759231999999976</v>
      </c>
      <c r="F10" s="290">
        <v>23.442163999999998</v>
      </c>
      <c r="G10" s="290">
        <v>7.720184999999999</v>
      </c>
      <c r="H10" s="292">
        <v>4.9018220000000001</v>
      </c>
      <c r="I10" s="290">
        <v>4.6812550000000011</v>
      </c>
      <c r="J10" s="277">
        <v>5.0427080000000002</v>
      </c>
      <c r="K10" s="336">
        <v>0</v>
      </c>
      <c r="L10" s="337">
        <v>0</v>
      </c>
      <c r="M10" s="338">
        <v>0</v>
      </c>
      <c r="N10" s="217">
        <f t="shared" si="4"/>
        <v>344.86695700000001</v>
      </c>
      <c r="P10" s="124"/>
      <c r="Q10" s="41"/>
    </row>
    <row r="11" spans="1:21">
      <c r="A11" s="166" t="s">
        <v>2</v>
      </c>
      <c r="B11" s="276">
        <v>32.358080000000001</v>
      </c>
      <c r="C11" s="272">
        <v>31.742851999999996</v>
      </c>
      <c r="D11" s="277">
        <v>36.111272000000007</v>
      </c>
      <c r="E11" s="290">
        <v>23.607006000000002</v>
      </c>
      <c r="F11" s="290">
        <v>9.2938490000000016</v>
      </c>
      <c r="G11" s="290">
        <v>3.3110659999999998</v>
      </c>
      <c r="H11" s="292">
        <v>3.3778410000000001</v>
      </c>
      <c r="I11" s="290">
        <v>3.3918189999999999</v>
      </c>
      <c r="J11" s="277">
        <v>4.6502539999999986</v>
      </c>
      <c r="K11" s="336">
        <v>0</v>
      </c>
      <c r="L11" s="337">
        <v>0</v>
      </c>
      <c r="M11" s="338">
        <v>0</v>
      </c>
      <c r="N11" s="217">
        <f t="shared" si="4"/>
        <v>147.84403900000001</v>
      </c>
      <c r="P11" s="124"/>
      <c r="Q11" s="41"/>
    </row>
    <row r="12" spans="1:21">
      <c r="A12" s="166" t="s">
        <v>6</v>
      </c>
      <c r="B12" s="276">
        <v>38.776691</v>
      </c>
      <c r="C12" s="272">
        <v>41.858886999999996</v>
      </c>
      <c r="D12" s="277">
        <v>42.066730999999997</v>
      </c>
      <c r="E12" s="290">
        <v>35.477124999999994</v>
      </c>
      <c r="F12" s="290">
        <v>24.954025000000001</v>
      </c>
      <c r="G12" s="290">
        <v>18.779628999999996</v>
      </c>
      <c r="H12" s="292">
        <v>17.018303000000003</v>
      </c>
      <c r="I12" s="290">
        <v>14.323964999999998</v>
      </c>
      <c r="J12" s="277">
        <v>18.734867000000005</v>
      </c>
      <c r="K12" s="336">
        <v>0</v>
      </c>
      <c r="L12" s="337">
        <v>0</v>
      </c>
      <c r="M12" s="338">
        <v>0</v>
      </c>
      <c r="N12" s="217">
        <f t="shared" si="4"/>
        <v>251.99022299999999</v>
      </c>
      <c r="P12" s="124"/>
      <c r="Q12" s="41"/>
    </row>
    <row r="13" spans="1:21">
      <c r="A13" s="166" t="s">
        <v>25</v>
      </c>
      <c r="B13" s="276">
        <v>4493.3656099999971</v>
      </c>
      <c r="C13" s="272">
        <v>4158.879465</v>
      </c>
      <c r="D13" s="277">
        <v>3658.9166690000006</v>
      </c>
      <c r="E13" s="290">
        <v>2922.8186979999987</v>
      </c>
      <c r="F13" s="290">
        <v>1593.2282899999993</v>
      </c>
      <c r="G13" s="290">
        <v>866.49011799999982</v>
      </c>
      <c r="H13" s="292">
        <v>754.65991200000019</v>
      </c>
      <c r="I13" s="290">
        <v>809.8539630000007</v>
      </c>
      <c r="J13" s="277">
        <v>866.44555799999966</v>
      </c>
      <c r="K13" s="336">
        <v>0</v>
      </c>
      <c r="L13" s="337">
        <v>0</v>
      </c>
      <c r="M13" s="338">
        <v>0</v>
      </c>
      <c r="N13" s="217">
        <f t="shared" si="4"/>
        <v>20124.658282999997</v>
      </c>
      <c r="P13" s="124"/>
      <c r="Q13" s="41"/>
      <c r="R13" s="8"/>
      <c r="S13" s="8"/>
      <c r="T13" s="8"/>
      <c r="U13" s="8"/>
    </row>
    <row r="14" spans="1:21">
      <c r="A14" s="166" t="s">
        <v>5</v>
      </c>
      <c r="B14" s="276">
        <v>2363.7618430000011</v>
      </c>
      <c r="C14" s="272">
        <v>2303.2769629999993</v>
      </c>
      <c r="D14" s="277">
        <v>2017.9431320000008</v>
      </c>
      <c r="E14" s="290">
        <v>1563.0113649999994</v>
      </c>
      <c r="F14" s="290">
        <v>801.77705599999945</v>
      </c>
      <c r="G14" s="290">
        <v>404.04927500000019</v>
      </c>
      <c r="H14" s="292">
        <v>317.30112800000023</v>
      </c>
      <c r="I14" s="290">
        <v>310.993697</v>
      </c>
      <c r="J14" s="277">
        <v>349.65933399999989</v>
      </c>
      <c r="K14" s="336">
        <v>0</v>
      </c>
      <c r="L14" s="337">
        <v>0</v>
      </c>
      <c r="M14" s="338">
        <v>0</v>
      </c>
      <c r="N14" s="217">
        <f t="shared" ref="N14:N15" si="5">SUM(B14:M14)</f>
        <v>10431.773792999998</v>
      </c>
      <c r="P14" s="124"/>
      <c r="Q14" s="41"/>
      <c r="R14" s="8"/>
      <c r="S14" s="8"/>
      <c r="T14" s="8"/>
      <c r="U14" s="8"/>
    </row>
    <row r="15" spans="1:21">
      <c r="A15" s="166" t="s">
        <v>3</v>
      </c>
      <c r="B15" s="276">
        <v>254.07185999999993</v>
      </c>
      <c r="C15" s="272">
        <v>241.37194000000011</v>
      </c>
      <c r="D15" s="277">
        <v>203.449916</v>
      </c>
      <c r="E15" s="290">
        <v>150.88362500000002</v>
      </c>
      <c r="F15" s="290">
        <v>71.825208000000003</v>
      </c>
      <c r="G15" s="290">
        <v>50.048703000000003</v>
      </c>
      <c r="H15" s="292">
        <v>83.954994999999997</v>
      </c>
      <c r="I15" s="290">
        <v>50.759349999999991</v>
      </c>
      <c r="J15" s="277">
        <v>45.487349999999999</v>
      </c>
      <c r="K15" s="336">
        <v>0</v>
      </c>
      <c r="L15" s="337">
        <v>0</v>
      </c>
      <c r="M15" s="338">
        <v>0</v>
      </c>
      <c r="N15" s="217">
        <f t="shared" si="5"/>
        <v>1151.8529470000003</v>
      </c>
      <c r="P15" s="124"/>
      <c r="Q15" s="41"/>
    </row>
    <row r="16" spans="1:21">
      <c r="A16" s="122" t="s">
        <v>167</v>
      </c>
      <c r="N16" s="3"/>
    </row>
    <row r="17" spans="1:2">
      <c r="A17" s="190"/>
      <c r="B17" s="8"/>
    </row>
    <row r="18" spans="1:2">
      <c r="B18" s="8"/>
    </row>
    <row r="19" spans="1:2">
      <c r="B19" s="8"/>
    </row>
    <row r="20" spans="1:2">
      <c r="B20" s="8"/>
    </row>
    <row r="21" spans="1:2">
      <c r="B21" s="8"/>
    </row>
    <row r="22" spans="1:2">
      <c r="B22" s="8"/>
    </row>
    <row r="23" spans="1:2">
      <c r="B23" s="8"/>
    </row>
    <row r="24" spans="1:2">
      <c r="B24" s="8"/>
    </row>
    <row r="25" spans="1:2">
      <c r="B25" s="8"/>
    </row>
    <row r="26" spans="1:2">
      <c r="B26" s="8"/>
    </row>
    <row r="27" spans="1:2">
      <c r="B27" s="8"/>
    </row>
    <row r="28" spans="1:2">
      <c r="B28" s="8"/>
    </row>
    <row r="29" spans="1:2">
      <c r="B29" s="8"/>
    </row>
    <row r="30" spans="1:2">
      <c r="B30" s="8"/>
    </row>
  </sheetData>
  <mergeCells count="11">
    <mergeCell ref="N6:N7"/>
    <mergeCell ref="A4:A5"/>
    <mergeCell ref="B4:D4"/>
    <mergeCell ref="E4:G4"/>
    <mergeCell ref="H4:J4"/>
    <mergeCell ref="K4:M4"/>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dimension ref="A1:Q32"/>
  <sheetViews>
    <sheetView showGridLines="0" view="pageBreakPreview" zoomScaleNormal="70" zoomScaleSheetLayoutView="100" workbookViewId="0">
      <selection activeCell="M25" sqref="M25"/>
    </sheetView>
  </sheetViews>
  <sheetFormatPr defaultColWidth="9.109375" defaultRowHeight="11.4"/>
  <cols>
    <col min="1" max="1" width="28.33203125" style="7" customWidth="1"/>
    <col min="2" max="7" width="12" style="7" customWidth="1"/>
    <col min="8" max="8" width="16.5546875" style="7" customWidth="1"/>
    <col min="9" max="9" width="11.88671875" style="7" customWidth="1"/>
    <col min="10" max="10" width="15.33203125" style="7" customWidth="1"/>
    <col min="11" max="16384" width="9.109375" style="7"/>
  </cols>
  <sheetData>
    <row r="1" spans="1:12" ht="17.399999999999999">
      <c r="A1" s="234" t="s">
        <v>265</v>
      </c>
      <c r="B1" s="6"/>
      <c r="J1" s="238" t="str">
        <f>'3'!N1</f>
        <v>II. čtvrtletí 2023</v>
      </c>
    </row>
    <row r="2" spans="1:12" ht="6" customHeight="1">
      <c r="A2" s="6"/>
      <c r="B2" s="390"/>
      <c r="C2" s="390"/>
      <c r="D2" s="390"/>
      <c r="E2" s="390"/>
      <c r="F2" s="390"/>
      <c r="G2" s="390"/>
      <c r="H2" s="390"/>
      <c r="I2" s="390"/>
      <c r="J2" s="390"/>
    </row>
    <row r="3" spans="1:12" ht="36">
      <c r="A3" s="328">
        <v>2023</v>
      </c>
      <c r="B3" s="208" t="s">
        <v>26</v>
      </c>
      <c r="C3" s="208" t="s">
        <v>0</v>
      </c>
      <c r="D3" s="208" t="s">
        <v>1</v>
      </c>
      <c r="E3" s="208" t="s">
        <v>2</v>
      </c>
      <c r="F3" s="208" t="s">
        <v>206</v>
      </c>
      <c r="G3" s="208" t="s">
        <v>25</v>
      </c>
      <c r="H3" s="208" t="s">
        <v>5</v>
      </c>
      <c r="I3" s="208" t="s">
        <v>3</v>
      </c>
      <c r="J3" s="208" t="s">
        <v>4</v>
      </c>
    </row>
    <row r="4" spans="1:12" ht="12" customHeight="1">
      <c r="A4" s="218" t="s">
        <v>158</v>
      </c>
      <c r="B4" s="195">
        <f>SUM(B5:B18)</f>
        <v>2880.9089590000003</v>
      </c>
      <c r="C4" s="195">
        <f t="shared" ref="C4:I4" si="0">SUM(C5:C18)</f>
        <v>132.96480299999996</v>
      </c>
      <c r="D4" s="195">
        <f t="shared" si="0"/>
        <v>14.625784999999999</v>
      </c>
      <c r="E4" s="195">
        <f t="shared" si="0"/>
        <v>11.419913999999999</v>
      </c>
      <c r="F4" s="195">
        <f t="shared" si="0"/>
        <v>50.077134999999998</v>
      </c>
      <c r="G4" s="195">
        <f t="shared" si="0"/>
        <v>2430.959433</v>
      </c>
      <c r="H4" s="195">
        <f t="shared" si="0"/>
        <v>977.95415899999978</v>
      </c>
      <c r="I4" s="195">
        <f t="shared" si="0"/>
        <v>180.201695</v>
      </c>
      <c r="J4" s="195">
        <f t="shared" ref="J4" si="1">SUM(B4:I4)</f>
        <v>6679.1118830000005</v>
      </c>
      <c r="L4" s="41"/>
    </row>
    <row r="5" spans="1:12">
      <c r="A5" s="198" t="s">
        <v>129</v>
      </c>
      <c r="B5" s="207">
        <v>26.989204000000001</v>
      </c>
      <c r="C5" s="207">
        <v>1.0814090000000001</v>
      </c>
      <c r="D5" s="207">
        <v>3.8991549999999999</v>
      </c>
      <c r="E5" s="207">
        <v>1.7610699999999999</v>
      </c>
      <c r="F5" s="207">
        <v>0.14963100000000001</v>
      </c>
      <c r="G5" s="207">
        <v>482.48837399999996</v>
      </c>
      <c r="H5" s="207">
        <v>226.19371500000003</v>
      </c>
      <c r="I5" s="207">
        <v>6.6938580000000005</v>
      </c>
      <c r="J5" s="196">
        <f t="shared" ref="J5:J18" si="2">SUM(B5:I5)</f>
        <v>749.25641599999994</v>
      </c>
      <c r="L5" s="41"/>
    </row>
    <row r="6" spans="1:12">
      <c r="A6" s="198" t="s">
        <v>99</v>
      </c>
      <c r="B6" s="207">
        <v>115.68511100000001</v>
      </c>
      <c r="C6" s="207">
        <v>2.5791569999999999</v>
      </c>
      <c r="D6" s="207">
        <v>0.83280099999999979</v>
      </c>
      <c r="E6" s="207">
        <v>0.43491000000000002</v>
      </c>
      <c r="F6" s="207">
        <v>2.1622430000000001</v>
      </c>
      <c r="G6" s="207">
        <v>144.57343000000003</v>
      </c>
      <c r="H6" s="207">
        <v>49.455633000000006</v>
      </c>
      <c r="I6" s="207">
        <v>79.860531999999992</v>
      </c>
      <c r="J6" s="196">
        <f t="shared" si="2"/>
        <v>395.58381700000001</v>
      </c>
      <c r="L6" s="41"/>
    </row>
    <row r="7" spans="1:12">
      <c r="A7" s="198" t="s">
        <v>100</v>
      </c>
      <c r="B7" s="207">
        <v>41.036080000000005</v>
      </c>
      <c r="C7" s="207">
        <v>4.7800000000000002E-2</v>
      </c>
      <c r="D7" s="207">
        <v>2.9000000000000001E-2</v>
      </c>
      <c r="E7" s="207">
        <v>7.0999999999999994E-2</v>
      </c>
      <c r="F7" s="207">
        <v>3.8880079999999997</v>
      </c>
      <c r="G7" s="207">
        <v>216.77103800000003</v>
      </c>
      <c r="H7" s="207">
        <v>45.055031000000014</v>
      </c>
      <c r="I7" s="207">
        <v>29.254574999999996</v>
      </c>
      <c r="J7" s="196">
        <f t="shared" si="2"/>
        <v>336.15253200000001</v>
      </c>
      <c r="L7" s="41"/>
    </row>
    <row r="8" spans="1:12">
      <c r="A8" s="198" t="s">
        <v>101</v>
      </c>
      <c r="B8" s="207">
        <v>13.729189</v>
      </c>
      <c r="C8" s="207">
        <v>10.71946</v>
      </c>
      <c r="D8" s="207">
        <v>1.1616289999999998</v>
      </c>
      <c r="E8" s="207">
        <v>0.88491799999999998</v>
      </c>
      <c r="F8" s="207">
        <v>0.47389999999999999</v>
      </c>
      <c r="G8" s="207">
        <v>136.49450200000004</v>
      </c>
      <c r="H8" s="207">
        <v>53.967381999999979</v>
      </c>
      <c r="I8" s="207">
        <v>11.201931</v>
      </c>
      <c r="J8" s="196">
        <f t="shared" si="2"/>
        <v>228.63291100000004</v>
      </c>
      <c r="L8" s="41"/>
    </row>
    <row r="9" spans="1:12">
      <c r="A9" s="198" t="s">
        <v>128</v>
      </c>
      <c r="B9" s="207">
        <v>12.68796</v>
      </c>
      <c r="C9" s="207">
        <v>4.3082900000000004</v>
      </c>
      <c r="D9" s="207">
        <v>9.401000000000001E-2</v>
      </c>
      <c r="E9" s="207">
        <v>1.7999999999999999E-2</v>
      </c>
      <c r="F9" s="207">
        <v>6.2966499999999996</v>
      </c>
      <c r="G9" s="207">
        <v>59.91196900000002</v>
      </c>
      <c r="H9" s="207">
        <v>16.253226000000002</v>
      </c>
      <c r="I9" s="207">
        <v>2.3548400000000003</v>
      </c>
      <c r="J9" s="196">
        <f t="shared" si="2"/>
        <v>101.92494500000002</v>
      </c>
      <c r="L9" s="41"/>
    </row>
    <row r="10" spans="1:12">
      <c r="A10" s="198" t="s">
        <v>102</v>
      </c>
      <c r="B10" s="207">
        <v>92.58199599999999</v>
      </c>
      <c r="C10" s="207">
        <v>0.27862000000000003</v>
      </c>
      <c r="D10" s="207">
        <v>7.2499999999999995E-2</v>
      </c>
      <c r="E10" s="207">
        <v>0.63600000000000001</v>
      </c>
      <c r="F10" s="207">
        <v>0.22800000000000001</v>
      </c>
      <c r="G10" s="207">
        <v>94.681519999999992</v>
      </c>
      <c r="H10" s="207">
        <v>54.427917999999991</v>
      </c>
      <c r="I10" s="207">
        <v>8.6940150000000003</v>
      </c>
      <c r="J10" s="196">
        <f t="shared" si="2"/>
        <v>251.60056899999998</v>
      </c>
      <c r="L10" s="41"/>
    </row>
    <row r="11" spans="1:12">
      <c r="A11" s="198" t="s">
        <v>103</v>
      </c>
      <c r="B11" s="207">
        <v>10.076719999999998</v>
      </c>
      <c r="C11" s="207">
        <v>0</v>
      </c>
      <c r="D11" s="207">
        <v>0</v>
      </c>
      <c r="E11" s="207">
        <v>6.0999999999999995E-3</v>
      </c>
      <c r="F11" s="207">
        <v>1.9508399999999999</v>
      </c>
      <c r="G11" s="207">
        <v>76.816358999999991</v>
      </c>
      <c r="H11" s="207">
        <v>34.815212000000002</v>
      </c>
      <c r="I11" s="207">
        <v>0.73458800000000013</v>
      </c>
      <c r="J11" s="196">
        <f t="shared" si="2"/>
        <v>124.39981899999999</v>
      </c>
      <c r="L11" s="41"/>
    </row>
    <row r="12" spans="1:12">
      <c r="A12" s="198" t="s">
        <v>104</v>
      </c>
      <c r="B12" s="207">
        <v>532.30613900000003</v>
      </c>
      <c r="C12" s="207">
        <v>89.906478999999976</v>
      </c>
      <c r="D12" s="207">
        <v>1.6832370000000001</v>
      </c>
      <c r="E12" s="207">
        <v>6.5748449999999998</v>
      </c>
      <c r="F12" s="207">
        <v>10.437031000000001</v>
      </c>
      <c r="G12" s="207">
        <v>345.00805300000007</v>
      </c>
      <c r="H12" s="207">
        <v>133.634073</v>
      </c>
      <c r="I12" s="207">
        <v>8.7649589999999993</v>
      </c>
      <c r="J12" s="196">
        <f t="shared" si="2"/>
        <v>1128.3148160000001</v>
      </c>
    </row>
    <row r="13" spans="1:12">
      <c r="A13" s="198" t="s">
        <v>105</v>
      </c>
      <c r="B13" s="207">
        <v>77.120387000000008</v>
      </c>
      <c r="C13" s="207">
        <v>1.478817</v>
      </c>
      <c r="D13" s="207">
        <v>1.5599999999999999E-2</v>
      </c>
      <c r="E13" s="207">
        <v>0.12478</v>
      </c>
      <c r="F13" s="207">
        <v>0.99436400000000003</v>
      </c>
      <c r="G13" s="207">
        <v>119.57546400000001</v>
      </c>
      <c r="H13" s="207">
        <v>91.189481000000029</v>
      </c>
      <c r="I13" s="207">
        <v>4.1598520000000008</v>
      </c>
      <c r="J13" s="196">
        <f t="shared" si="2"/>
        <v>294.65874500000007</v>
      </c>
    </row>
    <row r="14" spans="1:12">
      <c r="A14" s="198" t="s">
        <v>106</v>
      </c>
      <c r="B14" s="207">
        <v>20.420216</v>
      </c>
      <c r="C14" s="207">
        <v>1.5367</v>
      </c>
      <c r="D14" s="207">
        <v>1.3132999999999999</v>
      </c>
      <c r="E14" s="207">
        <v>0.44460100000000002</v>
      </c>
      <c r="F14" s="207">
        <v>9.6052800000000005</v>
      </c>
      <c r="G14" s="207">
        <v>85.010206000000025</v>
      </c>
      <c r="H14" s="207">
        <v>36.392392999999998</v>
      </c>
      <c r="I14" s="207">
        <v>13.852919</v>
      </c>
      <c r="J14" s="196">
        <f t="shared" si="2"/>
        <v>168.57561500000003</v>
      </c>
    </row>
    <row r="15" spans="1:12">
      <c r="A15" s="198" t="s">
        <v>107</v>
      </c>
      <c r="B15" s="207">
        <v>123.45766</v>
      </c>
      <c r="C15" s="207">
        <v>0.80429000000000006</v>
      </c>
      <c r="D15" s="207">
        <v>0.20511000000000001</v>
      </c>
      <c r="E15" s="207">
        <v>8.8270000000000015E-2</v>
      </c>
      <c r="F15" s="207">
        <v>3.1355339999999998</v>
      </c>
      <c r="G15" s="207">
        <v>118.17315800000003</v>
      </c>
      <c r="H15" s="207">
        <v>56.760960999999988</v>
      </c>
      <c r="I15" s="207">
        <v>3.9250799999999999</v>
      </c>
      <c r="J15" s="196">
        <f t="shared" si="2"/>
        <v>306.55006300000002</v>
      </c>
    </row>
    <row r="16" spans="1:12">
      <c r="A16" s="198" t="s">
        <v>108</v>
      </c>
      <c r="B16" s="207">
        <v>830.202764</v>
      </c>
      <c r="C16" s="207">
        <v>0.23146</v>
      </c>
      <c r="D16" s="207">
        <v>0.87133300000000002</v>
      </c>
      <c r="E16" s="207">
        <v>2.1999999999999999E-2</v>
      </c>
      <c r="F16" s="207">
        <v>4.4089739999999997</v>
      </c>
      <c r="G16" s="207">
        <v>188.72483700000001</v>
      </c>
      <c r="H16" s="207">
        <v>61.267844000000011</v>
      </c>
      <c r="I16" s="207">
        <v>1.053218</v>
      </c>
      <c r="J16" s="196">
        <f t="shared" si="2"/>
        <v>1086.78243</v>
      </c>
    </row>
    <row r="17" spans="1:17">
      <c r="A17" s="198" t="s">
        <v>109</v>
      </c>
      <c r="B17" s="207">
        <v>718.52501700000016</v>
      </c>
      <c r="C17" s="207">
        <v>18.381941999999999</v>
      </c>
      <c r="D17" s="207">
        <v>4.1190500000000005</v>
      </c>
      <c r="E17" s="207">
        <v>0.16830000000000001</v>
      </c>
      <c r="F17" s="207">
        <v>4.8132799999999989</v>
      </c>
      <c r="G17" s="207">
        <v>285.84775399999995</v>
      </c>
      <c r="H17" s="207">
        <v>99.853598999999974</v>
      </c>
      <c r="I17" s="207">
        <v>9.6033280000000012</v>
      </c>
      <c r="J17" s="196">
        <f t="shared" si="2"/>
        <v>1141.3122700000001</v>
      </c>
    </row>
    <row r="18" spans="1:17">
      <c r="A18" s="198" t="s">
        <v>110</v>
      </c>
      <c r="B18" s="207">
        <v>266.09051600000004</v>
      </c>
      <c r="C18" s="207">
        <v>1.610379</v>
      </c>
      <c r="D18" s="207">
        <v>0.32906000000000002</v>
      </c>
      <c r="E18" s="207">
        <v>0.18512000000000001</v>
      </c>
      <c r="F18" s="207">
        <v>1.5334000000000001</v>
      </c>
      <c r="G18" s="207">
        <v>76.882768999999996</v>
      </c>
      <c r="H18" s="207">
        <v>18.687690999999997</v>
      </c>
      <c r="I18" s="207">
        <v>4.8000000000000001E-2</v>
      </c>
      <c r="J18" s="196">
        <f t="shared" si="2"/>
        <v>365.36693500000001</v>
      </c>
    </row>
    <row r="19" spans="1:17">
      <c r="A19" s="235" t="s">
        <v>167</v>
      </c>
      <c r="J19" s="3"/>
    </row>
    <row r="20" spans="1:17">
      <c r="A20" s="200"/>
    </row>
    <row r="32" spans="1:17">
      <c r="K32" s="41"/>
      <c r="L32" s="41"/>
      <c r="M32" s="41"/>
      <c r="N32" s="41"/>
      <c r="O32" s="41"/>
      <c r="P32" s="41"/>
      <c r="Q32" s="41"/>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dimension ref="A1:O42"/>
  <sheetViews>
    <sheetView showGridLines="0" view="pageBreakPreview" zoomScaleNormal="85" zoomScaleSheetLayoutView="100" workbookViewId="0">
      <selection activeCell="B18" sqref="B18"/>
    </sheetView>
  </sheetViews>
  <sheetFormatPr defaultColWidth="9.109375" defaultRowHeight="11.4"/>
  <cols>
    <col min="1" max="1" width="38" style="74" customWidth="1"/>
    <col min="2" max="9" width="13.33203125" style="74" customWidth="1"/>
    <col min="10" max="15" width="9.109375" style="179" customWidth="1"/>
    <col min="16" max="16384" width="9.109375" style="74"/>
  </cols>
  <sheetData>
    <row r="1" spans="1:15" ht="21">
      <c r="A1" s="176" t="s">
        <v>266</v>
      </c>
      <c r="I1" s="239" t="str">
        <f>'3'!N1</f>
        <v>II. čtvrtletí 2023</v>
      </c>
    </row>
    <row r="2" spans="1:15" ht="17.399999999999999">
      <c r="A2" s="236" t="s">
        <v>267</v>
      </c>
    </row>
    <row r="3" spans="1:15" ht="12" customHeight="1">
      <c r="E3" s="103"/>
      <c r="F3" s="103"/>
      <c r="G3" s="103"/>
    </row>
    <row r="4" spans="1:15" ht="12">
      <c r="A4" s="7"/>
      <c r="B4" s="126"/>
      <c r="C4" s="126"/>
      <c r="D4" s="126"/>
    </row>
    <row r="5" spans="1:15" ht="12.75" customHeight="1">
      <c r="A5" s="391">
        <v>2023</v>
      </c>
      <c r="B5" s="377" t="s">
        <v>14</v>
      </c>
      <c r="C5" s="379"/>
      <c r="D5" s="377" t="s">
        <v>15</v>
      </c>
      <c r="E5" s="379"/>
      <c r="F5" s="377" t="s">
        <v>16</v>
      </c>
      <c r="G5" s="379"/>
      <c r="H5" s="378" t="s">
        <v>7</v>
      </c>
      <c r="I5" s="378"/>
    </row>
    <row r="6" spans="1:15" ht="12">
      <c r="A6" s="392"/>
      <c r="B6" s="274" t="s">
        <v>288</v>
      </c>
      <c r="C6" s="275" t="s">
        <v>289</v>
      </c>
      <c r="D6" s="274" t="s">
        <v>288</v>
      </c>
      <c r="E6" s="275" t="s">
        <v>289</v>
      </c>
      <c r="F6" s="274" t="s">
        <v>288</v>
      </c>
      <c r="G6" s="275" t="s">
        <v>289</v>
      </c>
      <c r="H6" s="293" t="s">
        <v>288</v>
      </c>
      <c r="I6" s="293" t="s">
        <v>289</v>
      </c>
      <c r="J6" s="265"/>
      <c r="O6" s="265"/>
    </row>
    <row r="7" spans="1:15" ht="13.2">
      <c r="A7" s="171" t="s">
        <v>196</v>
      </c>
      <c r="B7" s="278">
        <v>1533.1450000000002</v>
      </c>
      <c r="C7" s="322">
        <v>4.0723599754305603E-2</v>
      </c>
      <c r="D7" s="278">
        <v>1533.0890000000002</v>
      </c>
      <c r="E7" s="322">
        <v>4.0719210371529008E-2</v>
      </c>
      <c r="F7" s="294">
        <v>1533.0890000000002</v>
      </c>
      <c r="G7" s="322">
        <v>4.0677990296514324E-2</v>
      </c>
      <c r="H7" s="192">
        <v>1533.0890000000002</v>
      </c>
      <c r="I7" s="204">
        <v>4.0677990296514324E-2</v>
      </c>
      <c r="J7" s="266"/>
      <c r="O7" s="267"/>
    </row>
    <row r="8" spans="1:15" ht="12">
      <c r="A8" s="167" t="s">
        <v>332</v>
      </c>
      <c r="B8" s="278">
        <v>233026.87100000001</v>
      </c>
      <c r="C8" s="322">
        <v>3.3245346634084655E-2</v>
      </c>
      <c r="D8" s="278">
        <v>182494.61700000003</v>
      </c>
      <c r="E8" s="322">
        <v>2.599362721210274E-2</v>
      </c>
      <c r="F8" s="294">
        <v>158306.125</v>
      </c>
      <c r="G8" s="322">
        <v>2.1787189206363321E-2</v>
      </c>
      <c r="H8" s="192">
        <v>573827.61300000001</v>
      </c>
      <c r="I8" s="204">
        <v>2.6945233577050264E-2</v>
      </c>
      <c r="J8" s="266"/>
      <c r="O8" s="267"/>
    </row>
    <row r="9" spans="1:15" ht="12">
      <c r="A9" s="167" t="s">
        <v>333</v>
      </c>
      <c r="B9" s="278">
        <v>179078.17099999997</v>
      </c>
      <c r="C9" s="322">
        <v>6.9689094902355586E-2</v>
      </c>
      <c r="D9" s="278">
        <v>126872.66900000001</v>
      </c>
      <c r="E9" s="322">
        <v>4.7888853040338651E-2</v>
      </c>
      <c r="F9" s="294">
        <v>106308.02900000001</v>
      </c>
      <c r="G9" s="322">
        <v>3.8196441830093991E-2</v>
      </c>
      <c r="H9" s="192">
        <v>412258.86899999995</v>
      </c>
      <c r="I9" s="205">
        <v>5.1518319966526394E-2</v>
      </c>
      <c r="J9" s="268"/>
      <c r="O9" s="269"/>
    </row>
    <row r="10" spans="1:15">
      <c r="A10" s="170" t="s">
        <v>40</v>
      </c>
      <c r="B10" s="276">
        <v>0</v>
      </c>
      <c r="C10" s="323">
        <v>0</v>
      </c>
      <c r="D10" s="276">
        <v>0</v>
      </c>
      <c r="E10" s="323">
        <v>0</v>
      </c>
      <c r="F10" s="292">
        <v>0</v>
      </c>
      <c r="G10" s="326">
        <v>0</v>
      </c>
      <c r="H10" s="189">
        <v>0</v>
      </c>
      <c r="I10" s="206">
        <v>0</v>
      </c>
      <c r="J10" s="268"/>
      <c r="O10" s="269"/>
    </row>
    <row r="11" spans="1:15">
      <c r="A11" s="170" t="s">
        <v>39</v>
      </c>
      <c r="B11" s="276">
        <v>4790.3</v>
      </c>
      <c r="C11" s="323">
        <v>0.15839435349904446</v>
      </c>
      <c r="D11" s="276">
        <v>4955</v>
      </c>
      <c r="E11" s="323">
        <v>0.16565955353630321</v>
      </c>
      <c r="F11" s="292">
        <v>5129</v>
      </c>
      <c r="G11" s="326">
        <v>0.17012430749970239</v>
      </c>
      <c r="H11" s="189">
        <v>14874.3</v>
      </c>
      <c r="I11" s="206">
        <v>0.16471699927869937</v>
      </c>
      <c r="J11" s="268"/>
      <c r="O11" s="269"/>
    </row>
    <row r="12" spans="1:15">
      <c r="A12" s="170" t="s">
        <v>38</v>
      </c>
      <c r="B12" s="276">
        <v>0</v>
      </c>
      <c r="C12" s="323">
        <v>0</v>
      </c>
      <c r="D12" s="276">
        <v>0</v>
      </c>
      <c r="E12" s="323">
        <v>0</v>
      </c>
      <c r="F12" s="292">
        <v>0</v>
      </c>
      <c r="G12" s="326">
        <v>0</v>
      </c>
      <c r="H12" s="189">
        <v>0</v>
      </c>
      <c r="I12" s="206">
        <v>0</v>
      </c>
      <c r="J12" s="268"/>
      <c r="O12" s="269"/>
    </row>
    <row r="13" spans="1:15">
      <c r="A13" s="170" t="s">
        <v>60</v>
      </c>
      <c r="B13" s="276">
        <v>778</v>
      </c>
      <c r="C13" s="323">
        <v>0.13630702228199332</v>
      </c>
      <c r="D13" s="276">
        <v>1084</v>
      </c>
      <c r="E13" s="323">
        <v>0.14599595979077323</v>
      </c>
      <c r="F13" s="292">
        <v>713</v>
      </c>
      <c r="G13" s="326">
        <v>0.12276284937910924</v>
      </c>
      <c r="H13" s="189">
        <v>2575</v>
      </c>
      <c r="I13" s="206">
        <v>0.13595197426553199</v>
      </c>
      <c r="J13" s="268"/>
      <c r="O13" s="269"/>
    </row>
    <row r="14" spans="1:15">
      <c r="A14" s="170" t="s">
        <v>61</v>
      </c>
      <c r="B14" s="276">
        <v>632</v>
      </c>
      <c r="C14" s="323">
        <v>0.56691478158531616</v>
      </c>
      <c r="D14" s="276">
        <v>285</v>
      </c>
      <c r="E14" s="323">
        <v>0.38291989181505376</v>
      </c>
      <c r="F14" s="292">
        <v>601</v>
      </c>
      <c r="G14" s="326">
        <v>0.58389650361607792</v>
      </c>
      <c r="H14" s="189">
        <v>1518</v>
      </c>
      <c r="I14" s="206">
        <v>0.52555429879527593</v>
      </c>
      <c r="J14" s="268"/>
      <c r="O14" s="269"/>
    </row>
    <row r="15" spans="1:15">
      <c r="A15" s="170" t="s">
        <v>62</v>
      </c>
      <c r="B15" s="276">
        <v>0</v>
      </c>
      <c r="C15" s="323">
        <v>0</v>
      </c>
      <c r="D15" s="276">
        <v>0</v>
      </c>
      <c r="E15" s="323">
        <v>0</v>
      </c>
      <c r="F15" s="292">
        <v>0</v>
      </c>
      <c r="G15" s="326">
        <v>0</v>
      </c>
      <c r="H15" s="189">
        <v>0</v>
      </c>
      <c r="I15" s="206">
        <v>0</v>
      </c>
      <c r="J15" s="268"/>
      <c r="O15" s="269"/>
    </row>
    <row r="16" spans="1:15">
      <c r="A16" s="170" t="s">
        <v>37</v>
      </c>
      <c r="B16" s="276">
        <v>0</v>
      </c>
      <c r="C16" s="323">
        <v>0</v>
      </c>
      <c r="D16" s="276">
        <v>0</v>
      </c>
      <c r="E16" s="323">
        <v>0</v>
      </c>
      <c r="F16" s="292">
        <v>0</v>
      </c>
      <c r="G16" s="326">
        <v>0</v>
      </c>
      <c r="H16" s="189">
        <v>0</v>
      </c>
      <c r="I16" s="206">
        <v>0</v>
      </c>
      <c r="J16" s="268"/>
      <c r="O16" s="269"/>
    </row>
    <row r="17" spans="1:15">
      <c r="A17" s="170" t="s">
        <v>72</v>
      </c>
      <c r="B17" s="276">
        <v>0</v>
      </c>
      <c r="C17" s="323">
        <v>0</v>
      </c>
      <c r="D17" s="276">
        <v>0</v>
      </c>
      <c r="E17" s="323">
        <v>0</v>
      </c>
      <c r="F17" s="292">
        <v>0</v>
      </c>
      <c r="G17" s="326">
        <v>0</v>
      </c>
      <c r="H17" s="189">
        <v>0</v>
      </c>
      <c r="I17" s="206">
        <v>0</v>
      </c>
      <c r="J17" s="268"/>
      <c r="O17" s="269"/>
    </row>
    <row r="18" spans="1:15">
      <c r="A18" s="170" t="s">
        <v>36</v>
      </c>
      <c r="B18" s="276">
        <v>0</v>
      </c>
      <c r="C18" s="323">
        <v>0</v>
      </c>
      <c r="D18" s="276">
        <v>0</v>
      </c>
      <c r="E18" s="323">
        <v>0</v>
      </c>
      <c r="F18" s="292">
        <v>0</v>
      </c>
      <c r="G18" s="326">
        <v>0</v>
      </c>
      <c r="H18" s="189">
        <v>0</v>
      </c>
      <c r="I18" s="206">
        <v>0</v>
      </c>
      <c r="O18" s="269"/>
    </row>
    <row r="19" spans="1:15">
      <c r="A19" s="170" t="s">
        <v>35</v>
      </c>
      <c r="B19" s="276">
        <v>0</v>
      </c>
      <c r="C19" s="323">
        <v>0</v>
      </c>
      <c r="D19" s="276">
        <v>0</v>
      </c>
      <c r="E19" s="323">
        <v>0</v>
      </c>
      <c r="F19" s="292">
        <v>0</v>
      </c>
      <c r="G19" s="326">
        <v>0</v>
      </c>
      <c r="H19" s="189">
        <v>0</v>
      </c>
      <c r="I19" s="206">
        <v>0</v>
      </c>
      <c r="O19" s="269"/>
    </row>
    <row r="20" spans="1:15">
      <c r="A20" s="170" t="s">
        <v>34</v>
      </c>
      <c r="B20" s="276">
        <v>0</v>
      </c>
      <c r="C20" s="323">
        <v>0</v>
      </c>
      <c r="D20" s="276">
        <v>0</v>
      </c>
      <c r="E20" s="323">
        <v>0</v>
      </c>
      <c r="F20" s="292">
        <v>0</v>
      </c>
      <c r="G20" s="326">
        <v>0</v>
      </c>
      <c r="H20" s="189">
        <v>0</v>
      </c>
      <c r="I20" s="206">
        <v>0</v>
      </c>
      <c r="O20" s="269"/>
    </row>
    <row r="21" spans="1:15">
      <c r="A21" s="170" t="s">
        <v>33</v>
      </c>
      <c r="B21" s="276">
        <v>49704</v>
      </c>
      <c r="C21" s="323">
        <v>0.27407051325126985</v>
      </c>
      <c r="D21" s="276">
        <v>51887</v>
      </c>
      <c r="E21" s="323">
        <v>0.26180842545211552</v>
      </c>
      <c r="F21" s="292">
        <v>27265</v>
      </c>
      <c r="G21" s="326">
        <v>0.14978235009577373</v>
      </c>
      <c r="H21" s="189">
        <v>128856</v>
      </c>
      <c r="I21" s="206">
        <v>0.22945568803248959</v>
      </c>
      <c r="O21" s="269"/>
    </row>
    <row r="22" spans="1:15">
      <c r="A22" s="170" t="s">
        <v>32</v>
      </c>
      <c r="B22" s="276">
        <v>0</v>
      </c>
      <c r="C22" s="323">
        <v>0</v>
      </c>
      <c r="D22" s="276">
        <v>0</v>
      </c>
      <c r="E22" s="323">
        <v>0</v>
      </c>
      <c r="F22" s="292">
        <v>0</v>
      </c>
      <c r="G22" s="326">
        <v>0</v>
      </c>
      <c r="H22" s="189">
        <v>0</v>
      </c>
      <c r="I22" s="206">
        <v>0</v>
      </c>
      <c r="O22" s="269"/>
    </row>
    <row r="23" spans="1:15">
      <c r="A23" s="170" t="s">
        <v>3</v>
      </c>
      <c r="B23" s="276">
        <v>0</v>
      </c>
      <c r="C23" s="323">
        <v>0</v>
      </c>
      <c r="D23" s="276">
        <v>0</v>
      </c>
      <c r="E23" s="323">
        <v>0</v>
      </c>
      <c r="F23" s="292">
        <v>0</v>
      </c>
      <c r="G23" s="326">
        <v>0</v>
      </c>
      <c r="H23" s="189">
        <v>0</v>
      </c>
      <c r="I23" s="206">
        <v>0</v>
      </c>
      <c r="O23" s="269"/>
    </row>
    <row r="24" spans="1:15">
      <c r="A24" s="170" t="s">
        <v>31</v>
      </c>
      <c r="B24" s="276">
        <v>0</v>
      </c>
      <c r="C24" s="323">
        <v>0</v>
      </c>
      <c r="D24" s="276">
        <v>0</v>
      </c>
      <c r="E24" s="323">
        <v>0</v>
      </c>
      <c r="F24" s="292">
        <v>0</v>
      </c>
      <c r="G24" s="326">
        <v>0</v>
      </c>
      <c r="H24" s="189">
        <v>0</v>
      </c>
      <c r="I24" s="206">
        <v>0</v>
      </c>
      <c r="O24" s="269"/>
    </row>
    <row r="25" spans="1:15">
      <c r="A25" s="170" t="s">
        <v>30</v>
      </c>
      <c r="B25" s="276">
        <v>123173.87099999998</v>
      </c>
      <c r="C25" s="323">
        <v>0.16571426598140002</v>
      </c>
      <c r="D25" s="276">
        <v>68661.669000000009</v>
      </c>
      <c r="E25" s="323">
        <v>9.5002074145397686E-2</v>
      </c>
      <c r="F25" s="292">
        <v>72600.02900000001</v>
      </c>
      <c r="G25" s="326">
        <v>0.10452920399976118</v>
      </c>
      <c r="H25" s="189">
        <v>264435.56900000002</v>
      </c>
      <c r="I25" s="206">
        <v>0.12239144420211838</v>
      </c>
      <c r="O25" s="268"/>
    </row>
    <row r="26" spans="1:15" ht="13.5" customHeight="1">
      <c r="A26" s="168" t="s">
        <v>334</v>
      </c>
      <c r="B26" s="278">
        <v>132844</v>
      </c>
      <c r="C26" s="322"/>
      <c r="D26" s="278">
        <v>215668</v>
      </c>
      <c r="E26" s="322"/>
      <c r="F26" s="294">
        <v>258964</v>
      </c>
      <c r="G26" s="322"/>
      <c r="H26" s="192">
        <v>607476</v>
      </c>
      <c r="I26" s="205"/>
      <c r="O26" s="270"/>
    </row>
    <row r="27" spans="1:15" ht="13.5" customHeight="1">
      <c r="A27" s="168" t="s">
        <v>335</v>
      </c>
      <c r="B27" s="278">
        <v>217188.84700000001</v>
      </c>
      <c r="C27" s="322">
        <v>0.10168168761624395</v>
      </c>
      <c r="D27" s="278">
        <v>240640.62299999996</v>
      </c>
      <c r="E27" s="322">
        <v>0.11002628505782298</v>
      </c>
      <c r="F27" s="294">
        <v>291426.94600000005</v>
      </c>
      <c r="G27" s="322">
        <v>0.12369437081035979</v>
      </c>
      <c r="H27" s="192">
        <v>749256.41599999997</v>
      </c>
      <c r="I27" s="205">
        <v>0.11217904852096336</v>
      </c>
      <c r="O27" s="270"/>
    </row>
    <row r="28" spans="1:15" ht="12.75" customHeight="1">
      <c r="A28" s="170" t="s">
        <v>26</v>
      </c>
      <c r="B28" s="276">
        <v>8629.3529999999992</v>
      </c>
      <c r="C28" s="323">
        <v>9.4964386130853787E-3</v>
      </c>
      <c r="D28" s="276">
        <v>8302.7420000000002</v>
      </c>
      <c r="E28" s="323">
        <v>8.7293635882241469E-3</v>
      </c>
      <c r="F28" s="292">
        <v>10057.109</v>
      </c>
      <c r="G28" s="323">
        <v>9.8494108006171571E-3</v>
      </c>
      <c r="H28" s="189">
        <v>26989.204000000002</v>
      </c>
      <c r="I28" s="206">
        <v>9.3682946542567244E-3</v>
      </c>
      <c r="O28" s="270"/>
    </row>
    <row r="29" spans="1:15" ht="12.75" customHeight="1">
      <c r="A29" s="170" t="s">
        <v>0</v>
      </c>
      <c r="B29" s="276">
        <v>403.53300000000002</v>
      </c>
      <c r="C29" s="323">
        <v>8.7609233375298377E-3</v>
      </c>
      <c r="D29" s="276">
        <v>296.13200000000001</v>
      </c>
      <c r="E29" s="323">
        <v>7.0528828073775519E-3</v>
      </c>
      <c r="F29" s="292">
        <v>381.74400000000003</v>
      </c>
      <c r="G29" s="323">
        <v>8.4988989773264953E-3</v>
      </c>
      <c r="H29" s="189">
        <v>1081.4090000000001</v>
      </c>
      <c r="I29" s="206">
        <v>8.1330470590777332E-3</v>
      </c>
      <c r="O29" s="270"/>
    </row>
    <row r="30" spans="1:15" ht="12.75" customHeight="1">
      <c r="A30" s="170" t="s">
        <v>1</v>
      </c>
      <c r="B30" s="276">
        <v>1315.473</v>
      </c>
      <c r="C30" s="323">
        <v>0.26836408992411392</v>
      </c>
      <c r="D30" s="276">
        <v>1288.5639999999999</v>
      </c>
      <c r="E30" s="323">
        <v>0.275260373553673</v>
      </c>
      <c r="F30" s="292">
        <v>1295.1179999999999</v>
      </c>
      <c r="G30" s="323">
        <v>0.256829862050311</v>
      </c>
      <c r="H30" s="189">
        <v>3899.1549999999997</v>
      </c>
      <c r="I30" s="206">
        <v>0.26659457936787662</v>
      </c>
      <c r="O30" s="270"/>
    </row>
    <row r="31" spans="1:15" ht="12.75" customHeight="1">
      <c r="A31" s="170" t="s">
        <v>2</v>
      </c>
      <c r="B31" s="276">
        <v>456.01799999999997</v>
      </c>
      <c r="C31" s="323">
        <v>0.13500280208571094</v>
      </c>
      <c r="D31" s="276">
        <v>522.33999999999992</v>
      </c>
      <c r="E31" s="323">
        <v>0.15399996285179132</v>
      </c>
      <c r="F31" s="292">
        <v>782.71199999999999</v>
      </c>
      <c r="G31" s="323">
        <v>0.16831596725684236</v>
      </c>
      <c r="H31" s="189">
        <v>1761.07</v>
      </c>
      <c r="I31" s="206">
        <v>0.15421044326603514</v>
      </c>
    </row>
    <row r="32" spans="1:15">
      <c r="A32" s="170" t="s">
        <v>6</v>
      </c>
      <c r="B32" s="276">
        <v>45.35</v>
      </c>
      <c r="C32" s="323">
        <v>2.6647780333914602E-3</v>
      </c>
      <c r="D32" s="276">
        <v>52.515999999999998</v>
      </c>
      <c r="E32" s="323">
        <v>3.6663032896268599E-3</v>
      </c>
      <c r="F32" s="292">
        <v>51.765000000000001</v>
      </c>
      <c r="G32" s="323">
        <v>2.7630300231114525E-3</v>
      </c>
      <c r="H32" s="189">
        <v>149.631</v>
      </c>
      <c r="I32" s="206">
        <v>2.9880103963615327E-3</v>
      </c>
    </row>
    <row r="33" spans="1:9">
      <c r="A33" s="170" t="s">
        <v>25</v>
      </c>
      <c r="B33" s="276">
        <v>124102.61799999999</v>
      </c>
      <c r="C33" s="323">
        <v>0.1644484038791767</v>
      </c>
      <c r="D33" s="276">
        <v>164967.52499999999</v>
      </c>
      <c r="E33" s="323">
        <v>0.20370033677293969</v>
      </c>
      <c r="F33" s="292">
        <v>193418.23100000003</v>
      </c>
      <c r="G33" s="323">
        <v>0.22323183403059249</v>
      </c>
      <c r="H33" s="189">
        <v>482488.37400000001</v>
      </c>
      <c r="I33" s="206">
        <v>0.19847652225301443</v>
      </c>
    </row>
    <row r="34" spans="1:9">
      <c r="A34" s="170" t="s">
        <v>5</v>
      </c>
      <c r="B34" s="276">
        <v>79140.139000000025</v>
      </c>
      <c r="C34" s="323">
        <v>0.2494165069592818</v>
      </c>
      <c r="D34" s="276">
        <v>63453.063999999991</v>
      </c>
      <c r="E34" s="323">
        <v>0.20403327981274166</v>
      </c>
      <c r="F34" s="292">
        <v>83600.512000000017</v>
      </c>
      <c r="G34" s="323">
        <v>0.23909132081112996</v>
      </c>
      <c r="H34" s="189">
        <v>226193.71500000003</v>
      </c>
      <c r="I34" s="206">
        <v>0.2312927583755999</v>
      </c>
    </row>
    <row r="35" spans="1:9">
      <c r="A35" s="170" t="s">
        <v>3</v>
      </c>
      <c r="B35" s="276">
        <v>3096.3630000000003</v>
      </c>
      <c r="C35" s="323">
        <v>3.6881224279746556E-2</v>
      </c>
      <c r="D35" s="276">
        <v>1757.74</v>
      </c>
      <c r="E35" s="323">
        <v>3.4628891031898562E-2</v>
      </c>
      <c r="F35" s="292">
        <v>1839.7550000000001</v>
      </c>
      <c r="G35" s="323">
        <v>4.0445420539996287E-2</v>
      </c>
      <c r="H35" s="189">
        <v>6693.8580000000002</v>
      </c>
      <c r="I35" s="206">
        <v>3.7146476341412889E-2</v>
      </c>
    </row>
    <row r="36" spans="1:9" ht="12" customHeight="1">
      <c r="A36" s="190" t="s">
        <v>184</v>
      </c>
      <c r="B36" s="71"/>
      <c r="C36" s="8"/>
      <c r="E36" s="103"/>
      <c r="F36" s="103"/>
      <c r="G36" s="103"/>
      <c r="I36" s="3"/>
    </row>
    <row r="37" spans="1:9">
      <c r="A37" s="190"/>
      <c r="B37" s="71"/>
    </row>
    <row r="38" spans="1:9">
      <c r="A38" s="103" t="s">
        <v>164</v>
      </c>
      <c r="B38" s="104">
        <f>+I7</f>
        <v>4.0677990296514324E-2</v>
      </c>
      <c r="C38" s="93" t="str">
        <f>+B5</f>
        <v>Červenec</v>
      </c>
      <c r="D38" s="103" t="str">
        <f>+D5</f>
        <v>Srpen</v>
      </c>
      <c r="E38" s="103" t="str">
        <f>+F5</f>
        <v>Září</v>
      </c>
    </row>
    <row r="39" spans="1:9">
      <c r="A39" s="103" t="s">
        <v>59</v>
      </c>
      <c r="B39" s="104">
        <f t="shared" ref="B39:B40" si="0">+I8</f>
        <v>2.6945233577050264E-2</v>
      </c>
      <c r="C39" s="93"/>
      <c r="D39" s="103"/>
      <c r="E39" s="103"/>
    </row>
    <row r="40" spans="1:9">
      <c r="A40" s="103" t="s">
        <v>116</v>
      </c>
      <c r="B40" s="104">
        <f t="shared" si="0"/>
        <v>5.1518319966526394E-2</v>
      </c>
      <c r="C40" s="93"/>
      <c r="D40" s="103"/>
      <c r="E40" s="103"/>
      <c r="H40" s="116">
        <f>I7</f>
        <v>4.0677990296514324E-2</v>
      </c>
    </row>
    <row r="41" spans="1:9" ht="12">
      <c r="B41" s="120"/>
      <c r="C41" s="120"/>
      <c r="H41" s="116">
        <f>I8</f>
        <v>2.6945233577050264E-2</v>
      </c>
    </row>
    <row r="42" spans="1:9">
      <c r="B42" s="78"/>
      <c r="C42" s="78"/>
      <c r="H42" s="116">
        <f>I9</f>
        <v>5.1518319966526394E-2</v>
      </c>
    </row>
  </sheetData>
  <mergeCells count="5">
    <mergeCell ref="A5:A6"/>
    <mergeCell ref="B5:C5"/>
    <mergeCell ref="D5:E5"/>
    <mergeCell ref="F5:G5"/>
    <mergeCell ref="H5:I5"/>
  </mergeCells>
  <conditionalFormatting sqref="C10:C25 C28:C35 E10:E25 E28:E35 G10:G25 G28:G35 I10:I25 I28:I35">
    <cfRule type="dataBar" priority="2">
      <dataBar>
        <cfvo type="num" val="0"/>
        <cfvo type="num" val="1"/>
        <color theme="9"/>
      </dataBar>
      <extLst>
        <ext xmlns:x14="http://schemas.microsoft.com/office/spreadsheetml/2009/9/main" uri="{B025F937-C7B1-47D3-B67F-A62EFF666E3E}">
          <x14:id>{434664EA-4D25-45A7-8C03-F8AE07084FA9}</x14:id>
        </ext>
      </extLst>
    </cfRule>
  </conditionalFormatting>
  <pageMargins left="0.31496062992125984" right="0.31496062992125984" top="0.35433070866141736" bottom="0.35433070866141736" header="0.31496062992125984" footer="0.19685039370078741"/>
  <pageSetup paperSize="9" scale="9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34664EA-4D25-45A7-8C03-F8AE07084FA9}">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dimension ref="A1:O41"/>
  <sheetViews>
    <sheetView showGridLines="0" view="pageBreakPreview" zoomScaleNormal="70" zoomScaleSheetLayoutView="100" workbookViewId="0">
      <selection activeCell="E26" sqref="E26"/>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6" t="s">
        <v>268</v>
      </c>
      <c r="I1" s="239" t="str">
        <f>'3'!N1</f>
        <v>II. čtvrtletí 2023</v>
      </c>
    </row>
    <row r="2" spans="1:15" ht="1.5" customHeight="1">
      <c r="E2" s="103"/>
      <c r="F2" s="103"/>
      <c r="G2" s="103"/>
    </row>
    <row r="3" spans="1:15" ht="12" customHeight="1">
      <c r="E3" s="103"/>
      <c r="F3" s="103"/>
      <c r="G3" s="103"/>
    </row>
    <row r="4" spans="1:15" ht="12">
      <c r="A4" s="130"/>
      <c r="B4" s="126"/>
      <c r="C4" s="126"/>
      <c r="D4" s="126"/>
    </row>
    <row r="5" spans="1:15" ht="12.75" customHeight="1">
      <c r="A5" s="391">
        <v>2023</v>
      </c>
      <c r="B5" s="377" t="s">
        <v>14</v>
      </c>
      <c r="C5" s="379"/>
      <c r="D5" s="377" t="s">
        <v>15</v>
      </c>
      <c r="E5" s="379"/>
      <c r="F5" s="377" t="s">
        <v>16</v>
      </c>
      <c r="G5" s="379"/>
      <c r="H5" s="377" t="s">
        <v>7</v>
      </c>
      <c r="I5" s="378"/>
    </row>
    <row r="6" spans="1:15" ht="12">
      <c r="A6" s="392"/>
      <c r="B6" s="274" t="s">
        <v>288</v>
      </c>
      <c r="C6" s="275" t="s">
        <v>289</v>
      </c>
      <c r="D6" s="274" t="s">
        <v>288</v>
      </c>
      <c r="E6" s="275" t="s">
        <v>289</v>
      </c>
      <c r="F6" s="274" t="s">
        <v>288</v>
      </c>
      <c r="G6" s="275" t="s">
        <v>289</v>
      </c>
      <c r="H6" s="274" t="s">
        <v>288</v>
      </c>
      <c r="I6" s="293" t="s">
        <v>289</v>
      </c>
      <c r="J6" s="109"/>
      <c r="O6" s="109"/>
    </row>
    <row r="7" spans="1:15" ht="13.2">
      <c r="A7" s="167" t="s">
        <v>196</v>
      </c>
      <c r="B7" s="280">
        <v>2155.1470000000018</v>
      </c>
      <c r="C7" s="324">
        <v>5.7245298937603759E-2</v>
      </c>
      <c r="D7" s="280">
        <v>2156.2700000000018</v>
      </c>
      <c r="E7" s="324">
        <v>5.7271046721890852E-2</v>
      </c>
      <c r="F7" s="280">
        <v>2156.3130000000019</v>
      </c>
      <c r="G7" s="324">
        <v>5.7214212149619338E-2</v>
      </c>
      <c r="H7" s="195">
        <v>2156.3130000000019</v>
      </c>
      <c r="I7" s="201">
        <v>5.7214212149619338E-2</v>
      </c>
      <c r="J7" s="111"/>
      <c r="O7" s="60"/>
    </row>
    <row r="8" spans="1:15" ht="12">
      <c r="A8" s="167" t="s">
        <v>332</v>
      </c>
      <c r="B8" s="280">
        <v>296547.19099999993</v>
      </c>
      <c r="C8" s="324">
        <v>4.2307627939436675E-2</v>
      </c>
      <c r="D8" s="280">
        <v>276003.842</v>
      </c>
      <c r="E8" s="324">
        <v>3.93126169746481E-2</v>
      </c>
      <c r="F8" s="280">
        <v>276405.011</v>
      </c>
      <c r="G8" s="324">
        <v>3.804077872693766E-2</v>
      </c>
      <c r="H8" s="195">
        <v>848956.04399999999</v>
      </c>
      <c r="I8" s="201">
        <v>3.9864444275581695E-2</v>
      </c>
      <c r="J8" s="111"/>
      <c r="O8" s="60"/>
    </row>
    <row r="9" spans="1:15" ht="12">
      <c r="A9" s="167" t="s">
        <v>333</v>
      </c>
      <c r="B9" s="280">
        <v>163491.72399999999</v>
      </c>
      <c r="C9" s="324">
        <v>6.3623557276479711E-2</v>
      </c>
      <c r="D9" s="280">
        <v>136481.49699999997</v>
      </c>
      <c r="E9" s="324">
        <v>5.1515763040804463E-2</v>
      </c>
      <c r="F9" s="280">
        <v>129188.14800000002</v>
      </c>
      <c r="G9" s="324">
        <v>4.6417261486614271E-2</v>
      </c>
      <c r="H9" s="195">
        <v>429161.36899999995</v>
      </c>
      <c r="I9" s="202">
        <v>5.3630556885398376E-2</v>
      </c>
      <c r="J9" s="101"/>
      <c r="O9" s="104"/>
    </row>
    <row r="10" spans="1:15">
      <c r="A10" s="170" t="s">
        <v>40</v>
      </c>
      <c r="B10" s="282">
        <v>66167.262000000002</v>
      </c>
      <c r="C10" s="325">
        <v>0.2183588108911414</v>
      </c>
      <c r="D10" s="282">
        <v>39081.581999999995</v>
      </c>
      <c r="E10" s="325">
        <v>0.16430174639044137</v>
      </c>
      <c r="F10" s="282">
        <v>39974.481</v>
      </c>
      <c r="G10" s="325">
        <v>0.15625748340387163</v>
      </c>
      <c r="H10" s="196">
        <v>145223.32500000001</v>
      </c>
      <c r="I10" s="203">
        <v>0.18227879922959062</v>
      </c>
      <c r="J10" s="101"/>
      <c r="O10" s="127"/>
    </row>
    <row r="11" spans="1:15">
      <c r="A11" s="170" t="s">
        <v>39</v>
      </c>
      <c r="B11" s="282">
        <v>7282.6319999999996</v>
      </c>
      <c r="C11" s="325">
        <v>0.24080491564441747</v>
      </c>
      <c r="D11" s="282">
        <v>7922.0930000000008</v>
      </c>
      <c r="E11" s="325">
        <v>0.26485779807327409</v>
      </c>
      <c r="F11" s="282">
        <v>7354.7119999999995</v>
      </c>
      <c r="G11" s="325">
        <v>0.24394916862151511</v>
      </c>
      <c r="H11" s="196">
        <v>22559.436999999998</v>
      </c>
      <c r="I11" s="203">
        <v>0.2498216903018538</v>
      </c>
      <c r="J11" s="101"/>
      <c r="O11" s="127"/>
    </row>
    <row r="12" spans="1:15">
      <c r="A12" s="170" t="s">
        <v>38</v>
      </c>
      <c r="B12" s="282">
        <v>0</v>
      </c>
      <c r="C12" s="325">
        <v>0</v>
      </c>
      <c r="D12" s="282">
        <v>0</v>
      </c>
      <c r="E12" s="325">
        <v>0</v>
      </c>
      <c r="F12" s="282">
        <v>0</v>
      </c>
      <c r="G12" s="325">
        <v>0</v>
      </c>
      <c r="H12" s="196">
        <v>0</v>
      </c>
      <c r="I12" s="203">
        <v>0</v>
      </c>
      <c r="J12" s="101"/>
      <c r="O12" s="127"/>
    </row>
    <row r="13" spans="1:15">
      <c r="A13" s="170" t="s">
        <v>60</v>
      </c>
      <c r="B13" s="282">
        <v>0</v>
      </c>
      <c r="C13" s="325">
        <v>0</v>
      </c>
      <c r="D13" s="282">
        <v>0</v>
      </c>
      <c r="E13" s="325">
        <v>0</v>
      </c>
      <c r="F13" s="282">
        <v>0</v>
      </c>
      <c r="G13" s="325">
        <v>0</v>
      </c>
      <c r="H13" s="196">
        <v>0</v>
      </c>
      <c r="I13" s="203">
        <v>0</v>
      </c>
      <c r="J13" s="101"/>
      <c r="O13" s="127"/>
    </row>
    <row r="14" spans="1:15">
      <c r="A14" s="170" t="s">
        <v>61</v>
      </c>
      <c r="B14" s="282">
        <v>0</v>
      </c>
      <c r="C14" s="325">
        <v>0</v>
      </c>
      <c r="D14" s="282">
        <v>0</v>
      </c>
      <c r="E14" s="325">
        <v>0</v>
      </c>
      <c r="F14" s="282">
        <v>0</v>
      </c>
      <c r="G14" s="325">
        <v>0</v>
      </c>
      <c r="H14" s="196">
        <v>0</v>
      </c>
      <c r="I14" s="203">
        <v>0</v>
      </c>
      <c r="J14" s="101"/>
      <c r="O14" s="127"/>
    </row>
    <row r="15" spans="1:15">
      <c r="A15" s="170" t="s">
        <v>62</v>
      </c>
      <c r="B15" s="282">
        <v>0</v>
      </c>
      <c r="C15" s="325">
        <v>0</v>
      </c>
      <c r="D15" s="282">
        <v>0</v>
      </c>
      <c r="E15" s="325">
        <v>0</v>
      </c>
      <c r="F15" s="282">
        <v>0</v>
      </c>
      <c r="G15" s="325">
        <v>0</v>
      </c>
      <c r="H15" s="196">
        <v>0</v>
      </c>
      <c r="I15" s="203">
        <v>0</v>
      </c>
      <c r="J15" s="101"/>
      <c r="O15" s="127"/>
    </row>
    <row r="16" spans="1:15">
      <c r="A16" s="170" t="s">
        <v>37</v>
      </c>
      <c r="B16" s="282">
        <v>53263.741999999998</v>
      </c>
      <c r="C16" s="325">
        <v>6.0562220150794661E-2</v>
      </c>
      <c r="D16" s="282">
        <v>50255.513999999996</v>
      </c>
      <c r="E16" s="325">
        <v>4.8258856325181315E-2</v>
      </c>
      <c r="F16" s="282">
        <v>47327.701000000001</v>
      </c>
      <c r="G16" s="325">
        <v>3.9814946081899824E-2</v>
      </c>
      <c r="H16" s="196">
        <v>150846.95699999999</v>
      </c>
      <c r="I16" s="203">
        <v>4.8510806619216827E-2</v>
      </c>
      <c r="J16" s="101"/>
      <c r="O16" s="127"/>
    </row>
    <row r="17" spans="1:15">
      <c r="A17" s="170" t="s">
        <v>72</v>
      </c>
      <c r="B17" s="282">
        <v>5438.86</v>
      </c>
      <c r="C17" s="325">
        <v>0.80047744358689066</v>
      </c>
      <c r="D17" s="282">
        <v>5611.97</v>
      </c>
      <c r="E17" s="325">
        <v>0.80543455952741461</v>
      </c>
      <c r="F17" s="282">
        <v>5790.75</v>
      </c>
      <c r="G17" s="325">
        <v>0.78383452540161236</v>
      </c>
      <c r="H17" s="196">
        <v>16841.580000000002</v>
      </c>
      <c r="I17" s="203">
        <v>0.79629709307905916</v>
      </c>
      <c r="J17" s="101"/>
      <c r="O17" s="127"/>
    </row>
    <row r="18" spans="1:15">
      <c r="A18" s="170" t="s">
        <v>36</v>
      </c>
      <c r="B18" s="282">
        <v>0</v>
      </c>
      <c r="C18" s="325">
        <v>0</v>
      </c>
      <c r="D18" s="282">
        <v>0</v>
      </c>
      <c r="E18" s="325">
        <v>0</v>
      </c>
      <c r="F18" s="282">
        <v>0</v>
      </c>
      <c r="G18" s="325">
        <v>0</v>
      </c>
      <c r="H18" s="196">
        <v>0</v>
      </c>
      <c r="I18" s="203">
        <v>0</v>
      </c>
      <c r="J18" s="101"/>
      <c r="O18" s="127"/>
    </row>
    <row r="19" spans="1:15">
      <c r="A19" s="170" t="s">
        <v>35</v>
      </c>
      <c r="B19" s="282">
        <v>0</v>
      </c>
      <c r="C19" s="325">
        <v>0</v>
      </c>
      <c r="D19" s="282">
        <v>0</v>
      </c>
      <c r="E19" s="325">
        <v>0</v>
      </c>
      <c r="F19" s="282">
        <v>0</v>
      </c>
      <c r="G19" s="325">
        <v>0</v>
      </c>
      <c r="H19" s="196">
        <v>0</v>
      </c>
      <c r="I19" s="203">
        <v>0</v>
      </c>
      <c r="J19" s="101"/>
      <c r="O19" s="127"/>
    </row>
    <row r="20" spans="1:15">
      <c r="A20" s="170" t="s">
        <v>34</v>
      </c>
      <c r="B20" s="282">
        <v>0</v>
      </c>
      <c r="C20" s="325">
        <v>0</v>
      </c>
      <c r="D20" s="282">
        <v>0</v>
      </c>
      <c r="E20" s="325">
        <v>0</v>
      </c>
      <c r="F20" s="282">
        <v>0</v>
      </c>
      <c r="G20" s="325">
        <v>0</v>
      </c>
      <c r="H20" s="196">
        <v>0</v>
      </c>
      <c r="I20" s="203">
        <v>0</v>
      </c>
      <c r="J20" s="101"/>
      <c r="O20" s="127"/>
    </row>
    <row r="21" spans="1:15">
      <c r="A21" s="170" t="s">
        <v>33</v>
      </c>
      <c r="B21" s="282">
        <v>680.221</v>
      </c>
      <c r="C21" s="325">
        <v>3.7507749596469506E-3</v>
      </c>
      <c r="D21" s="282">
        <v>801.81200000000001</v>
      </c>
      <c r="E21" s="325">
        <v>4.0457366436412127E-3</v>
      </c>
      <c r="F21" s="282">
        <v>699.31100000000004</v>
      </c>
      <c r="G21" s="325">
        <v>3.8417181378259902E-3</v>
      </c>
      <c r="H21" s="196">
        <v>2181.3440000000001</v>
      </c>
      <c r="I21" s="203">
        <v>3.8843498816938517E-3</v>
      </c>
      <c r="J21" s="101"/>
      <c r="O21" s="127"/>
    </row>
    <row r="22" spans="1:15">
      <c r="A22" s="170" t="s">
        <v>32</v>
      </c>
      <c r="B22" s="282">
        <v>78.835999999999999</v>
      </c>
      <c r="C22" s="325">
        <v>4.5612803466952613E-4</v>
      </c>
      <c r="D22" s="282">
        <v>75.066000000000003</v>
      </c>
      <c r="E22" s="325">
        <v>4.3523733558703239E-4</v>
      </c>
      <c r="F22" s="282">
        <v>64.442999999999998</v>
      </c>
      <c r="G22" s="325">
        <v>3.3740525978060977E-4</v>
      </c>
      <c r="H22" s="196">
        <v>218.34499999999997</v>
      </c>
      <c r="I22" s="203">
        <v>4.0712864174281225E-4</v>
      </c>
      <c r="J22" s="101"/>
      <c r="O22" s="127"/>
    </row>
    <row r="23" spans="1:15">
      <c r="A23" s="170" t="s">
        <v>3</v>
      </c>
      <c r="B23" s="282">
        <v>0</v>
      </c>
      <c r="C23" s="325">
        <v>0</v>
      </c>
      <c r="D23" s="282">
        <v>0</v>
      </c>
      <c r="E23" s="325">
        <v>0</v>
      </c>
      <c r="F23" s="282">
        <v>0</v>
      </c>
      <c r="G23" s="325">
        <v>0</v>
      </c>
      <c r="H23" s="196">
        <v>0</v>
      </c>
      <c r="I23" s="203">
        <v>0</v>
      </c>
      <c r="J23" s="101"/>
      <c r="O23" s="127"/>
    </row>
    <row r="24" spans="1:15">
      <c r="A24" s="170" t="s">
        <v>31</v>
      </c>
      <c r="B24" s="282">
        <v>915.005</v>
      </c>
      <c r="C24" s="325">
        <v>6.691498939494625E-2</v>
      </c>
      <c r="D24" s="282">
        <v>1576.0020000000002</v>
      </c>
      <c r="E24" s="325">
        <v>0.24275726306936593</v>
      </c>
      <c r="F24" s="282">
        <v>1151.0169999999998</v>
      </c>
      <c r="G24" s="325">
        <v>0.1772706908110607</v>
      </c>
      <c r="H24" s="196">
        <v>3642.0239999999999</v>
      </c>
      <c r="I24" s="203">
        <v>0.13661403922440044</v>
      </c>
      <c r="J24" s="101"/>
      <c r="O24" s="127"/>
    </row>
    <row r="25" spans="1:15">
      <c r="A25" s="170" t="s">
        <v>30</v>
      </c>
      <c r="B25" s="282">
        <v>29665.165999999997</v>
      </c>
      <c r="C25" s="325">
        <v>3.9910584679979613E-2</v>
      </c>
      <c r="D25" s="282">
        <v>31157.457999999995</v>
      </c>
      <c r="E25" s="325">
        <v>4.3110270667876038E-2</v>
      </c>
      <c r="F25" s="282">
        <v>26825.733</v>
      </c>
      <c r="G25" s="325">
        <v>3.8623572963037318E-2</v>
      </c>
      <c r="H25" s="196">
        <v>87648.356999999989</v>
      </c>
      <c r="I25" s="203">
        <v>4.0567193875392954E-2</v>
      </c>
      <c r="J25" s="101"/>
      <c r="O25" s="98"/>
    </row>
    <row r="26" spans="1:15" ht="13.5" customHeight="1">
      <c r="A26" s="168" t="s">
        <v>335</v>
      </c>
      <c r="B26" s="280">
        <v>151497.38</v>
      </c>
      <c r="C26" s="324">
        <v>7.0926797027654948E-2</v>
      </c>
      <c r="D26" s="280">
        <v>124709.34699999999</v>
      </c>
      <c r="E26" s="324">
        <v>5.7019907908054918E-2</v>
      </c>
      <c r="F26" s="280">
        <v>119377.09000000001</v>
      </c>
      <c r="G26" s="324">
        <v>5.0668869984046329E-2</v>
      </c>
      <c r="H26" s="195">
        <v>395583.81700000004</v>
      </c>
      <c r="I26" s="202">
        <v>5.9227008609761309E-2</v>
      </c>
      <c r="J26" s="10"/>
      <c r="O26" s="78"/>
    </row>
    <row r="27" spans="1:15" ht="12.75" customHeight="1">
      <c r="A27" s="170" t="s">
        <v>26</v>
      </c>
      <c r="B27" s="282">
        <v>37178.792000000001</v>
      </c>
      <c r="C27" s="325">
        <v>4.0914552450997177E-2</v>
      </c>
      <c r="D27" s="282">
        <v>40023.288</v>
      </c>
      <c r="E27" s="325">
        <v>4.2079813265088618E-2</v>
      </c>
      <c r="F27" s="282">
        <v>38483.031000000003</v>
      </c>
      <c r="G27" s="325">
        <v>3.7688284095547225E-2</v>
      </c>
      <c r="H27" s="196">
        <v>115685.111</v>
      </c>
      <c r="I27" s="203">
        <v>4.0155767726917611E-2</v>
      </c>
      <c r="J27" s="101"/>
      <c r="O27" s="78"/>
    </row>
    <row r="28" spans="1:15" ht="12.75" customHeight="1">
      <c r="A28" s="170" t="s">
        <v>0</v>
      </c>
      <c r="B28" s="282">
        <v>762.08</v>
      </c>
      <c r="C28" s="325">
        <v>1.6545175876730624E-2</v>
      </c>
      <c r="D28" s="282">
        <v>768.62</v>
      </c>
      <c r="E28" s="325">
        <v>1.8305981060495097E-2</v>
      </c>
      <c r="F28" s="282">
        <v>1048.4570000000001</v>
      </c>
      <c r="G28" s="325">
        <v>2.3342161566575519E-2</v>
      </c>
      <c r="H28" s="196">
        <v>2579.1570000000002</v>
      </c>
      <c r="I28" s="203">
        <v>1.9397291176372441E-2</v>
      </c>
      <c r="J28" s="101"/>
      <c r="O28" s="78"/>
    </row>
    <row r="29" spans="1:15" ht="12.75" customHeight="1">
      <c r="A29" s="170" t="s">
        <v>1</v>
      </c>
      <c r="B29" s="282">
        <v>234.59</v>
      </c>
      <c r="C29" s="325">
        <v>4.7857714947625599E-2</v>
      </c>
      <c r="D29" s="282">
        <v>259.96899999999999</v>
      </c>
      <c r="E29" s="325">
        <v>5.5534039483001875E-2</v>
      </c>
      <c r="F29" s="282">
        <v>338.24200000000002</v>
      </c>
      <c r="G29" s="325">
        <v>6.7075468180985295E-2</v>
      </c>
      <c r="H29" s="196">
        <v>832.80099999999993</v>
      </c>
      <c r="I29" s="203">
        <v>5.6940601820688594E-2</v>
      </c>
      <c r="J29" s="101"/>
      <c r="O29" s="78"/>
    </row>
    <row r="30" spans="1:15" ht="12.75" customHeight="1">
      <c r="A30" s="170" t="s">
        <v>2</v>
      </c>
      <c r="B30" s="282">
        <v>126.70099999999999</v>
      </c>
      <c r="C30" s="325">
        <v>3.7509462405128008E-2</v>
      </c>
      <c r="D30" s="282">
        <v>146.10300000000001</v>
      </c>
      <c r="E30" s="325">
        <v>4.3075116921038534E-2</v>
      </c>
      <c r="F30" s="282">
        <v>162.10599999999999</v>
      </c>
      <c r="G30" s="325">
        <v>3.4859601217481898E-2</v>
      </c>
      <c r="H30" s="196">
        <v>434.90999999999997</v>
      </c>
      <c r="I30" s="203">
        <v>3.8083474183781073E-2</v>
      </c>
      <c r="J30" s="101"/>
    </row>
    <row r="31" spans="1:15">
      <c r="A31" s="170" t="s">
        <v>6</v>
      </c>
      <c r="B31" s="282">
        <v>663.19799999999998</v>
      </c>
      <c r="C31" s="325">
        <v>3.8969690456210578E-2</v>
      </c>
      <c r="D31" s="282">
        <v>676.721</v>
      </c>
      <c r="E31" s="325">
        <v>4.7243971903031048E-2</v>
      </c>
      <c r="F31" s="282">
        <v>822.32399999999996</v>
      </c>
      <c r="G31" s="325">
        <v>4.3892705509999068E-2</v>
      </c>
      <c r="H31" s="196">
        <v>2162.2429999999999</v>
      </c>
      <c r="I31" s="203">
        <v>4.3178248915398204E-2</v>
      </c>
      <c r="J31" s="101"/>
    </row>
    <row r="32" spans="1:15">
      <c r="A32" s="170" t="s">
        <v>25</v>
      </c>
      <c r="B32" s="282">
        <v>46858.552000000003</v>
      </c>
      <c r="C32" s="325">
        <v>6.2092276606843258E-2</v>
      </c>
      <c r="D32" s="282">
        <v>47447.994999999995</v>
      </c>
      <c r="E32" s="325">
        <v>5.8588334647687534E-2</v>
      </c>
      <c r="F32" s="282">
        <v>50266.882999999994</v>
      </c>
      <c r="G32" s="325">
        <v>5.801505072751497E-2</v>
      </c>
      <c r="H32" s="196">
        <v>144573.43</v>
      </c>
      <c r="I32" s="203">
        <v>5.9471757544544736E-2</v>
      </c>
      <c r="J32" s="101"/>
    </row>
    <row r="33" spans="1:10">
      <c r="A33" s="170" t="s">
        <v>5</v>
      </c>
      <c r="B33" s="282">
        <v>14556.764000000001</v>
      </c>
      <c r="C33" s="325">
        <v>4.5876811380260805E-2</v>
      </c>
      <c r="D33" s="282">
        <v>16423.428999999996</v>
      </c>
      <c r="E33" s="325">
        <v>5.2809523660539003E-2</v>
      </c>
      <c r="F33" s="282">
        <v>18475.439999999995</v>
      </c>
      <c r="G33" s="325">
        <v>5.2838400704612681E-2</v>
      </c>
      <c r="H33" s="196">
        <v>49455.632999999994</v>
      </c>
      <c r="I33" s="203">
        <v>5.0570502251936315E-2</v>
      </c>
      <c r="J33" s="101"/>
    </row>
    <row r="34" spans="1:10">
      <c r="A34" s="170" t="s">
        <v>3</v>
      </c>
      <c r="B34" s="282">
        <v>51116.702999999994</v>
      </c>
      <c r="C34" s="325">
        <v>0.60885838894993671</v>
      </c>
      <c r="D34" s="282">
        <v>18963.221999999998</v>
      </c>
      <c r="E34" s="325">
        <v>0.37359071776923863</v>
      </c>
      <c r="F34" s="282">
        <v>9780.607</v>
      </c>
      <c r="G34" s="325">
        <v>0.21501817538282622</v>
      </c>
      <c r="H34" s="196">
        <v>79860.531999999992</v>
      </c>
      <c r="I34" s="203">
        <v>0.44317303452667306</v>
      </c>
      <c r="J34" s="101"/>
    </row>
    <row r="35" spans="1:10" ht="12" customHeight="1">
      <c r="A35" s="190" t="s">
        <v>168</v>
      </c>
      <c r="B35" s="71"/>
      <c r="C35" s="8"/>
      <c r="E35" s="103"/>
      <c r="F35" s="103"/>
      <c r="G35" s="103"/>
      <c r="I35" s="3"/>
    </row>
    <row r="36" spans="1:10">
      <c r="A36" s="190"/>
      <c r="B36" s="71"/>
    </row>
    <row r="37" spans="1:10">
      <c r="B37" s="78"/>
      <c r="C37" s="78"/>
    </row>
    <row r="38" spans="1:10">
      <c r="A38" s="103" t="s">
        <v>164</v>
      </c>
      <c r="B38" s="104">
        <f>+I7</f>
        <v>5.7214212149619338E-2</v>
      </c>
      <c r="C38" s="93" t="str">
        <f>+B5</f>
        <v>Červenec</v>
      </c>
      <c r="D38" s="103" t="str">
        <f>+D5</f>
        <v>Srpen</v>
      </c>
      <c r="E38" s="103" t="str">
        <f>+F5</f>
        <v>Září</v>
      </c>
    </row>
    <row r="39" spans="1:10">
      <c r="A39" s="103" t="s">
        <v>59</v>
      </c>
      <c r="B39" s="104">
        <f t="shared" ref="B39:B40" si="0">+I8</f>
        <v>3.9864444275581695E-2</v>
      </c>
      <c r="C39" s="93"/>
      <c r="D39" s="103"/>
      <c r="E39" s="103"/>
      <c r="H39" s="116"/>
    </row>
    <row r="40" spans="1:10">
      <c r="A40" s="103" t="s">
        <v>116</v>
      </c>
      <c r="B40" s="104">
        <f t="shared" si="0"/>
        <v>5.3630556885398376E-2</v>
      </c>
      <c r="C40" s="93"/>
      <c r="D40" s="103"/>
      <c r="E40" s="103"/>
      <c r="H40" s="116"/>
    </row>
    <row r="41" spans="1:10">
      <c r="B41" s="78"/>
      <c r="C41" s="78"/>
      <c r="H41" s="116"/>
    </row>
  </sheetData>
  <mergeCells count="5">
    <mergeCell ref="A5:A6"/>
    <mergeCell ref="B5:C5"/>
    <mergeCell ref="D5:E5"/>
    <mergeCell ref="F5:G5"/>
    <mergeCell ref="H5:I5"/>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{029605AC-0507-4D5B-8D5B-24A1B2AF878B}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29605AC-0507-4D5B-8D5B-24A1B2AF878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2"/>
  <dimension ref="A1:U38"/>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customWidth="1"/>
    <col min="4" max="4" width="14.44140625" style="74" customWidth="1"/>
    <col min="5" max="5" width="8" style="74" customWidth="1"/>
    <col min="6" max="6" width="14.44140625" style="74" customWidth="1"/>
    <col min="7" max="7" width="8" style="74" customWidth="1"/>
    <col min="8" max="8" width="14.44140625" style="74" customWidth="1"/>
    <col min="9" max="9" width="8" style="74" customWidth="1"/>
    <col min="10" max="10" width="14.44140625" style="74" customWidth="1"/>
    <col min="11" max="11" width="8" style="74" customWidth="1"/>
    <col min="12" max="12" width="14.44140625" style="74" customWidth="1"/>
    <col min="13" max="13" width="8" style="74" customWidth="1"/>
    <col min="14" max="26" width="9.109375" style="74" customWidth="1"/>
    <col min="27" max="16384" width="9.109375" style="74"/>
  </cols>
  <sheetData>
    <row r="1" spans="1:21" ht="17.399999999999999">
      <c r="A1" s="89" t="s">
        <v>46</v>
      </c>
      <c r="B1" s="98"/>
      <c r="C1" s="98"/>
      <c r="D1" s="98"/>
      <c r="E1" s="98"/>
      <c r="F1" s="98"/>
      <c r="G1" s="98"/>
      <c r="H1" s="98"/>
      <c r="I1" s="98"/>
      <c r="J1" s="98"/>
      <c r="K1" s="98"/>
      <c r="L1" s="98"/>
      <c r="M1" s="90" t="e">
        <f>Obsah!#REF!</f>
        <v>#REF!</v>
      </c>
      <c r="N1" s="101"/>
      <c r="O1" s="98"/>
    </row>
    <row r="2" spans="1:21" ht="7.5" customHeight="1">
      <c r="A2" s="89"/>
      <c r="B2" s="98"/>
      <c r="C2" s="98"/>
      <c r="D2" s="98"/>
      <c r="E2" s="98"/>
      <c r="F2" s="98"/>
      <c r="G2" s="98"/>
      <c r="H2" s="98"/>
      <c r="I2" s="98"/>
      <c r="J2" s="98"/>
      <c r="K2" s="98"/>
      <c r="L2" s="98"/>
      <c r="M2" s="98"/>
      <c r="N2" s="101"/>
      <c r="O2" s="98"/>
    </row>
    <row r="3" spans="1:21" ht="12">
      <c r="A3" s="27"/>
      <c r="B3" s="395"/>
      <c r="C3" s="395"/>
      <c r="D3" s="395"/>
      <c r="E3" s="395"/>
      <c r="F3" s="395"/>
      <c r="G3" s="396"/>
      <c r="H3" s="397"/>
      <c r="I3" s="395"/>
      <c r="J3" s="395"/>
      <c r="K3" s="395"/>
      <c r="L3" s="395"/>
      <c r="M3" s="395"/>
      <c r="N3" s="51"/>
    </row>
    <row r="4" spans="1:21" ht="13.5" customHeight="1">
      <c r="A4" s="27"/>
      <c r="B4" s="398"/>
      <c r="C4" s="399"/>
      <c r="D4" s="399"/>
      <c r="E4" s="399"/>
      <c r="F4" s="399"/>
      <c r="G4" s="400"/>
      <c r="H4" s="398"/>
      <c r="I4" s="399"/>
      <c r="J4" s="399"/>
      <c r="K4" s="399"/>
      <c r="L4" s="399"/>
      <c r="M4" s="399"/>
      <c r="N4" s="52"/>
    </row>
    <row r="5" spans="1:21" ht="12">
      <c r="A5" s="15"/>
      <c r="B5" s="393"/>
      <c r="C5" s="401"/>
      <c r="D5" s="393"/>
      <c r="E5" s="401"/>
      <c r="F5" s="393"/>
      <c r="G5" s="401"/>
      <c r="H5" s="393"/>
      <c r="I5" s="401"/>
      <c r="J5" s="393"/>
      <c r="K5" s="401"/>
      <c r="L5" s="393"/>
      <c r="M5" s="394"/>
      <c r="N5" s="53"/>
    </row>
    <row r="6" spans="1:21" ht="12">
      <c r="A6" s="13"/>
      <c r="B6" s="63"/>
      <c r="C6" s="31"/>
      <c r="D6" s="31"/>
      <c r="E6" s="31"/>
      <c r="F6" s="31"/>
      <c r="G6" s="31"/>
      <c r="H6" s="31"/>
      <c r="I6" s="31"/>
      <c r="J6" s="31"/>
      <c r="K6" s="31"/>
      <c r="L6" s="31"/>
      <c r="M6" s="48"/>
      <c r="N6" s="53"/>
    </row>
    <row r="7" spans="1:21" ht="12">
      <c r="A7" s="406"/>
      <c r="B7" s="404"/>
      <c r="C7" s="405"/>
      <c r="D7" s="405"/>
      <c r="E7" s="405"/>
      <c r="F7" s="405"/>
      <c r="G7" s="408"/>
      <c r="H7" s="404"/>
      <c r="I7" s="405"/>
      <c r="J7" s="405"/>
      <c r="K7" s="405"/>
      <c r="L7" s="405"/>
      <c r="M7" s="405"/>
      <c r="N7" s="54"/>
    </row>
    <row r="8" spans="1:21" ht="12">
      <c r="A8" s="407"/>
      <c r="B8" s="33"/>
      <c r="C8" s="45"/>
      <c r="D8" s="34"/>
      <c r="E8" s="45"/>
      <c r="F8" s="34"/>
      <c r="G8" s="45"/>
      <c r="H8" s="33"/>
      <c r="I8" s="45"/>
      <c r="J8" s="34"/>
      <c r="K8" s="45"/>
      <c r="L8" s="34"/>
      <c r="M8" s="45"/>
      <c r="N8" s="55"/>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ht="12">
      <c r="A18" s="49"/>
      <c r="B18" s="395"/>
      <c r="C18" s="395"/>
      <c r="D18" s="395"/>
      <c r="E18" s="395"/>
      <c r="F18" s="395"/>
      <c r="G18" s="396"/>
      <c r="H18" s="7"/>
      <c r="I18" s="7"/>
      <c r="J18" s="7"/>
      <c r="K18" s="7"/>
      <c r="L18" s="7"/>
      <c r="M18" s="7"/>
      <c r="N18" s="101"/>
      <c r="O18" s="98"/>
      <c r="P18" s="59"/>
      <c r="Q18" s="38"/>
      <c r="R18" s="8"/>
      <c r="S18" s="8"/>
      <c r="T18" s="8"/>
    </row>
    <row r="19" spans="1:20">
      <c r="A19" s="36"/>
      <c r="B19" s="409"/>
      <c r="C19" s="410"/>
      <c r="D19" s="410"/>
      <c r="E19" s="410"/>
      <c r="F19" s="410"/>
      <c r="G19" s="410"/>
      <c r="H19" s="101"/>
      <c r="I19" s="102"/>
      <c r="J19" s="103"/>
      <c r="K19" s="50"/>
      <c r="L19" s="103"/>
      <c r="M19" s="104"/>
      <c r="N19" s="101"/>
      <c r="O19" s="98"/>
      <c r="P19" s="59"/>
      <c r="Q19" s="38"/>
      <c r="R19" s="8"/>
      <c r="S19" s="8"/>
      <c r="T19" s="8"/>
    </row>
    <row r="20" spans="1:20" ht="12">
      <c r="A20" s="37"/>
      <c r="B20" s="394"/>
      <c r="C20" s="401"/>
      <c r="D20" s="394"/>
      <c r="E20" s="401"/>
      <c r="F20" s="394"/>
      <c r="G20" s="401"/>
      <c r="H20" s="101"/>
      <c r="I20" s="102"/>
      <c r="J20" s="103"/>
      <c r="K20" s="50"/>
      <c r="L20" s="103"/>
      <c r="M20" s="104"/>
      <c r="N20" s="101"/>
      <c r="O20" s="98"/>
      <c r="P20" s="59"/>
      <c r="Q20" s="38"/>
      <c r="R20" s="44"/>
      <c r="S20" s="44"/>
      <c r="T20" s="44"/>
    </row>
    <row r="21" spans="1:20" ht="12">
      <c r="A21" s="62"/>
      <c r="B21" s="63"/>
      <c r="C21" s="31"/>
      <c r="D21" s="31"/>
      <c r="E21" s="31"/>
      <c r="F21" s="31"/>
      <c r="G21" s="48"/>
      <c r="H21" s="101"/>
      <c r="I21" s="102"/>
      <c r="J21" s="103"/>
      <c r="K21" s="50"/>
      <c r="L21" s="103"/>
      <c r="M21" s="104"/>
      <c r="N21" s="101"/>
      <c r="O21" s="98"/>
      <c r="P21" s="59"/>
      <c r="Q21" s="38"/>
      <c r="R21" s="8"/>
      <c r="S21" s="8"/>
      <c r="T21" s="8"/>
    </row>
    <row r="22" spans="1:20" ht="12">
      <c r="A22" s="402"/>
      <c r="B22" s="404"/>
      <c r="C22" s="405"/>
      <c r="D22" s="405"/>
      <c r="E22" s="405"/>
      <c r="F22" s="405"/>
      <c r="G22" s="405"/>
      <c r="H22" s="101"/>
      <c r="I22" s="102"/>
      <c r="J22" s="103"/>
      <c r="K22" s="50"/>
      <c r="L22" s="103"/>
      <c r="M22" s="104"/>
      <c r="N22" s="101"/>
      <c r="O22" s="98"/>
      <c r="P22" s="59"/>
      <c r="Q22" s="38"/>
      <c r="R22" s="8"/>
      <c r="S22" s="8"/>
      <c r="T22" s="8"/>
    </row>
    <row r="23" spans="1:20" ht="12">
      <c r="A23" s="403"/>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O42"/>
  <sheetViews>
    <sheetView showGridLines="0" view="pageBreakPreview" zoomScale="90" zoomScaleNormal="70" zoomScaleSheetLayoutView="90" workbookViewId="0">
      <selection activeCell="B5" sqref="B5"/>
    </sheetView>
  </sheetViews>
  <sheetFormatPr defaultColWidth="9.109375" defaultRowHeight="11.4"/>
  <cols>
    <col min="1" max="1" width="6.33203125" style="74" customWidth="1"/>
    <col min="2" max="6" width="9.109375" style="74"/>
    <col min="7" max="7" width="9.109375" style="74" customWidth="1"/>
    <col min="8" max="8" width="9.109375" style="80" customWidth="1"/>
    <col min="9" max="9" width="9.109375" style="74" customWidth="1"/>
    <col min="10" max="10" width="9" style="74" customWidth="1"/>
    <col min="11" max="11" width="10.6640625" style="74" customWidth="1"/>
    <col min="12" max="16384" width="9.109375" style="74"/>
  </cols>
  <sheetData>
    <row r="1" spans="1:15" ht="21">
      <c r="A1" s="215" t="s">
        <v>202</v>
      </c>
      <c r="J1" s="211"/>
      <c r="K1" s="211"/>
      <c r="L1" s="179"/>
      <c r="M1" s="179"/>
      <c r="N1" s="179"/>
      <c r="O1" s="179"/>
    </row>
    <row r="2" spans="1:15" ht="6" customHeight="1">
      <c r="A2" s="212"/>
      <c r="B2" s="81"/>
      <c r="C2" s="81"/>
      <c r="D2" s="81"/>
      <c r="E2" s="81"/>
      <c r="F2" s="81"/>
      <c r="G2" s="81"/>
      <c r="H2" s="213"/>
      <c r="I2" s="81"/>
      <c r="J2" s="214"/>
      <c r="K2" s="214"/>
      <c r="L2" s="179"/>
      <c r="M2" s="179"/>
      <c r="N2" s="179"/>
      <c r="O2" s="179"/>
    </row>
    <row r="3" spans="1:15" s="81" customFormat="1" ht="13.8">
      <c r="A3" s="221" t="s">
        <v>208</v>
      </c>
      <c r="B3" s="222" t="s">
        <v>253</v>
      </c>
      <c r="C3" s="225"/>
      <c r="D3" s="225"/>
      <c r="E3" s="225"/>
      <c r="F3" s="225"/>
      <c r="G3" s="225"/>
      <c r="H3" s="232"/>
      <c r="I3" s="226"/>
      <c r="J3" s="223"/>
      <c r="K3" s="224">
        <v>4</v>
      </c>
      <c r="L3" s="181"/>
      <c r="M3" s="181"/>
      <c r="N3" s="181"/>
      <c r="O3" s="181"/>
    </row>
    <row r="4" spans="1:15" s="81" customFormat="1" ht="13.8">
      <c r="A4" s="221" t="s">
        <v>209</v>
      </c>
      <c r="B4" s="222" t="s">
        <v>325</v>
      </c>
      <c r="C4" s="225"/>
      <c r="D4" s="225"/>
      <c r="E4" s="225"/>
      <c r="F4" s="225"/>
      <c r="G4" s="225"/>
      <c r="H4" s="232"/>
      <c r="I4" s="226"/>
      <c r="J4" s="223"/>
      <c r="K4" s="224">
        <v>5</v>
      </c>
      <c r="L4" s="181"/>
      <c r="M4" s="181"/>
      <c r="N4" s="181"/>
      <c r="O4" s="181"/>
    </row>
    <row r="5" spans="1:15" s="81" customFormat="1" ht="13.8">
      <c r="A5" s="221" t="s">
        <v>210</v>
      </c>
      <c r="B5" s="222" t="s">
        <v>254</v>
      </c>
      <c r="C5" s="225"/>
      <c r="D5" s="225"/>
      <c r="E5" s="226"/>
      <c r="F5" s="226"/>
      <c r="G5" s="226"/>
      <c r="H5" s="225"/>
      <c r="I5" s="226"/>
      <c r="J5" s="225"/>
      <c r="K5" s="224">
        <v>6</v>
      </c>
      <c r="L5" s="181"/>
      <c r="M5" s="181"/>
      <c r="N5" s="181"/>
      <c r="O5" s="181"/>
    </row>
    <row r="6" spans="1:15" s="81" customFormat="1" ht="13.8">
      <c r="A6" s="221" t="s">
        <v>211</v>
      </c>
      <c r="B6" s="222" t="s">
        <v>255</v>
      </c>
      <c r="C6" s="225"/>
      <c r="D6" s="225"/>
      <c r="E6" s="226"/>
      <c r="F6" s="226"/>
      <c r="G6" s="226"/>
      <c r="H6" s="225"/>
      <c r="I6" s="226"/>
      <c r="J6" s="225"/>
      <c r="K6" s="224">
        <v>7</v>
      </c>
      <c r="L6" s="181"/>
      <c r="M6" s="181"/>
      <c r="N6" s="181"/>
      <c r="O6" s="181"/>
    </row>
    <row r="7" spans="1:15" s="81" customFormat="1" ht="13.8">
      <c r="A7" s="221" t="s">
        <v>212</v>
      </c>
      <c r="B7" s="222" t="s">
        <v>112</v>
      </c>
      <c r="C7" s="225"/>
      <c r="D7" s="225"/>
      <c r="E7" s="226"/>
      <c r="F7" s="226"/>
      <c r="G7" s="226"/>
      <c r="H7" s="225"/>
      <c r="I7" s="226"/>
      <c r="J7" s="225"/>
      <c r="K7" s="224">
        <v>7</v>
      </c>
      <c r="L7" s="181"/>
      <c r="M7" s="181"/>
      <c r="N7" s="181"/>
      <c r="O7" s="181"/>
    </row>
    <row r="8" spans="1:15" s="81" customFormat="1" ht="13.8">
      <c r="A8" s="221" t="s">
        <v>213</v>
      </c>
      <c r="B8" s="222" t="s">
        <v>111</v>
      </c>
      <c r="C8" s="225"/>
      <c r="D8" s="225"/>
      <c r="E8" s="226"/>
      <c r="F8" s="226"/>
      <c r="G8" s="226"/>
      <c r="H8" s="225"/>
      <c r="I8" s="226"/>
      <c r="J8" s="225"/>
      <c r="K8" s="224">
        <v>8</v>
      </c>
      <c r="L8" s="181"/>
      <c r="M8" s="181"/>
      <c r="N8" s="181"/>
      <c r="O8" s="181"/>
    </row>
    <row r="9" spans="1:15" s="81" customFormat="1" ht="13.8">
      <c r="A9" s="221" t="s">
        <v>214</v>
      </c>
      <c r="B9" s="222" t="s">
        <v>323</v>
      </c>
      <c r="C9" s="225"/>
      <c r="D9" s="225"/>
      <c r="E9" s="226"/>
      <c r="F9" s="226"/>
      <c r="G9" s="226"/>
      <c r="H9" s="225"/>
      <c r="I9" s="226"/>
      <c r="J9" s="225"/>
      <c r="K9" s="224">
        <v>9</v>
      </c>
      <c r="L9" s="181"/>
      <c r="M9" s="181"/>
      <c r="N9" s="181"/>
      <c r="O9" s="181"/>
    </row>
    <row r="10" spans="1:15" s="81" customFormat="1" ht="13.8">
      <c r="A10" s="221" t="s">
        <v>215</v>
      </c>
      <c r="B10" s="222" t="s">
        <v>256</v>
      </c>
      <c r="C10" s="225"/>
      <c r="D10" s="225"/>
      <c r="E10" s="226"/>
      <c r="F10" s="226"/>
      <c r="G10" s="226"/>
      <c r="H10" s="225"/>
      <c r="I10" s="226"/>
      <c r="J10" s="225"/>
      <c r="K10" s="224">
        <v>10</v>
      </c>
      <c r="L10" s="181"/>
      <c r="M10" s="181"/>
      <c r="N10" s="181"/>
      <c r="O10" s="181"/>
    </row>
    <row r="11" spans="1:15" s="81" customFormat="1" ht="13.8">
      <c r="A11" s="221" t="s">
        <v>216</v>
      </c>
      <c r="B11" s="222" t="s">
        <v>119</v>
      </c>
      <c r="C11" s="225"/>
      <c r="D11" s="225"/>
      <c r="E11" s="226"/>
      <c r="F11" s="226"/>
      <c r="G11" s="226"/>
      <c r="H11" s="225"/>
      <c r="I11" s="226"/>
      <c r="J11" s="225"/>
      <c r="K11" s="224">
        <v>10</v>
      </c>
      <c r="L11" s="181"/>
      <c r="M11" s="181"/>
      <c r="N11" s="181"/>
      <c r="O11" s="181"/>
    </row>
    <row r="12" spans="1:15" s="81" customFormat="1" ht="13.8">
      <c r="A12" s="221" t="s">
        <v>217</v>
      </c>
      <c r="B12" s="222" t="s">
        <v>120</v>
      </c>
      <c r="C12" s="225"/>
      <c r="D12" s="225"/>
      <c r="E12" s="226"/>
      <c r="F12" s="226"/>
      <c r="G12" s="226"/>
      <c r="H12" s="225"/>
      <c r="I12" s="226"/>
      <c r="J12" s="225"/>
      <c r="K12" s="224">
        <v>11</v>
      </c>
      <c r="L12" s="181"/>
      <c r="M12" s="181"/>
      <c r="N12" s="181"/>
      <c r="O12" s="181"/>
    </row>
    <row r="13" spans="1:15" s="81" customFormat="1" ht="13.8">
      <c r="A13" s="221" t="s">
        <v>285</v>
      </c>
      <c r="B13" s="222" t="s">
        <v>324</v>
      </c>
      <c r="C13" s="225"/>
      <c r="D13" s="233"/>
      <c r="E13" s="226"/>
      <c r="F13" s="226"/>
      <c r="G13" s="226"/>
      <c r="H13" s="225"/>
      <c r="I13" s="226"/>
      <c r="J13" s="225"/>
      <c r="K13" s="224">
        <v>12</v>
      </c>
      <c r="L13" s="181"/>
      <c r="M13" s="181"/>
      <c r="N13" s="181"/>
      <c r="O13" s="181"/>
    </row>
    <row r="14" spans="1:15" s="81" customFormat="1" ht="13.8">
      <c r="A14" s="221" t="s">
        <v>286</v>
      </c>
      <c r="B14" s="222" t="s">
        <v>123</v>
      </c>
      <c r="C14" s="225"/>
      <c r="D14" s="225"/>
      <c r="E14" s="226"/>
      <c r="F14" s="226"/>
      <c r="G14" s="226"/>
      <c r="H14" s="225"/>
      <c r="I14" s="226"/>
      <c r="J14" s="225"/>
      <c r="K14" s="224">
        <v>13</v>
      </c>
      <c r="L14" s="181"/>
      <c r="M14" s="181"/>
      <c r="N14" s="181"/>
      <c r="O14" s="181"/>
    </row>
    <row r="15" spans="1:15" s="81" customFormat="1" ht="13.8">
      <c r="A15" s="221" t="s">
        <v>218</v>
      </c>
      <c r="B15" s="222" t="s">
        <v>257</v>
      </c>
      <c r="C15" s="225"/>
      <c r="D15" s="225"/>
      <c r="E15" s="226"/>
      <c r="F15" s="226"/>
      <c r="G15" s="226"/>
      <c r="H15" s="225"/>
      <c r="I15" s="226"/>
      <c r="J15" s="225"/>
      <c r="K15" s="224">
        <v>14</v>
      </c>
      <c r="L15" s="181"/>
      <c r="M15" s="181"/>
      <c r="N15" s="181"/>
      <c r="O15" s="181"/>
    </row>
    <row r="16" spans="1:15" s="81" customFormat="1" ht="13.8">
      <c r="A16" s="221" t="s">
        <v>219</v>
      </c>
      <c r="B16" s="222" t="s">
        <v>258</v>
      </c>
      <c r="C16" s="225"/>
      <c r="D16" s="225"/>
      <c r="E16" s="226"/>
      <c r="F16" s="226"/>
      <c r="G16" s="226"/>
      <c r="H16" s="225"/>
      <c r="I16" s="226"/>
      <c r="J16" s="225"/>
      <c r="K16" s="224">
        <v>15</v>
      </c>
      <c r="L16" s="181"/>
      <c r="M16" s="181"/>
      <c r="N16" s="181"/>
      <c r="O16" s="181"/>
    </row>
    <row r="17" spans="1:15" s="81" customFormat="1" ht="13.8">
      <c r="A17" s="221" t="s">
        <v>220</v>
      </c>
      <c r="B17" s="222" t="s">
        <v>117</v>
      </c>
      <c r="C17" s="225"/>
      <c r="D17" s="225"/>
      <c r="E17" s="226"/>
      <c r="F17" s="226"/>
      <c r="G17" s="226"/>
      <c r="H17" s="225"/>
      <c r="I17" s="226"/>
      <c r="J17" s="225"/>
      <c r="K17" s="224">
        <v>15</v>
      </c>
      <c r="L17" s="181"/>
      <c r="M17" s="181"/>
      <c r="N17" s="181"/>
      <c r="O17" s="181"/>
    </row>
    <row r="18" spans="1:15" s="81" customFormat="1" ht="13.8">
      <c r="A18" s="221" t="s">
        <v>221</v>
      </c>
      <c r="B18" s="222" t="s">
        <v>118</v>
      </c>
      <c r="C18" s="225"/>
      <c r="D18" s="225"/>
      <c r="E18" s="226"/>
      <c r="F18" s="226"/>
      <c r="G18" s="226"/>
      <c r="H18" s="225"/>
      <c r="I18" s="226"/>
      <c r="J18" s="225"/>
      <c r="K18" s="224">
        <v>16</v>
      </c>
      <c r="L18" s="181"/>
      <c r="M18" s="181"/>
      <c r="N18" s="181"/>
      <c r="O18" s="181"/>
    </row>
    <row r="19" spans="1:15" s="146" customFormat="1" ht="13.8">
      <c r="A19" s="221" t="s">
        <v>222</v>
      </c>
      <c r="B19" s="222" t="s">
        <v>259</v>
      </c>
      <c r="C19" s="225"/>
      <c r="D19" s="225"/>
      <c r="E19" s="226"/>
      <c r="F19" s="226"/>
      <c r="G19" s="226"/>
      <c r="H19" s="225"/>
      <c r="I19" s="226"/>
      <c r="J19" s="225"/>
      <c r="K19" s="224">
        <v>17</v>
      </c>
      <c r="L19" s="181"/>
      <c r="M19" s="184"/>
      <c r="N19" s="184"/>
      <c r="O19" s="184"/>
    </row>
    <row r="20" spans="1:15" s="81" customFormat="1" ht="13.8">
      <c r="A20" s="221" t="s">
        <v>223</v>
      </c>
      <c r="B20" s="222" t="s">
        <v>142</v>
      </c>
      <c r="C20" s="225"/>
      <c r="D20" s="225"/>
      <c r="E20" s="226"/>
      <c r="F20" s="226"/>
      <c r="G20" s="226"/>
      <c r="H20" s="225"/>
      <c r="I20" s="226"/>
      <c r="J20" s="225"/>
      <c r="K20" s="224">
        <v>17</v>
      </c>
      <c r="L20" s="181"/>
      <c r="M20" s="181"/>
      <c r="N20" s="181"/>
      <c r="O20" s="181"/>
    </row>
    <row r="21" spans="1:15" s="81" customFormat="1" ht="13.8">
      <c r="A21" s="221" t="s">
        <v>224</v>
      </c>
      <c r="B21" s="222" t="s">
        <v>143</v>
      </c>
      <c r="C21" s="225"/>
      <c r="D21" s="225"/>
      <c r="E21" s="226"/>
      <c r="F21" s="226"/>
      <c r="G21" s="226"/>
      <c r="H21" s="225"/>
      <c r="I21" s="226"/>
      <c r="J21" s="225"/>
      <c r="K21" s="224">
        <v>18</v>
      </c>
      <c r="L21" s="181"/>
      <c r="M21" s="181"/>
      <c r="N21" s="181"/>
      <c r="O21" s="181"/>
    </row>
    <row r="22" spans="1:15" s="81" customFormat="1" ht="13.8">
      <c r="A22" s="221" t="s">
        <v>225</v>
      </c>
      <c r="B22" s="222" t="s">
        <v>130</v>
      </c>
      <c r="C22" s="225"/>
      <c r="D22" s="225"/>
      <c r="E22" s="226"/>
      <c r="F22" s="226"/>
      <c r="G22" s="226"/>
      <c r="H22" s="225"/>
      <c r="I22" s="226"/>
      <c r="J22" s="225"/>
      <c r="K22" s="224">
        <v>19</v>
      </c>
      <c r="L22" s="181"/>
      <c r="M22" s="181"/>
      <c r="N22" s="181"/>
      <c r="O22" s="181"/>
    </row>
    <row r="23" spans="1:15" s="81" customFormat="1" ht="13.8">
      <c r="A23" s="221" t="s">
        <v>226</v>
      </c>
      <c r="B23" s="222" t="s">
        <v>131</v>
      </c>
      <c r="C23" s="225"/>
      <c r="D23" s="225"/>
      <c r="E23" s="226"/>
      <c r="F23" s="226"/>
      <c r="G23" s="226"/>
      <c r="H23" s="225"/>
      <c r="I23" s="226"/>
      <c r="J23" s="225"/>
      <c r="K23" s="224">
        <v>20</v>
      </c>
      <c r="L23" s="181"/>
      <c r="M23" s="181"/>
      <c r="N23" s="181"/>
      <c r="O23" s="181"/>
    </row>
    <row r="24" spans="1:15" s="81" customFormat="1" ht="13.8">
      <c r="A24" s="221" t="s">
        <v>227</v>
      </c>
      <c r="B24" s="222" t="s">
        <v>140</v>
      </c>
      <c r="C24" s="225"/>
      <c r="D24" s="225"/>
      <c r="E24" s="226"/>
      <c r="F24" s="226"/>
      <c r="G24" s="226"/>
      <c r="H24" s="225"/>
      <c r="I24" s="226"/>
      <c r="J24" s="225"/>
      <c r="K24" s="224">
        <v>21</v>
      </c>
      <c r="L24" s="181"/>
      <c r="M24" s="181"/>
      <c r="N24" s="181"/>
      <c r="O24" s="181"/>
    </row>
    <row r="25" spans="1:15" s="81" customFormat="1" ht="13.8">
      <c r="A25" s="221" t="s">
        <v>228</v>
      </c>
      <c r="B25" s="222" t="s">
        <v>132</v>
      </c>
      <c r="C25" s="225"/>
      <c r="D25" s="225"/>
      <c r="E25" s="226"/>
      <c r="F25" s="226"/>
      <c r="G25" s="226"/>
      <c r="H25" s="225"/>
      <c r="I25" s="226"/>
      <c r="J25" s="225"/>
      <c r="K25" s="224">
        <v>22</v>
      </c>
      <c r="L25" s="181"/>
      <c r="M25" s="181"/>
      <c r="N25" s="181"/>
      <c r="O25" s="181"/>
    </row>
    <row r="26" spans="1:15" s="81" customFormat="1" ht="13.8">
      <c r="A26" s="221" t="s">
        <v>229</v>
      </c>
      <c r="B26" s="222" t="s">
        <v>133</v>
      </c>
      <c r="C26" s="225"/>
      <c r="D26" s="225"/>
      <c r="E26" s="226"/>
      <c r="F26" s="226"/>
      <c r="G26" s="226"/>
      <c r="H26" s="225"/>
      <c r="I26" s="226"/>
      <c r="J26" s="225"/>
      <c r="K26" s="224">
        <v>23</v>
      </c>
      <c r="L26" s="181"/>
      <c r="M26" s="181"/>
      <c r="N26" s="181"/>
      <c r="O26" s="181"/>
    </row>
    <row r="27" spans="1:15" s="81" customFormat="1" ht="13.8">
      <c r="A27" s="221" t="s">
        <v>230</v>
      </c>
      <c r="B27" s="222" t="s">
        <v>134</v>
      </c>
      <c r="C27" s="225"/>
      <c r="D27" s="225"/>
      <c r="E27" s="226"/>
      <c r="F27" s="226"/>
      <c r="G27" s="226"/>
      <c r="H27" s="225"/>
      <c r="I27" s="226"/>
      <c r="J27" s="225"/>
      <c r="K27" s="224">
        <v>24</v>
      </c>
      <c r="L27" s="181"/>
      <c r="M27" s="181"/>
      <c r="N27" s="181"/>
      <c r="O27" s="181"/>
    </row>
    <row r="28" spans="1:15" s="81" customFormat="1" ht="13.8">
      <c r="A28" s="221" t="s">
        <v>231</v>
      </c>
      <c r="B28" s="222" t="s">
        <v>135</v>
      </c>
      <c r="C28" s="225"/>
      <c r="D28" s="225"/>
      <c r="E28" s="226"/>
      <c r="F28" s="226"/>
      <c r="G28" s="226"/>
      <c r="H28" s="225"/>
      <c r="I28" s="226"/>
      <c r="J28" s="225"/>
      <c r="K28" s="224">
        <v>25</v>
      </c>
      <c r="L28" s="181"/>
      <c r="M28" s="181"/>
      <c r="N28" s="181"/>
      <c r="O28" s="181"/>
    </row>
    <row r="29" spans="1:15" s="81" customFormat="1" ht="13.8">
      <c r="A29" s="221" t="s">
        <v>232</v>
      </c>
      <c r="B29" s="222" t="s">
        <v>136</v>
      </c>
      <c r="C29" s="225"/>
      <c r="D29" s="225"/>
      <c r="E29" s="226"/>
      <c r="F29" s="226"/>
      <c r="G29" s="226"/>
      <c r="H29" s="225"/>
      <c r="I29" s="226"/>
      <c r="J29" s="225"/>
      <c r="K29" s="224">
        <v>26</v>
      </c>
      <c r="L29" s="181"/>
      <c r="M29" s="181"/>
      <c r="N29" s="181"/>
      <c r="O29" s="181"/>
    </row>
    <row r="30" spans="1:15" s="81" customFormat="1" ht="13.8">
      <c r="A30" s="221" t="s">
        <v>233</v>
      </c>
      <c r="B30" s="222" t="s">
        <v>137</v>
      </c>
      <c r="C30" s="225"/>
      <c r="D30" s="225"/>
      <c r="E30" s="226"/>
      <c r="F30" s="226"/>
      <c r="G30" s="226"/>
      <c r="H30" s="225"/>
      <c r="I30" s="226"/>
      <c r="J30" s="225"/>
      <c r="K30" s="224">
        <v>27</v>
      </c>
      <c r="L30" s="181"/>
      <c r="M30" s="181"/>
      <c r="N30" s="181"/>
      <c r="O30" s="181"/>
    </row>
    <row r="31" spans="1:15" s="81" customFormat="1" ht="13.8">
      <c r="A31" s="221" t="s">
        <v>234</v>
      </c>
      <c r="B31" s="222" t="s">
        <v>138</v>
      </c>
      <c r="C31" s="225"/>
      <c r="D31" s="225"/>
      <c r="E31" s="226"/>
      <c r="F31" s="226"/>
      <c r="G31" s="226"/>
      <c r="H31" s="225"/>
      <c r="I31" s="226"/>
      <c r="J31" s="225"/>
      <c r="K31" s="224">
        <v>28</v>
      </c>
      <c r="L31" s="181"/>
      <c r="M31" s="181"/>
      <c r="N31" s="181"/>
      <c r="O31" s="181"/>
    </row>
    <row r="32" spans="1:15" s="81" customFormat="1" ht="13.8">
      <c r="A32" s="221" t="s">
        <v>235</v>
      </c>
      <c r="B32" s="222" t="s">
        <v>139</v>
      </c>
      <c r="C32" s="225"/>
      <c r="D32" s="225"/>
      <c r="E32" s="226"/>
      <c r="F32" s="226"/>
      <c r="G32" s="226"/>
      <c r="H32" s="225"/>
      <c r="I32" s="226"/>
      <c r="J32" s="225"/>
      <c r="K32" s="224">
        <v>29</v>
      </c>
      <c r="L32" s="181"/>
      <c r="M32" s="181"/>
      <c r="N32" s="181"/>
      <c r="O32" s="181"/>
    </row>
    <row r="33" spans="1:15" s="81" customFormat="1" ht="13.8">
      <c r="A33" s="221" t="s">
        <v>236</v>
      </c>
      <c r="B33" s="222" t="s">
        <v>141</v>
      </c>
      <c r="C33" s="225"/>
      <c r="D33" s="225"/>
      <c r="E33" s="226"/>
      <c r="F33" s="226"/>
      <c r="G33" s="226"/>
      <c r="H33" s="225"/>
      <c r="I33" s="226"/>
      <c r="J33" s="225"/>
      <c r="K33" s="224">
        <v>30</v>
      </c>
      <c r="L33" s="181"/>
      <c r="M33" s="181"/>
      <c r="N33" s="181"/>
      <c r="O33" s="181"/>
    </row>
    <row r="34" spans="1:15" s="83" customFormat="1" ht="13.8">
      <c r="A34" s="221" t="s">
        <v>237</v>
      </c>
      <c r="B34" s="222" t="s">
        <v>302</v>
      </c>
      <c r="C34" s="225"/>
      <c r="D34" s="225"/>
      <c r="E34" s="226"/>
      <c r="F34" s="226"/>
      <c r="G34" s="226"/>
      <c r="H34" s="225"/>
      <c r="I34" s="226"/>
      <c r="J34" s="225"/>
      <c r="K34" s="224">
        <v>31</v>
      </c>
      <c r="L34" s="181"/>
      <c r="M34" s="185"/>
      <c r="N34" s="185"/>
      <c r="O34" s="185"/>
    </row>
    <row r="35" spans="1:15" ht="13.8">
      <c r="A35" s="227" t="s">
        <v>238</v>
      </c>
      <c r="B35" s="228" t="s">
        <v>260</v>
      </c>
      <c r="C35" s="229"/>
      <c r="D35" s="229"/>
      <c r="E35" s="230"/>
      <c r="F35" s="230"/>
      <c r="G35" s="230"/>
      <c r="H35" s="229"/>
      <c r="I35" s="230"/>
      <c r="J35" s="229"/>
      <c r="K35" s="231">
        <v>32</v>
      </c>
      <c r="L35" s="181"/>
      <c r="M35" s="179"/>
      <c r="N35" s="179"/>
      <c r="O35" s="179"/>
    </row>
    <row r="36" spans="1:15" ht="13.8">
      <c r="A36" s="221" t="s">
        <v>239</v>
      </c>
      <c r="B36" s="222" t="s">
        <v>197</v>
      </c>
      <c r="C36" s="225"/>
      <c r="D36" s="225"/>
      <c r="E36" s="226"/>
      <c r="F36" s="226"/>
      <c r="G36" s="226"/>
      <c r="H36" s="225"/>
      <c r="I36" s="226"/>
      <c r="J36" s="225"/>
      <c r="K36" s="224">
        <v>32</v>
      </c>
      <c r="L36" s="181"/>
      <c r="M36" s="179"/>
      <c r="N36" s="179"/>
      <c r="O36" s="179"/>
    </row>
    <row r="37" spans="1:15" ht="13.8">
      <c r="A37" s="221" t="s">
        <v>240</v>
      </c>
      <c r="B37" s="222" t="s">
        <v>198</v>
      </c>
      <c r="C37" s="225"/>
      <c r="D37" s="225"/>
      <c r="E37" s="226"/>
      <c r="F37" s="226"/>
      <c r="G37" s="226"/>
      <c r="H37" s="225"/>
      <c r="I37" s="226"/>
      <c r="J37" s="225"/>
      <c r="K37" s="224">
        <v>33</v>
      </c>
      <c r="L37" s="181"/>
      <c r="M37" s="179"/>
      <c r="N37" s="179"/>
      <c r="O37" s="179"/>
    </row>
    <row r="38" spans="1:15" ht="13.8">
      <c r="A38" s="227" t="s">
        <v>241</v>
      </c>
      <c r="B38" s="222" t="s">
        <v>287</v>
      </c>
      <c r="C38" s="225"/>
      <c r="D38" s="225"/>
      <c r="E38" s="226"/>
      <c r="F38" s="226"/>
      <c r="G38" s="226"/>
      <c r="H38" s="225"/>
      <c r="I38" s="226"/>
      <c r="J38" s="225"/>
      <c r="K38" s="224">
        <v>34</v>
      </c>
      <c r="L38" s="181"/>
      <c r="M38" s="179"/>
      <c r="N38" s="179"/>
      <c r="O38" s="179"/>
    </row>
    <row r="39" spans="1:15" ht="13.8">
      <c r="A39" s="227" t="s">
        <v>242</v>
      </c>
      <c r="B39" s="222" t="s">
        <v>195</v>
      </c>
      <c r="C39" s="225"/>
      <c r="D39" s="225"/>
      <c r="E39" s="226"/>
      <c r="F39" s="226"/>
      <c r="G39" s="226"/>
      <c r="H39" s="225"/>
      <c r="I39" s="226"/>
      <c r="J39" s="225"/>
      <c r="K39" s="224">
        <v>35</v>
      </c>
      <c r="L39" s="181"/>
      <c r="M39" s="179"/>
      <c r="N39" s="179"/>
      <c r="O39" s="179"/>
    </row>
    <row r="40" spans="1:15" ht="13.8">
      <c r="A40" s="227" t="s">
        <v>243</v>
      </c>
      <c r="B40" s="228" t="s">
        <v>179</v>
      </c>
      <c r="C40" s="229"/>
      <c r="D40" s="229"/>
      <c r="E40" s="230"/>
      <c r="F40" s="230"/>
      <c r="G40" s="230"/>
      <c r="H40" s="229"/>
      <c r="I40" s="230"/>
      <c r="J40" s="229"/>
      <c r="K40" s="231">
        <v>36</v>
      </c>
      <c r="L40" s="181"/>
      <c r="M40" s="179"/>
      <c r="N40" s="179"/>
      <c r="O40" s="179"/>
    </row>
    <row r="41" spans="1:15" ht="13.8">
      <c r="A41" s="186"/>
      <c r="B41" s="187"/>
      <c r="C41" s="182"/>
      <c r="D41" s="182"/>
      <c r="E41" s="183"/>
      <c r="F41" s="183"/>
      <c r="G41" s="183"/>
      <c r="H41" s="182"/>
      <c r="I41" s="183"/>
      <c r="J41" s="182"/>
      <c r="K41" s="188"/>
      <c r="L41" s="181"/>
      <c r="M41" s="179"/>
      <c r="N41" s="179"/>
      <c r="O41" s="179"/>
    </row>
    <row r="42" spans="1:15">
      <c r="A42" s="179"/>
      <c r="B42" s="179"/>
      <c r="C42" s="179"/>
      <c r="D42" s="179"/>
      <c r="E42" s="179"/>
      <c r="F42" s="179"/>
      <c r="G42" s="179"/>
      <c r="H42" s="180"/>
      <c r="I42" s="179"/>
      <c r="J42" s="179"/>
      <c r="K42" s="179"/>
      <c r="L42" s="179"/>
      <c r="M42" s="179"/>
      <c r="N42" s="179"/>
      <c r="O42" s="179"/>
    </row>
  </sheetData>
  <sortState ref="B23:B36">
    <sortCondition ref="B23:B36"/>
  </sortState>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7"/>
  <dimension ref="A1:X39"/>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4" ht="17.399999999999999">
      <c r="A1" s="89" t="s">
        <v>47</v>
      </c>
      <c r="M1" s="90" t="e">
        <f>Obsah!#REF!</f>
        <v>#REF!</v>
      </c>
    </row>
    <row r="2" spans="1:24" ht="7.5" customHeight="1"/>
    <row r="3" spans="1:24" ht="12">
      <c r="A3" s="27"/>
      <c r="B3" s="395"/>
      <c r="C3" s="395"/>
      <c r="D3" s="395"/>
      <c r="E3" s="395"/>
      <c r="F3" s="395"/>
      <c r="G3" s="396"/>
      <c r="H3" s="397"/>
      <c r="I3" s="395"/>
      <c r="J3" s="395"/>
      <c r="K3" s="395"/>
      <c r="L3" s="395"/>
      <c r="M3" s="395"/>
      <c r="N3" s="9"/>
    </row>
    <row r="4" spans="1:24">
      <c r="A4" s="27"/>
      <c r="B4" s="398"/>
      <c r="C4" s="399"/>
      <c r="D4" s="399"/>
      <c r="E4" s="399"/>
      <c r="F4" s="399"/>
      <c r="G4" s="400"/>
      <c r="H4" s="398"/>
      <c r="I4" s="399"/>
      <c r="J4" s="399"/>
      <c r="K4" s="399"/>
      <c r="L4" s="399"/>
      <c r="M4" s="399"/>
      <c r="N4" s="39"/>
    </row>
    <row r="5" spans="1:24" ht="12">
      <c r="A5" s="15"/>
      <c r="B5" s="393"/>
      <c r="C5" s="401"/>
      <c r="D5" s="393"/>
      <c r="E5" s="401"/>
      <c r="F5" s="393"/>
      <c r="G5" s="401"/>
      <c r="H5" s="393"/>
      <c r="I5" s="401"/>
      <c r="J5" s="393"/>
      <c r="K5" s="401"/>
      <c r="L5" s="393"/>
      <c r="M5" s="394"/>
      <c r="N5" s="58"/>
    </row>
    <row r="6" spans="1:24" ht="12">
      <c r="A6" s="13"/>
      <c r="B6" s="63"/>
      <c r="C6" s="31"/>
      <c r="D6" s="31"/>
      <c r="E6" s="31"/>
      <c r="F6" s="31"/>
      <c r="G6" s="31"/>
      <c r="H6" s="31"/>
      <c r="I6" s="31"/>
      <c r="J6" s="31"/>
      <c r="K6" s="31"/>
      <c r="L6" s="31"/>
      <c r="M6" s="32"/>
      <c r="N6" s="58"/>
    </row>
    <row r="7" spans="1:24" ht="12">
      <c r="A7" s="406"/>
      <c r="B7" s="404"/>
      <c r="C7" s="405"/>
      <c r="D7" s="405"/>
      <c r="E7" s="405"/>
      <c r="F7" s="405"/>
      <c r="G7" s="408"/>
      <c r="H7" s="404"/>
      <c r="I7" s="405"/>
      <c r="J7" s="405"/>
      <c r="K7" s="405"/>
      <c r="L7" s="405"/>
      <c r="M7" s="405"/>
      <c r="N7" s="40"/>
    </row>
    <row r="8" spans="1:24" ht="12">
      <c r="A8" s="407"/>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ht="12">
      <c r="A18" s="28"/>
      <c r="B18" s="395"/>
      <c r="C18" s="395"/>
      <c r="D18" s="395"/>
      <c r="E18" s="395"/>
      <c r="F18" s="395"/>
      <c r="G18" s="396"/>
      <c r="H18" s="98"/>
      <c r="I18" s="98"/>
      <c r="J18" s="98"/>
      <c r="K18" s="98"/>
      <c r="L18" s="98"/>
      <c r="M18" s="98"/>
      <c r="N18" s="101"/>
      <c r="O18" s="98"/>
    </row>
    <row r="19" spans="1:15">
      <c r="A19" s="36"/>
      <c r="B19" s="409"/>
      <c r="C19" s="410"/>
      <c r="D19" s="410"/>
      <c r="E19" s="410"/>
      <c r="F19" s="410"/>
      <c r="G19" s="410"/>
      <c r="H19" s="101"/>
      <c r="I19" s="102"/>
      <c r="J19" s="103"/>
      <c r="K19" s="50"/>
      <c r="L19" s="103"/>
      <c r="M19" s="104"/>
      <c r="N19" s="101"/>
      <c r="O19" s="98"/>
    </row>
    <row r="20" spans="1:15" ht="12">
      <c r="A20" s="37"/>
      <c r="B20" s="394"/>
      <c r="C20" s="401"/>
      <c r="D20" s="394"/>
      <c r="E20" s="401"/>
      <c r="F20" s="394"/>
      <c r="G20" s="401"/>
      <c r="H20" s="101"/>
      <c r="I20" s="102"/>
      <c r="J20" s="103"/>
      <c r="K20" s="50"/>
      <c r="L20" s="103"/>
      <c r="M20" s="104"/>
      <c r="N20" s="101"/>
      <c r="O20" s="98"/>
    </row>
    <row r="21" spans="1:15" ht="12">
      <c r="A21" s="62"/>
      <c r="B21" s="63"/>
      <c r="C21" s="31"/>
      <c r="D21" s="31"/>
      <c r="E21" s="31"/>
      <c r="F21" s="31"/>
      <c r="G21" s="48"/>
      <c r="H21" s="101"/>
      <c r="I21" s="102"/>
      <c r="J21" s="103"/>
      <c r="K21" s="50"/>
      <c r="L21" s="103"/>
      <c r="M21" s="104"/>
      <c r="N21" s="101"/>
      <c r="O21" s="98"/>
    </row>
    <row r="22" spans="1:15" ht="12">
      <c r="A22" s="402"/>
      <c r="B22" s="404"/>
      <c r="C22" s="405"/>
      <c r="D22" s="405"/>
      <c r="E22" s="405"/>
      <c r="F22" s="405"/>
      <c r="G22" s="405"/>
      <c r="H22" s="101"/>
      <c r="I22" s="102"/>
      <c r="J22" s="103"/>
      <c r="K22" s="50"/>
      <c r="L22" s="103"/>
      <c r="M22" s="104"/>
      <c r="N22" s="101"/>
      <c r="O22" s="98"/>
    </row>
    <row r="23" spans="1:15" ht="12">
      <c r="A23" s="403"/>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U38"/>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1" ht="17.399999999999999">
      <c r="A1" s="89" t="s">
        <v>48</v>
      </c>
      <c r="B1" s="98"/>
      <c r="C1" s="98"/>
      <c r="D1" s="98"/>
      <c r="E1" s="98"/>
      <c r="F1" s="98"/>
      <c r="G1" s="98"/>
      <c r="H1" s="98"/>
      <c r="I1" s="98"/>
      <c r="J1" s="98"/>
      <c r="K1" s="98"/>
      <c r="L1" s="98"/>
      <c r="M1" s="90" t="e">
        <f>Obsah!#REF!</f>
        <v>#REF!</v>
      </c>
      <c r="N1" s="98"/>
      <c r="O1" s="98"/>
    </row>
    <row r="2" spans="1:21" ht="7.5" customHeight="1">
      <c r="A2" s="89"/>
      <c r="B2" s="98"/>
      <c r="C2" s="98"/>
      <c r="D2" s="98"/>
      <c r="E2" s="98"/>
      <c r="F2" s="98"/>
      <c r="G2" s="98"/>
      <c r="H2" s="98"/>
      <c r="I2" s="98"/>
      <c r="J2" s="98"/>
      <c r="K2" s="98"/>
      <c r="L2" s="98"/>
      <c r="M2" s="98"/>
      <c r="N2" s="98"/>
      <c r="O2" s="98"/>
    </row>
    <row r="3" spans="1:21" ht="12">
      <c r="A3" s="27"/>
      <c r="B3" s="395"/>
      <c r="C3" s="395"/>
      <c r="D3" s="395"/>
      <c r="E3" s="395"/>
      <c r="F3" s="395"/>
      <c r="G3" s="396"/>
      <c r="H3" s="397"/>
      <c r="I3" s="395"/>
      <c r="J3" s="395"/>
      <c r="K3" s="395"/>
      <c r="L3" s="395"/>
      <c r="M3" s="395"/>
      <c r="N3" s="9"/>
    </row>
    <row r="4" spans="1:21" ht="13.5" customHeight="1">
      <c r="A4" s="27"/>
      <c r="B4" s="398"/>
      <c r="C4" s="399"/>
      <c r="D4" s="399"/>
      <c r="E4" s="399"/>
      <c r="F4" s="399"/>
      <c r="G4" s="400"/>
      <c r="H4" s="398"/>
      <c r="I4" s="399"/>
      <c r="J4" s="399"/>
      <c r="K4" s="399"/>
      <c r="L4" s="399"/>
      <c r="M4" s="399"/>
      <c r="N4" s="39"/>
    </row>
    <row r="5" spans="1:21" ht="12">
      <c r="A5" s="15"/>
      <c r="B5" s="393"/>
      <c r="C5" s="401"/>
      <c r="D5" s="393"/>
      <c r="E5" s="401"/>
      <c r="F5" s="393"/>
      <c r="G5" s="401"/>
      <c r="H5" s="393"/>
      <c r="I5" s="401"/>
      <c r="J5" s="393"/>
      <c r="K5" s="401"/>
      <c r="L5" s="393"/>
      <c r="M5" s="394"/>
      <c r="N5" s="58"/>
    </row>
    <row r="6" spans="1:21" ht="12">
      <c r="A6" s="13"/>
      <c r="B6" s="63"/>
      <c r="C6" s="31"/>
      <c r="D6" s="31"/>
      <c r="E6" s="31"/>
      <c r="F6" s="31"/>
      <c r="G6" s="31"/>
      <c r="H6" s="31"/>
      <c r="I6" s="31"/>
      <c r="J6" s="31"/>
      <c r="K6" s="31"/>
      <c r="L6" s="31"/>
      <c r="M6" s="48"/>
      <c r="N6" s="58"/>
    </row>
    <row r="7" spans="1:21" ht="12">
      <c r="A7" s="406"/>
      <c r="B7" s="404"/>
      <c r="C7" s="405"/>
      <c r="D7" s="405"/>
      <c r="E7" s="405"/>
      <c r="F7" s="405"/>
      <c r="G7" s="408"/>
      <c r="H7" s="404"/>
      <c r="I7" s="405"/>
      <c r="J7" s="405"/>
      <c r="K7" s="405"/>
      <c r="L7" s="405"/>
      <c r="M7" s="405"/>
      <c r="N7" s="40"/>
    </row>
    <row r="8" spans="1:21" ht="12">
      <c r="A8" s="407"/>
      <c r="B8" s="33"/>
      <c r="C8" s="45"/>
      <c r="D8" s="34"/>
      <c r="E8" s="45"/>
      <c r="F8" s="34"/>
      <c r="G8" s="45"/>
      <c r="H8" s="33"/>
      <c r="I8" s="45"/>
      <c r="J8" s="34"/>
      <c r="K8" s="45"/>
      <c r="L8" s="34"/>
      <c r="M8" s="45"/>
      <c r="N8" s="1"/>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ht="12">
      <c r="A18" s="49"/>
      <c r="B18" s="395"/>
      <c r="C18" s="395"/>
      <c r="D18" s="395"/>
      <c r="E18" s="395"/>
      <c r="F18" s="395"/>
      <c r="G18" s="396"/>
      <c r="H18" s="7"/>
      <c r="I18" s="7"/>
      <c r="J18" s="7"/>
      <c r="K18" s="7"/>
      <c r="L18" s="7"/>
      <c r="M18" s="7"/>
      <c r="N18" s="101"/>
      <c r="O18" s="98"/>
      <c r="P18" s="59"/>
      <c r="Q18" s="38"/>
      <c r="R18" s="8"/>
      <c r="S18" s="8"/>
      <c r="T18" s="8"/>
    </row>
    <row r="19" spans="1:20">
      <c r="A19" s="36"/>
      <c r="B19" s="409"/>
      <c r="C19" s="410"/>
      <c r="D19" s="410"/>
      <c r="E19" s="410"/>
      <c r="F19" s="410"/>
      <c r="G19" s="410"/>
      <c r="H19" s="101"/>
      <c r="I19" s="102"/>
      <c r="J19" s="103"/>
      <c r="K19" s="50"/>
      <c r="L19" s="103"/>
      <c r="M19" s="104"/>
      <c r="N19" s="101"/>
      <c r="O19" s="98"/>
      <c r="P19" s="59"/>
      <c r="Q19" s="38"/>
      <c r="R19" s="8"/>
      <c r="S19" s="8"/>
      <c r="T19" s="8"/>
    </row>
    <row r="20" spans="1:20" ht="12">
      <c r="A20" s="37"/>
      <c r="B20" s="394"/>
      <c r="C20" s="401"/>
      <c r="D20" s="394"/>
      <c r="E20" s="401"/>
      <c r="F20" s="394"/>
      <c r="G20" s="401"/>
      <c r="H20" s="101"/>
      <c r="I20" s="102"/>
      <c r="J20" s="103"/>
      <c r="K20" s="50"/>
      <c r="L20" s="103"/>
      <c r="M20" s="104"/>
      <c r="N20" s="101"/>
      <c r="O20" s="98"/>
      <c r="P20" s="59"/>
      <c r="Q20" s="38"/>
      <c r="R20" s="44"/>
      <c r="S20" s="44"/>
      <c r="T20" s="44"/>
    </row>
    <row r="21" spans="1:20" ht="12">
      <c r="A21" s="62"/>
      <c r="B21" s="63"/>
      <c r="C21" s="31"/>
      <c r="D21" s="31"/>
      <c r="E21" s="31"/>
      <c r="F21" s="31"/>
      <c r="G21" s="48"/>
      <c r="H21" s="101"/>
      <c r="I21" s="102"/>
      <c r="J21" s="103"/>
      <c r="K21" s="50"/>
      <c r="L21" s="103"/>
      <c r="M21" s="104"/>
      <c r="N21" s="101"/>
      <c r="O21" s="98"/>
      <c r="P21" s="59"/>
      <c r="Q21" s="38"/>
      <c r="R21" s="8"/>
      <c r="S21" s="8"/>
      <c r="T21" s="8"/>
    </row>
    <row r="22" spans="1:20" ht="12">
      <c r="A22" s="402"/>
      <c r="B22" s="404"/>
      <c r="C22" s="405"/>
      <c r="D22" s="405"/>
      <c r="E22" s="405"/>
      <c r="F22" s="405"/>
      <c r="G22" s="405"/>
      <c r="H22" s="101"/>
      <c r="I22" s="102"/>
      <c r="J22" s="103"/>
      <c r="K22" s="50"/>
      <c r="L22" s="103"/>
      <c r="M22" s="104"/>
      <c r="N22" s="101"/>
      <c r="O22" s="98"/>
      <c r="P22" s="59"/>
      <c r="Q22" s="38"/>
      <c r="R22" s="8"/>
      <c r="S22" s="8"/>
      <c r="T22" s="8"/>
    </row>
    <row r="23" spans="1:20" ht="12">
      <c r="A23" s="403"/>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9"/>
  <dimension ref="A1:X39"/>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4" ht="17.399999999999999">
      <c r="A1" s="89" t="s">
        <v>49</v>
      </c>
      <c r="M1" s="90" t="e">
        <f>Obsah!#REF!</f>
        <v>#REF!</v>
      </c>
    </row>
    <row r="2" spans="1:24" ht="7.5" customHeight="1"/>
    <row r="3" spans="1:24" ht="12">
      <c r="A3" s="27"/>
      <c r="B3" s="395"/>
      <c r="C3" s="395"/>
      <c r="D3" s="395"/>
      <c r="E3" s="395"/>
      <c r="F3" s="395"/>
      <c r="G3" s="396"/>
      <c r="H3" s="397"/>
      <c r="I3" s="395"/>
      <c r="J3" s="395"/>
      <c r="K3" s="395"/>
      <c r="L3" s="395"/>
      <c r="M3" s="395"/>
      <c r="N3" s="9"/>
    </row>
    <row r="4" spans="1:24">
      <c r="A4" s="27"/>
      <c r="B4" s="398"/>
      <c r="C4" s="399"/>
      <c r="D4" s="399"/>
      <c r="E4" s="399"/>
      <c r="F4" s="399"/>
      <c r="G4" s="400"/>
      <c r="H4" s="398"/>
      <c r="I4" s="399"/>
      <c r="J4" s="399"/>
      <c r="K4" s="399"/>
      <c r="L4" s="399"/>
      <c r="M4" s="399"/>
      <c r="N4" s="39"/>
    </row>
    <row r="5" spans="1:24" ht="12">
      <c r="A5" s="15"/>
      <c r="B5" s="393"/>
      <c r="C5" s="401"/>
      <c r="D5" s="393"/>
      <c r="E5" s="401"/>
      <c r="F5" s="393"/>
      <c r="G5" s="401"/>
      <c r="H5" s="393"/>
      <c r="I5" s="401"/>
      <c r="J5" s="393"/>
      <c r="K5" s="401"/>
      <c r="L5" s="393"/>
      <c r="M5" s="394"/>
      <c r="N5" s="58"/>
    </row>
    <row r="6" spans="1:24" ht="12">
      <c r="A6" s="13"/>
      <c r="B6" s="63"/>
      <c r="C6" s="31"/>
      <c r="D6" s="31"/>
      <c r="E6" s="31"/>
      <c r="F6" s="31"/>
      <c r="G6" s="31"/>
      <c r="H6" s="31"/>
      <c r="I6" s="31"/>
      <c r="J6" s="31"/>
      <c r="K6" s="31"/>
      <c r="L6" s="31"/>
      <c r="M6" s="32"/>
      <c r="N6" s="58"/>
    </row>
    <row r="7" spans="1:24" ht="12">
      <c r="A7" s="406"/>
      <c r="B7" s="404"/>
      <c r="C7" s="405"/>
      <c r="D7" s="405"/>
      <c r="E7" s="405"/>
      <c r="F7" s="405"/>
      <c r="G7" s="408"/>
      <c r="H7" s="404"/>
      <c r="I7" s="405"/>
      <c r="J7" s="405"/>
      <c r="K7" s="405"/>
      <c r="L7" s="405"/>
      <c r="M7" s="405"/>
      <c r="N7" s="40"/>
    </row>
    <row r="8" spans="1:24" ht="12">
      <c r="A8" s="407"/>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ht="12">
      <c r="A18" s="28"/>
      <c r="B18" s="395"/>
      <c r="C18" s="395"/>
      <c r="D18" s="395"/>
      <c r="E18" s="395"/>
      <c r="F18" s="395"/>
      <c r="G18" s="396"/>
      <c r="H18" s="98"/>
      <c r="I18" s="98"/>
      <c r="J18" s="98"/>
      <c r="K18" s="98"/>
      <c r="L18" s="98"/>
      <c r="M18" s="98"/>
      <c r="N18" s="101"/>
      <c r="O18" s="98"/>
    </row>
    <row r="19" spans="1:15">
      <c r="A19" s="36"/>
      <c r="B19" s="409"/>
      <c r="C19" s="410"/>
      <c r="D19" s="410"/>
      <c r="E19" s="410"/>
      <c r="F19" s="410"/>
      <c r="G19" s="410"/>
      <c r="H19" s="101"/>
      <c r="I19" s="102"/>
      <c r="J19" s="103"/>
      <c r="K19" s="50"/>
      <c r="L19" s="103"/>
      <c r="M19" s="104"/>
      <c r="N19" s="101"/>
      <c r="O19" s="98"/>
    </row>
    <row r="20" spans="1:15" ht="12">
      <c r="A20" s="37"/>
      <c r="B20" s="394"/>
      <c r="C20" s="401"/>
      <c r="D20" s="394"/>
      <c r="E20" s="401"/>
      <c r="F20" s="394"/>
      <c r="G20" s="401"/>
      <c r="H20" s="101"/>
      <c r="I20" s="102"/>
      <c r="J20" s="103"/>
      <c r="K20" s="50"/>
      <c r="L20" s="103"/>
      <c r="M20" s="104"/>
      <c r="N20" s="101"/>
      <c r="O20" s="98"/>
    </row>
    <row r="21" spans="1:15" ht="12">
      <c r="A21" s="62"/>
      <c r="B21" s="63"/>
      <c r="C21" s="31"/>
      <c r="D21" s="31"/>
      <c r="E21" s="31"/>
      <c r="F21" s="31"/>
      <c r="G21" s="48"/>
      <c r="H21" s="101"/>
      <c r="I21" s="102"/>
      <c r="J21" s="103"/>
      <c r="K21" s="50"/>
      <c r="L21" s="103"/>
      <c r="M21" s="104"/>
      <c r="N21" s="101"/>
      <c r="O21" s="98"/>
    </row>
    <row r="22" spans="1:15" ht="12">
      <c r="A22" s="402"/>
      <c r="B22" s="404"/>
      <c r="C22" s="405"/>
      <c r="D22" s="405"/>
      <c r="E22" s="405"/>
      <c r="F22" s="405"/>
      <c r="G22" s="405"/>
      <c r="H22" s="101"/>
      <c r="I22" s="102"/>
      <c r="J22" s="103"/>
      <c r="K22" s="50"/>
      <c r="L22" s="103"/>
      <c r="M22" s="104"/>
      <c r="N22" s="101"/>
      <c r="O22" s="98"/>
    </row>
    <row r="23" spans="1:15" ht="12">
      <c r="A23" s="403"/>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U38"/>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1" ht="17.399999999999999">
      <c r="A1" s="89" t="s">
        <v>50</v>
      </c>
      <c r="B1" s="98"/>
      <c r="C1" s="98"/>
      <c r="D1" s="98"/>
      <c r="E1" s="98"/>
      <c r="F1" s="98"/>
      <c r="G1" s="98"/>
      <c r="H1" s="98"/>
      <c r="I1" s="98"/>
      <c r="J1" s="98"/>
      <c r="K1" s="98"/>
      <c r="L1" s="98"/>
      <c r="M1" s="90" t="e">
        <f>Obsah!#REF!</f>
        <v>#REF!</v>
      </c>
      <c r="N1" s="98"/>
      <c r="O1" s="98"/>
    </row>
    <row r="2" spans="1:21" ht="7.5" customHeight="1">
      <c r="A2" s="89"/>
      <c r="B2" s="98"/>
      <c r="C2" s="98"/>
      <c r="D2" s="98"/>
      <c r="E2" s="98"/>
      <c r="F2" s="98"/>
      <c r="G2" s="98"/>
      <c r="H2" s="98"/>
      <c r="I2" s="98"/>
      <c r="J2" s="98"/>
      <c r="K2" s="98"/>
      <c r="L2" s="98"/>
      <c r="M2" s="98"/>
      <c r="N2" s="98"/>
      <c r="O2" s="98"/>
    </row>
    <row r="3" spans="1:21" ht="12">
      <c r="A3" s="27"/>
      <c r="B3" s="395"/>
      <c r="C3" s="395"/>
      <c r="D3" s="395"/>
      <c r="E3" s="395"/>
      <c r="F3" s="395"/>
      <c r="G3" s="396"/>
      <c r="H3" s="397"/>
      <c r="I3" s="395"/>
      <c r="J3" s="395"/>
      <c r="K3" s="395"/>
      <c r="L3" s="395"/>
      <c r="M3" s="395"/>
      <c r="N3" s="9"/>
    </row>
    <row r="4" spans="1:21" ht="13.5" customHeight="1">
      <c r="A4" s="27"/>
      <c r="B4" s="398"/>
      <c r="C4" s="399"/>
      <c r="D4" s="399"/>
      <c r="E4" s="399"/>
      <c r="F4" s="399"/>
      <c r="G4" s="400"/>
      <c r="H4" s="398"/>
      <c r="I4" s="399"/>
      <c r="J4" s="399"/>
      <c r="K4" s="399"/>
      <c r="L4" s="399"/>
      <c r="M4" s="399"/>
      <c r="N4" s="39"/>
    </row>
    <row r="5" spans="1:21" ht="12">
      <c r="A5" s="15"/>
      <c r="B5" s="393"/>
      <c r="C5" s="401"/>
      <c r="D5" s="393"/>
      <c r="E5" s="401"/>
      <c r="F5" s="393"/>
      <c r="G5" s="401"/>
      <c r="H5" s="393"/>
      <c r="I5" s="401"/>
      <c r="J5" s="393"/>
      <c r="K5" s="401"/>
      <c r="L5" s="393"/>
      <c r="M5" s="394"/>
      <c r="N5" s="58"/>
    </row>
    <row r="6" spans="1:21" ht="12">
      <c r="A6" s="13"/>
      <c r="B6" s="63"/>
      <c r="C6" s="31"/>
      <c r="D6" s="31"/>
      <c r="E6" s="31"/>
      <c r="F6" s="31"/>
      <c r="G6" s="31"/>
      <c r="H6" s="31"/>
      <c r="I6" s="31"/>
      <c r="J6" s="31"/>
      <c r="K6" s="31"/>
      <c r="L6" s="31"/>
      <c r="M6" s="48"/>
      <c r="N6" s="58"/>
    </row>
    <row r="7" spans="1:21" ht="12">
      <c r="A7" s="406"/>
      <c r="B7" s="404"/>
      <c r="C7" s="405"/>
      <c r="D7" s="405"/>
      <c r="E7" s="405"/>
      <c r="F7" s="405"/>
      <c r="G7" s="408"/>
      <c r="H7" s="404"/>
      <c r="I7" s="405"/>
      <c r="J7" s="405"/>
      <c r="K7" s="405"/>
      <c r="L7" s="405"/>
      <c r="M7" s="405"/>
      <c r="N7" s="40"/>
    </row>
    <row r="8" spans="1:21" ht="12">
      <c r="A8" s="407"/>
      <c r="B8" s="33"/>
      <c r="C8" s="45"/>
      <c r="D8" s="34"/>
      <c r="E8" s="45"/>
      <c r="F8" s="34"/>
      <c r="G8" s="45"/>
      <c r="H8" s="33"/>
      <c r="I8" s="45"/>
      <c r="J8" s="34"/>
      <c r="K8" s="45"/>
      <c r="L8" s="34"/>
      <c r="M8" s="45"/>
      <c r="N8" s="1"/>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ht="12">
      <c r="A18" s="49"/>
      <c r="B18" s="395"/>
      <c r="C18" s="395"/>
      <c r="D18" s="395"/>
      <c r="E18" s="395"/>
      <c r="F18" s="395"/>
      <c r="G18" s="396"/>
      <c r="H18" s="7"/>
      <c r="I18" s="7"/>
      <c r="J18" s="7"/>
      <c r="K18" s="7"/>
      <c r="L18" s="7"/>
      <c r="M18" s="7"/>
      <c r="N18" s="101"/>
      <c r="O18" s="98"/>
      <c r="P18" s="59"/>
      <c r="Q18" s="38"/>
      <c r="R18" s="8"/>
      <c r="S18" s="8"/>
      <c r="T18" s="8"/>
    </row>
    <row r="19" spans="1:20">
      <c r="A19" s="36"/>
      <c r="B19" s="409"/>
      <c r="C19" s="410"/>
      <c r="D19" s="410"/>
      <c r="E19" s="410"/>
      <c r="F19" s="410"/>
      <c r="G19" s="410"/>
      <c r="H19" s="101"/>
      <c r="I19" s="102"/>
      <c r="J19" s="103"/>
      <c r="K19" s="50"/>
      <c r="L19" s="103"/>
      <c r="M19" s="104"/>
      <c r="N19" s="101"/>
      <c r="O19" s="98"/>
      <c r="P19" s="59"/>
      <c r="Q19" s="38"/>
      <c r="R19" s="8"/>
      <c r="S19" s="8"/>
      <c r="T19" s="8"/>
    </row>
    <row r="20" spans="1:20" ht="12">
      <c r="A20" s="37"/>
      <c r="B20" s="394"/>
      <c r="C20" s="401"/>
      <c r="D20" s="394"/>
      <c r="E20" s="401"/>
      <c r="F20" s="394"/>
      <c r="G20" s="401"/>
      <c r="H20" s="101"/>
      <c r="I20" s="102"/>
      <c r="J20" s="103"/>
      <c r="K20" s="50"/>
      <c r="L20" s="103"/>
      <c r="M20" s="104"/>
      <c r="N20" s="101"/>
      <c r="O20" s="98"/>
      <c r="P20" s="59"/>
      <c r="Q20" s="38"/>
      <c r="R20" s="44"/>
      <c r="S20" s="44"/>
      <c r="T20" s="44"/>
    </row>
    <row r="21" spans="1:20" ht="12">
      <c r="A21" s="62"/>
      <c r="B21" s="63"/>
      <c r="C21" s="31"/>
      <c r="D21" s="31"/>
      <c r="E21" s="31"/>
      <c r="F21" s="31"/>
      <c r="G21" s="48"/>
      <c r="H21" s="101"/>
      <c r="I21" s="102"/>
      <c r="J21" s="103"/>
      <c r="K21" s="50"/>
      <c r="L21" s="103"/>
      <c r="M21" s="104"/>
      <c r="N21" s="101"/>
      <c r="O21" s="98"/>
      <c r="P21" s="59"/>
      <c r="Q21" s="38"/>
      <c r="R21" s="8"/>
      <c r="S21" s="8"/>
      <c r="T21" s="8"/>
    </row>
    <row r="22" spans="1:20" ht="12">
      <c r="A22" s="402"/>
      <c r="B22" s="404"/>
      <c r="C22" s="405"/>
      <c r="D22" s="405"/>
      <c r="E22" s="405"/>
      <c r="F22" s="405"/>
      <c r="G22" s="405"/>
      <c r="H22" s="101"/>
      <c r="I22" s="102"/>
      <c r="J22" s="103"/>
      <c r="K22" s="50"/>
      <c r="L22" s="103"/>
      <c r="M22" s="104"/>
      <c r="N22" s="101"/>
      <c r="O22" s="98"/>
      <c r="P22" s="59"/>
      <c r="Q22" s="38"/>
      <c r="R22" s="8"/>
      <c r="S22" s="8"/>
      <c r="T22" s="8"/>
    </row>
    <row r="23" spans="1:20" ht="12">
      <c r="A23" s="403"/>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dimension ref="A1:X39"/>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4" ht="17.399999999999999">
      <c r="A1" s="89" t="s">
        <v>51</v>
      </c>
      <c r="M1" s="90" t="e">
        <f>Obsah!#REF!</f>
        <v>#REF!</v>
      </c>
    </row>
    <row r="2" spans="1:24" ht="7.5" customHeight="1"/>
    <row r="3" spans="1:24" ht="12">
      <c r="A3" s="27"/>
      <c r="B3" s="395"/>
      <c r="C3" s="395"/>
      <c r="D3" s="395"/>
      <c r="E3" s="395"/>
      <c r="F3" s="395"/>
      <c r="G3" s="396"/>
      <c r="H3" s="397"/>
      <c r="I3" s="395"/>
      <c r="J3" s="395"/>
      <c r="K3" s="395"/>
      <c r="L3" s="395"/>
      <c r="M3" s="395"/>
      <c r="N3" s="9"/>
    </row>
    <row r="4" spans="1:24">
      <c r="A4" s="27"/>
      <c r="B4" s="398"/>
      <c r="C4" s="399"/>
      <c r="D4" s="399"/>
      <c r="E4" s="399"/>
      <c r="F4" s="399"/>
      <c r="G4" s="400"/>
      <c r="H4" s="398"/>
      <c r="I4" s="399"/>
      <c r="J4" s="399"/>
      <c r="K4" s="399"/>
      <c r="L4" s="399"/>
      <c r="M4" s="399"/>
      <c r="N4" s="39"/>
    </row>
    <row r="5" spans="1:24" ht="12">
      <c r="A5" s="15"/>
      <c r="B5" s="393"/>
      <c r="C5" s="401"/>
      <c r="D5" s="393"/>
      <c r="E5" s="401"/>
      <c r="F5" s="393"/>
      <c r="G5" s="401"/>
      <c r="H5" s="393"/>
      <c r="I5" s="401"/>
      <c r="J5" s="393"/>
      <c r="K5" s="401"/>
      <c r="L5" s="393"/>
      <c r="M5" s="394"/>
      <c r="N5" s="58"/>
    </row>
    <row r="6" spans="1:24" ht="12">
      <c r="A6" s="13"/>
      <c r="B6" s="63"/>
      <c r="C6" s="31"/>
      <c r="D6" s="31"/>
      <c r="E6" s="31"/>
      <c r="F6" s="31"/>
      <c r="G6" s="31"/>
      <c r="H6" s="31"/>
      <c r="I6" s="31"/>
      <c r="J6" s="31"/>
      <c r="K6" s="31"/>
      <c r="L6" s="31"/>
      <c r="M6" s="32"/>
      <c r="N6" s="58"/>
    </row>
    <row r="7" spans="1:24" ht="12">
      <c r="A7" s="406"/>
      <c r="B7" s="404"/>
      <c r="C7" s="405"/>
      <c r="D7" s="405"/>
      <c r="E7" s="405"/>
      <c r="F7" s="405"/>
      <c r="G7" s="408"/>
      <c r="H7" s="404"/>
      <c r="I7" s="405"/>
      <c r="J7" s="405"/>
      <c r="K7" s="405"/>
      <c r="L7" s="405"/>
      <c r="M7" s="405"/>
      <c r="N7" s="40"/>
    </row>
    <row r="8" spans="1:24" ht="12">
      <c r="A8" s="407"/>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ht="12">
      <c r="A18" s="28"/>
      <c r="B18" s="395"/>
      <c r="C18" s="395"/>
      <c r="D18" s="395"/>
      <c r="E18" s="395"/>
      <c r="F18" s="395"/>
      <c r="G18" s="396"/>
      <c r="H18" s="98"/>
      <c r="I18" s="98"/>
      <c r="J18" s="98"/>
      <c r="K18" s="98"/>
      <c r="L18" s="98"/>
      <c r="M18" s="98"/>
      <c r="N18" s="101"/>
      <c r="O18" s="98"/>
    </row>
    <row r="19" spans="1:15">
      <c r="A19" s="36"/>
      <c r="B19" s="409"/>
      <c r="C19" s="410"/>
      <c r="D19" s="410"/>
      <c r="E19" s="410"/>
      <c r="F19" s="410"/>
      <c r="G19" s="410"/>
      <c r="H19" s="101"/>
      <c r="I19" s="102"/>
      <c r="J19" s="103"/>
      <c r="K19" s="50"/>
      <c r="L19" s="103"/>
      <c r="M19" s="104"/>
      <c r="N19" s="101"/>
      <c r="O19" s="98"/>
    </row>
    <row r="20" spans="1:15" ht="12">
      <c r="A20" s="37"/>
      <c r="B20" s="394"/>
      <c r="C20" s="401"/>
      <c r="D20" s="394"/>
      <c r="E20" s="401"/>
      <c r="F20" s="394"/>
      <c r="G20" s="401"/>
      <c r="H20" s="101"/>
      <c r="I20" s="102"/>
      <c r="J20" s="103"/>
      <c r="K20" s="50"/>
      <c r="L20" s="103"/>
      <c r="M20" s="104"/>
      <c r="N20" s="101"/>
      <c r="O20" s="98"/>
    </row>
    <row r="21" spans="1:15" ht="12">
      <c r="A21" s="62"/>
      <c r="B21" s="63"/>
      <c r="C21" s="31"/>
      <c r="D21" s="31"/>
      <c r="E21" s="31"/>
      <c r="F21" s="31"/>
      <c r="G21" s="48"/>
      <c r="H21" s="101"/>
      <c r="I21" s="102"/>
      <c r="J21" s="103"/>
      <c r="K21" s="50"/>
      <c r="L21" s="103"/>
      <c r="M21" s="104"/>
      <c r="N21" s="101"/>
      <c r="O21" s="98"/>
    </row>
    <row r="22" spans="1:15" ht="12">
      <c r="A22" s="402"/>
      <c r="B22" s="404"/>
      <c r="C22" s="405"/>
      <c r="D22" s="405"/>
      <c r="E22" s="405"/>
      <c r="F22" s="405"/>
      <c r="G22" s="405"/>
      <c r="H22" s="101"/>
      <c r="I22" s="102"/>
      <c r="J22" s="103"/>
      <c r="K22" s="50"/>
      <c r="L22" s="103"/>
      <c r="M22" s="104"/>
      <c r="N22" s="101"/>
      <c r="O22" s="98"/>
    </row>
    <row r="23" spans="1:15" ht="12">
      <c r="A23" s="403"/>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dimension ref="A1:U38"/>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1" ht="17.399999999999999">
      <c r="A1" s="89" t="s">
        <v>52</v>
      </c>
      <c r="B1" s="98"/>
      <c r="C1" s="98"/>
      <c r="D1" s="98"/>
      <c r="E1" s="98"/>
      <c r="F1" s="98"/>
      <c r="G1" s="98"/>
      <c r="H1" s="98"/>
      <c r="I1" s="98"/>
      <c r="J1" s="98"/>
      <c r="K1" s="98"/>
      <c r="L1" s="98"/>
      <c r="M1" s="90" t="e">
        <f>Obsah!#REF!</f>
        <v>#REF!</v>
      </c>
      <c r="N1" s="98"/>
      <c r="O1" s="98"/>
    </row>
    <row r="2" spans="1:21" ht="7.5" customHeight="1">
      <c r="A2" s="89"/>
      <c r="B2" s="98"/>
      <c r="C2" s="98"/>
      <c r="D2" s="98"/>
      <c r="E2" s="98"/>
      <c r="F2" s="98"/>
      <c r="G2" s="98"/>
      <c r="H2" s="98"/>
      <c r="I2" s="98"/>
      <c r="J2" s="98"/>
      <c r="K2" s="98"/>
      <c r="L2" s="98"/>
      <c r="M2" s="98"/>
      <c r="N2" s="98"/>
      <c r="O2" s="98"/>
    </row>
    <row r="3" spans="1:21" ht="12">
      <c r="A3" s="27"/>
      <c r="B3" s="395"/>
      <c r="C3" s="395"/>
      <c r="D3" s="395"/>
      <c r="E3" s="395"/>
      <c r="F3" s="395"/>
      <c r="G3" s="396"/>
      <c r="H3" s="397"/>
      <c r="I3" s="395"/>
      <c r="J3" s="395"/>
      <c r="K3" s="395"/>
      <c r="L3" s="395"/>
      <c r="M3" s="395"/>
      <c r="N3" s="9"/>
    </row>
    <row r="4" spans="1:21" ht="13.5" customHeight="1">
      <c r="A4" s="27"/>
      <c r="B4" s="398"/>
      <c r="C4" s="399"/>
      <c r="D4" s="399"/>
      <c r="E4" s="399"/>
      <c r="F4" s="399"/>
      <c r="G4" s="400"/>
      <c r="H4" s="398"/>
      <c r="I4" s="399"/>
      <c r="J4" s="399"/>
      <c r="K4" s="399"/>
      <c r="L4" s="399"/>
      <c r="M4" s="399"/>
      <c r="N4" s="39"/>
    </row>
    <row r="5" spans="1:21" ht="12">
      <c r="A5" s="15"/>
      <c r="B5" s="393"/>
      <c r="C5" s="401"/>
      <c r="D5" s="393"/>
      <c r="E5" s="401"/>
      <c r="F5" s="393"/>
      <c r="G5" s="401"/>
      <c r="H5" s="393"/>
      <c r="I5" s="401"/>
      <c r="J5" s="393"/>
      <c r="K5" s="401"/>
      <c r="L5" s="393"/>
      <c r="M5" s="394"/>
      <c r="N5" s="58"/>
    </row>
    <row r="6" spans="1:21" ht="12">
      <c r="A6" s="13"/>
      <c r="B6" s="63"/>
      <c r="C6" s="31"/>
      <c r="D6" s="31"/>
      <c r="E6" s="31"/>
      <c r="F6" s="31"/>
      <c r="G6" s="31"/>
      <c r="H6" s="31"/>
      <c r="I6" s="31"/>
      <c r="J6" s="31"/>
      <c r="K6" s="31"/>
      <c r="L6" s="31"/>
      <c r="M6" s="48"/>
      <c r="N6" s="58"/>
    </row>
    <row r="7" spans="1:21" ht="12">
      <c r="A7" s="406"/>
      <c r="B7" s="404"/>
      <c r="C7" s="405"/>
      <c r="D7" s="405"/>
      <c r="E7" s="405"/>
      <c r="F7" s="405"/>
      <c r="G7" s="408"/>
      <c r="H7" s="404"/>
      <c r="I7" s="405"/>
      <c r="J7" s="405"/>
      <c r="K7" s="405"/>
      <c r="L7" s="405"/>
      <c r="M7" s="405"/>
      <c r="N7" s="40"/>
    </row>
    <row r="8" spans="1:21" ht="12">
      <c r="A8" s="407"/>
      <c r="B8" s="33"/>
      <c r="C8" s="45"/>
      <c r="D8" s="34"/>
      <c r="E8" s="45"/>
      <c r="F8" s="34"/>
      <c r="G8" s="45"/>
      <c r="H8" s="33"/>
      <c r="I8" s="45"/>
      <c r="J8" s="34"/>
      <c r="K8" s="45"/>
      <c r="L8" s="34"/>
      <c r="M8" s="45"/>
      <c r="N8" s="1"/>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ht="12">
      <c r="A18" s="49"/>
      <c r="B18" s="395"/>
      <c r="C18" s="395"/>
      <c r="D18" s="395"/>
      <c r="E18" s="395"/>
      <c r="F18" s="395"/>
      <c r="G18" s="396"/>
      <c r="H18" s="7"/>
      <c r="I18" s="7"/>
      <c r="J18" s="7"/>
      <c r="K18" s="7"/>
      <c r="L18" s="7"/>
      <c r="M18" s="7"/>
      <c r="N18" s="101"/>
      <c r="O18" s="98"/>
      <c r="P18" s="59"/>
      <c r="Q18" s="38"/>
      <c r="R18" s="8"/>
      <c r="S18" s="8"/>
      <c r="T18" s="8"/>
    </row>
    <row r="19" spans="1:20">
      <c r="A19" s="36"/>
      <c r="B19" s="409"/>
      <c r="C19" s="410"/>
      <c r="D19" s="410"/>
      <c r="E19" s="410"/>
      <c r="F19" s="410"/>
      <c r="G19" s="410"/>
      <c r="H19" s="101"/>
      <c r="I19" s="102"/>
      <c r="J19" s="103"/>
      <c r="K19" s="50"/>
      <c r="L19" s="103"/>
      <c r="M19" s="104"/>
      <c r="N19" s="101"/>
      <c r="O19" s="98"/>
      <c r="P19" s="59"/>
      <c r="Q19" s="38"/>
      <c r="R19" s="8"/>
      <c r="S19" s="8"/>
      <c r="T19" s="8"/>
    </row>
    <row r="20" spans="1:20" ht="12">
      <c r="A20" s="37"/>
      <c r="B20" s="394"/>
      <c r="C20" s="401"/>
      <c r="D20" s="394"/>
      <c r="E20" s="401"/>
      <c r="F20" s="394"/>
      <c r="G20" s="401"/>
      <c r="H20" s="101"/>
      <c r="I20" s="102"/>
      <c r="J20" s="103"/>
      <c r="K20" s="50"/>
      <c r="L20" s="103"/>
      <c r="M20" s="104"/>
      <c r="N20" s="101"/>
      <c r="O20" s="98"/>
      <c r="P20" s="59"/>
      <c r="Q20" s="38"/>
      <c r="R20" s="44"/>
      <c r="S20" s="44"/>
      <c r="T20" s="44"/>
    </row>
    <row r="21" spans="1:20" ht="12">
      <c r="A21" s="62"/>
      <c r="B21" s="63"/>
      <c r="C21" s="31"/>
      <c r="D21" s="31"/>
      <c r="E21" s="31"/>
      <c r="F21" s="31"/>
      <c r="G21" s="48"/>
      <c r="H21" s="101"/>
      <c r="I21" s="102"/>
      <c r="J21" s="103"/>
      <c r="K21" s="50"/>
      <c r="L21" s="103"/>
      <c r="M21" s="104"/>
      <c r="N21" s="101"/>
      <c r="O21" s="98"/>
      <c r="P21" s="59"/>
      <c r="Q21" s="38"/>
      <c r="R21" s="8"/>
      <c r="S21" s="8"/>
      <c r="T21" s="8"/>
    </row>
    <row r="22" spans="1:20" ht="12">
      <c r="A22" s="402"/>
      <c r="B22" s="404"/>
      <c r="C22" s="405"/>
      <c r="D22" s="405"/>
      <c r="E22" s="405"/>
      <c r="F22" s="405"/>
      <c r="G22" s="405"/>
      <c r="H22" s="101"/>
      <c r="I22" s="102"/>
      <c r="J22" s="103"/>
      <c r="K22" s="50"/>
      <c r="L22" s="103"/>
      <c r="M22" s="104"/>
      <c r="N22" s="101"/>
      <c r="O22" s="98"/>
      <c r="P22" s="59"/>
      <c r="Q22" s="38"/>
      <c r="R22" s="8"/>
      <c r="S22" s="8"/>
      <c r="T22" s="8"/>
    </row>
    <row r="23" spans="1:20" ht="12">
      <c r="A23" s="403"/>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dimension ref="A1:X39"/>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4" ht="17.399999999999999">
      <c r="A1" s="89" t="s">
        <v>53</v>
      </c>
      <c r="M1" s="90" t="e">
        <f>Obsah!#REF!</f>
        <v>#REF!</v>
      </c>
    </row>
    <row r="2" spans="1:24" ht="7.5" customHeight="1"/>
    <row r="3" spans="1:24" ht="12">
      <c r="A3" s="27"/>
      <c r="B3" s="395"/>
      <c r="C3" s="395"/>
      <c r="D3" s="395"/>
      <c r="E3" s="395"/>
      <c r="F3" s="395"/>
      <c r="G3" s="396"/>
      <c r="H3" s="397"/>
      <c r="I3" s="395"/>
      <c r="J3" s="395"/>
      <c r="K3" s="395"/>
      <c r="L3" s="395"/>
      <c r="M3" s="395"/>
      <c r="N3" s="9"/>
    </row>
    <row r="4" spans="1:24">
      <c r="A4" s="27"/>
      <c r="B4" s="398"/>
      <c r="C4" s="399"/>
      <c r="D4" s="399"/>
      <c r="E4" s="399"/>
      <c r="F4" s="399"/>
      <c r="G4" s="400"/>
      <c r="H4" s="398"/>
      <c r="I4" s="399"/>
      <c r="J4" s="399"/>
      <c r="K4" s="399"/>
      <c r="L4" s="399"/>
      <c r="M4" s="399"/>
      <c r="N4" s="39"/>
    </row>
    <row r="5" spans="1:24" ht="12">
      <c r="A5" s="15"/>
      <c r="B5" s="393"/>
      <c r="C5" s="401"/>
      <c r="D5" s="393"/>
      <c r="E5" s="401"/>
      <c r="F5" s="393"/>
      <c r="G5" s="401"/>
      <c r="H5" s="393"/>
      <c r="I5" s="401"/>
      <c r="J5" s="393"/>
      <c r="K5" s="401"/>
      <c r="L5" s="393"/>
      <c r="M5" s="394"/>
      <c r="N5" s="58"/>
    </row>
    <row r="6" spans="1:24" ht="12">
      <c r="A6" s="47"/>
      <c r="B6" s="63"/>
      <c r="C6" s="31"/>
      <c r="D6" s="31"/>
      <c r="E6" s="31"/>
      <c r="F6" s="31"/>
      <c r="G6" s="31"/>
      <c r="H6" s="31"/>
      <c r="I6" s="31"/>
      <c r="J6" s="31"/>
      <c r="K6" s="31"/>
      <c r="L6" s="31"/>
      <c r="M6" s="32"/>
      <c r="N6" s="58"/>
    </row>
    <row r="7" spans="1:24" ht="12">
      <c r="A7" s="406"/>
      <c r="B7" s="404"/>
      <c r="C7" s="405"/>
      <c r="D7" s="405"/>
      <c r="E7" s="405"/>
      <c r="F7" s="405"/>
      <c r="G7" s="408"/>
      <c r="H7" s="404"/>
      <c r="I7" s="405"/>
      <c r="J7" s="405"/>
      <c r="K7" s="405"/>
      <c r="L7" s="405"/>
      <c r="M7" s="405"/>
      <c r="N7" s="40"/>
    </row>
    <row r="8" spans="1:24" ht="12">
      <c r="A8" s="407"/>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ht="12">
      <c r="A18" s="28"/>
      <c r="B18" s="395"/>
      <c r="C18" s="395"/>
      <c r="D18" s="395"/>
      <c r="E18" s="395"/>
      <c r="F18" s="395"/>
      <c r="G18" s="396"/>
      <c r="H18" s="98"/>
      <c r="I18" s="98"/>
      <c r="J18" s="98"/>
      <c r="K18" s="98"/>
      <c r="L18" s="98"/>
      <c r="M18" s="98"/>
      <c r="N18" s="101"/>
      <c r="O18" s="98"/>
    </row>
    <row r="19" spans="1:15">
      <c r="A19" s="36"/>
      <c r="B19" s="409"/>
      <c r="C19" s="410"/>
      <c r="D19" s="410"/>
      <c r="E19" s="410"/>
      <c r="F19" s="410"/>
      <c r="G19" s="410"/>
      <c r="H19" s="101"/>
      <c r="I19" s="102"/>
      <c r="J19" s="103"/>
      <c r="K19" s="50"/>
      <c r="L19" s="103"/>
      <c r="M19" s="104"/>
      <c r="N19" s="101"/>
      <c r="O19" s="98"/>
    </row>
    <row r="20" spans="1:15" ht="12">
      <c r="A20" s="37"/>
      <c r="B20" s="394"/>
      <c r="C20" s="401"/>
      <c r="D20" s="394"/>
      <c r="E20" s="401"/>
      <c r="F20" s="394"/>
      <c r="G20" s="401"/>
      <c r="H20" s="101"/>
      <c r="I20" s="102"/>
      <c r="J20" s="103"/>
      <c r="K20" s="50"/>
      <c r="L20" s="103"/>
      <c r="M20" s="104"/>
      <c r="N20" s="101"/>
      <c r="O20" s="98"/>
    </row>
    <row r="21" spans="1:15" ht="12">
      <c r="A21" s="62"/>
      <c r="B21" s="63"/>
      <c r="C21" s="31"/>
      <c r="D21" s="31"/>
      <c r="E21" s="31"/>
      <c r="F21" s="31"/>
      <c r="G21" s="48"/>
      <c r="H21" s="101"/>
      <c r="I21" s="102"/>
      <c r="J21" s="103"/>
      <c r="K21" s="50"/>
      <c r="L21" s="103"/>
      <c r="M21" s="104"/>
      <c r="N21" s="101"/>
      <c r="O21" s="98"/>
    </row>
    <row r="22" spans="1:15" ht="12">
      <c r="A22" s="402"/>
      <c r="B22" s="404"/>
      <c r="C22" s="405"/>
      <c r="D22" s="405"/>
      <c r="E22" s="405"/>
      <c r="F22" s="405"/>
      <c r="G22" s="405"/>
      <c r="H22" s="101"/>
      <c r="I22" s="102"/>
      <c r="J22" s="103"/>
      <c r="K22" s="50"/>
      <c r="L22" s="103"/>
      <c r="M22" s="104"/>
      <c r="N22" s="101"/>
      <c r="O22" s="98"/>
    </row>
    <row r="23" spans="1:15" ht="12">
      <c r="A23" s="403"/>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dimension ref="A1:U38"/>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1" ht="17.399999999999999">
      <c r="A1" s="89" t="s">
        <v>54</v>
      </c>
      <c r="B1" s="98"/>
      <c r="C1" s="98"/>
      <c r="D1" s="98"/>
      <c r="E1" s="98"/>
      <c r="F1" s="98"/>
      <c r="G1" s="98"/>
      <c r="H1" s="98"/>
      <c r="I1" s="98"/>
      <c r="J1" s="98"/>
      <c r="K1" s="98"/>
      <c r="L1" s="98"/>
      <c r="M1" s="90" t="e">
        <f>Obsah!#REF!</f>
        <v>#REF!</v>
      </c>
      <c r="N1" s="98"/>
      <c r="O1" s="98"/>
    </row>
    <row r="2" spans="1:21" ht="7.5" customHeight="1">
      <c r="A2" s="89"/>
      <c r="B2" s="98"/>
      <c r="C2" s="98"/>
      <c r="D2" s="98"/>
      <c r="E2" s="98"/>
      <c r="F2" s="98"/>
      <c r="G2" s="98"/>
      <c r="H2" s="98"/>
      <c r="I2" s="98"/>
      <c r="J2" s="98"/>
      <c r="K2" s="98"/>
      <c r="L2" s="98"/>
      <c r="M2" s="98"/>
      <c r="N2" s="98"/>
      <c r="O2" s="98"/>
    </row>
    <row r="3" spans="1:21" ht="12">
      <c r="A3" s="27"/>
      <c r="B3" s="395"/>
      <c r="C3" s="395"/>
      <c r="D3" s="395"/>
      <c r="E3" s="395"/>
      <c r="F3" s="395"/>
      <c r="G3" s="396"/>
      <c r="H3" s="397"/>
      <c r="I3" s="395"/>
      <c r="J3" s="395"/>
      <c r="K3" s="395"/>
      <c r="L3" s="395"/>
      <c r="M3" s="395"/>
      <c r="N3" s="9"/>
    </row>
    <row r="4" spans="1:21" ht="13.5" customHeight="1">
      <c r="A4" s="27"/>
      <c r="B4" s="398"/>
      <c r="C4" s="399"/>
      <c r="D4" s="399"/>
      <c r="E4" s="399"/>
      <c r="F4" s="399"/>
      <c r="G4" s="400"/>
      <c r="H4" s="398"/>
      <c r="I4" s="399"/>
      <c r="J4" s="399"/>
      <c r="K4" s="399"/>
      <c r="L4" s="399"/>
      <c r="M4" s="399"/>
      <c r="N4" s="39"/>
    </row>
    <row r="5" spans="1:21" ht="12">
      <c r="A5" s="15"/>
      <c r="B5" s="393"/>
      <c r="C5" s="401"/>
      <c r="D5" s="393"/>
      <c r="E5" s="401"/>
      <c r="F5" s="393"/>
      <c r="G5" s="401"/>
      <c r="H5" s="393"/>
      <c r="I5" s="401"/>
      <c r="J5" s="393"/>
      <c r="K5" s="401"/>
      <c r="L5" s="393"/>
      <c r="M5" s="394"/>
      <c r="N5" s="58"/>
    </row>
    <row r="6" spans="1:21" ht="12">
      <c r="A6" s="13"/>
      <c r="B6" s="63"/>
      <c r="C6" s="31"/>
      <c r="D6" s="31"/>
      <c r="E6" s="31"/>
      <c r="F6" s="31"/>
      <c r="G6" s="31"/>
      <c r="H6" s="31"/>
      <c r="I6" s="31"/>
      <c r="J6" s="31"/>
      <c r="K6" s="31"/>
      <c r="L6" s="31"/>
      <c r="M6" s="48"/>
      <c r="N6" s="58"/>
    </row>
    <row r="7" spans="1:21" ht="12">
      <c r="A7" s="406"/>
      <c r="B7" s="404"/>
      <c r="C7" s="405"/>
      <c r="D7" s="405"/>
      <c r="E7" s="405"/>
      <c r="F7" s="405"/>
      <c r="G7" s="408"/>
      <c r="H7" s="404"/>
      <c r="I7" s="405"/>
      <c r="J7" s="405"/>
      <c r="K7" s="405"/>
      <c r="L7" s="405"/>
      <c r="M7" s="405"/>
      <c r="N7" s="40"/>
    </row>
    <row r="8" spans="1:21" ht="12">
      <c r="A8" s="407"/>
      <c r="B8" s="33"/>
      <c r="C8" s="45"/>
      <c r="D8" s="34"/>
      <c r="E8" s="45"/>
      <c r="F8" s="34"/>
      <c r="G8" s="45"/>
      <c r="H8" s="33"/>
      <c r="I8" s="45"/>
      <c r="J8" s="34"/>
      <c r="K8" s="45"/>
      <c r="L8" s="34"/>
      <c r="M8" s="45"/>
      <c r="N8" s="1"/>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ht="12">
      <c r="A18" s="49"/>
      <c r="B18" s="395"/>
      <c r="C18" s="395"/>
      <c r="D18" s="395"/>
      <c r="E18" s="395"/>
      <c r="F18" s="395"/>
      <c r="G18" s="396"/>
      <c r="H18" s="7"/>
      <c r="I18" s="7"/>
      <c r="J18" s="7"/>
      <c r="K18" s="7"/>
      <c r="L18" s="7"/>
      <c r="M18" s="7"/>
      <c r="N18" s="101"/>
      <c r="O18" s="98"/>
      <c r="P18" s="59"/>
      <c r="Q18" s="38"/>
      <c r="R18" s="8"/>
      <c r="S18" s="8"/>
      <c r="T18" s="8"/>
    </row>
    <row r="19" spans="1:20">
      <c r="A19" s="36"/>
      <c r="B19" s="409"/>
      <c r="C19" s="410"/>
      <c r="D19" s="410"/>
      <c r="E19" s="410"/>
      <c r="F19" s="410"/>
      <c r="G19" s="410"/>
      <c r="H19" s="101"/>
      <c r="I19" s="102"/>
      <c r="J19" s="103"/>
      <c r="K19" s="50"/>
      <c r="L19" s="103"/>
      <c r="M19" s="104"/>
      <c r="N19" s="101"/>
      <c r="O19" s="98"/>
      <c r="P19" s="59"/>
      <c r="Q19" s="38"/>
      <c r="R19" s="8"/>
      <c r="S19" s="8"/>
      <c r="T19" s="8"/>
    </row>
    <row r="20" spans="1:20" ht="12">
      <c r="A20" s="37"/>
      <c r="B20" s="394"/>
      <c r="C20" s="401"/>
      <c r="D20" s="394"/>
      <c r="E20" s="401"/>
      <c r="F20" s="394"/>
      <c r="G20" s="401"/>
      <c r="H20" s="101"/>
      <c r="I20" s="102"/>
      <c r="J20" s="103"/>
      <c r="K20" s="50"/>
      <c r="L20" s="103"/>
      <c r="M20" s="104"/>
      <c r="N20" s="101"/>
      <c r="O20" s="98"/>
      <c r="P20" s="59"/>
      <c r="Q20" s="38"/>
      <c r="R20" s="44"/>
      <c r="S20" s="44"/>
      <c r="T20" s="44"/>
    </row>
    <row r="21" spans="1:20" ht="12">
      <c r="A21" s="62"/>
      <c r="B21" s="63"/>
      <c r="C21" s="31"/>
      <c r="D21" s="31"/>
      <c r="E21" s="31"/>
      <c r="F21" s="31"/>
      <c r="G21" s="48"/>
      <c r="H21" s="101"/>
      <c r="I21" s="102"/>
      <c r="J21" s="103"/>
      <c r="K21" s="50"/>
      <c r="L21" s="103"/>
      <c r="M21" s="104"/>
      <c r="N21" s="101"/>
      <c r="O21" s="98"/>
      <c r="P21" s="59"/>
      <c r="Q21" s="38"/>
      <c r="R21" s="8"/>
      <c r="S21" s="8"/>
      <c r="T21" s="8"/>
    </row>
    <row r="22" spans="1:20" ht="12">
      <c r="A22" s="402"/>
      <c r="B22" s="404"/>
      <c r="C22" s="405"/>
      <c r="D22" s="405"/>
      <c r="E22" s="405"/>
      <c r="F22" s="405"/>
      <c r="G22" s="405"/>
      <c r="H22" s="101"/>
      <c r="I22" s="102"/>
      <c r="J22" s="103"/>
      <c r="K22" s="50"/>
      <c r="L22" s="103"/>
      <c r="M22" s="104"/>
      <c r="N22" s="101"/>
      <c r="O22" s="98"/>
      <c r="P22" s="59"/>
      <c r="Q22" s="38"/>
      <c r="R22" s="8"/>
      <c r="S22" s="8"/>
      <c r="T22" s="8"/>
    </row>
    <row r="23" spans="1:20" ht="12">
      <c r="A23" s="403"/>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dimension ref="A1:X39"/>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4" ht="17.399999999999999">
      <c r="A1" s="89" t="s">
        <v>55</v>
      </c>
      <c r="M1" s="90" t="e">
        <f>Obsah!#REF!</f>
        <v>#REF!</v>
      </c>
    </row>
    <row r="2" spans="1:24" ht="7.5" customHeight="1"/>
    <row r="3" spans="1:24" ht="12">
      <c r="A3" s="27"/>
      <c r="B3" s="395"/>
      <c r="C3" s="395"/>
      <c r="D3" s="395"/>
      <c r="E3" s="395"/>
      <c r="F3" s="395"/>
      <c r="G3" s="396"/>
      <c r="H3" s="397"/>
      <c r="I3" s="395"/>
      <c r="J3" s="395"/>
      <c r="K3" s="395"/>
      <c r="L3" s="395"/>
      <c r="M3" s="395"/>
      <c r="N3" s="9"/>
    </row>
    <row r="4" spans="1:24">
      <c r="A4" s="27"/>
      <c r="B4" s="398"/>
      <c r="C4" s="399"/>
      <c r="D4" s="399"/>
      <c r="E4" s="399"/>
      <c r="F4" s="399"/>
      <c r="G4" s="400"/>
      <c r="H4" s="398"/>
      <c r="I4" s="399"/>
      <c r="J4" s="399"/>
      <c r="K4" s="399"/>
      <c r="L4" s="399"/>
      <c r="M4" s="399"/>
      <c r="N4" s="39"/>
    </row>
    <row r="5" spans="1:24" ht="12">
      <c r="A5" s="15"/>
      <c r="B5" s="393"/>
      <c r="C5" s="401"/>
      <c r="D5" s="393"/>
      <c r="E5" s="401"/>
      <c r="F5" s="393"/>
      <c r="G5" s="401"/>
      <c r="H5" s="393"/>
      <c r="I5" s="401"/>
      <c r="J5" s="393"/>
      <c r="K5" s="401"/>
      <c r="L5" s="393"/>
      <c r="M5" s="394"/>
      <c r="N5" s="58"/>
    </row>
    <row r="6" spans="1:24" ht="12">
      <c r="A6" s="13"/>
      <c r="B6" s="63"/>
      <c r="C6" s="31"/>
      <c r="D6" s="31"/>
      <c r="E6" s="31"/>
      <c r="F6" s="31"/>
      <c r="G6" s="31"/>
      <c r="H6" s="31"/>
      <c r="I6" s="31"/>
      <c r="J6" s="31"/>
      <c r="K6" s="31"/>
      <c r="L6" s="31"/>
      <c r="M6" s="32"/>
      <c r="N6" s="58"/>
    </row>
    <row r="7" spans="1:24" ht="12">
      <c r="A7" s="406"/>
      <c r="B7" s="404"/>
      <c r="C7" s="405"/>
      <c r="D7" s="405"/>
      <c r="E7" s="405"/>
      <c r="F7" s="405"/>
      <c r="G7" s="408"/>
      <c r="H7" s="404"/>
      <c r="I7" s="405"/>
      <c r="J7" s="405"/>
      <c r="K7" s="405"/>
      <c r="L7" s="405"/>
      <c r="M7" s="405"/>
      <c r="N7" s="40"/>
    </row>
    <row r="8" spans="1:24" ht="12">
      <c r="A8" s="407"/>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ht="12">
      <c r="A18" s="28"/>
      <c r="B18" s="395"/>
      <c r="C18" s="395"/>
      <c r="D18" s="395"/>
      <c r="E18" s="395"/>
      <c r="F18" s="395"/>
      <c r="G18" s="396"/>
      <c r="H18" s="98"/>
      <c r="I18" s="98"/>
      <c r="J18" s="98"/>
      <c r="K18" s="98"/>
      <c r="L18" s="98"/>
      <c r="M18" s="98"/>
      <c r="N18" s="101"/>
      <c r="O18" s="98"/>
    </row>
    <row r="19" spans="1:15">
      <c r="A19" s="36"/>
      <c r="B19" s="409"/>
      <c r="C19" s="410"/>
      <c r="D19" s="410"/>
      <c r="E19" s="410"/>
      <c r="F19" s="410"/>
      <c r="G19" s="410"/>
      <c r="H19" s="101"/>
      <c r="I19" s="102"/>
      <c r="J19" s="103"/>
      <c r="K19" s="50"/>
      <c r="L19" s="103"/>
      <c r="M19" s="104"/>
      <c r="N19" s="101"/>
      <c r="O19" s="98"/>
    </row>
    <row r="20" spans="1:15" ht="12">
      <c r="A20" s="37"/>
      <c r="B20" s="394"/>
      <c r="C20" s="401"/>
      <c r="D20" s="394"/>
      <c r="E20" s="401"/>
      <c r="F20" s="394"/>
      <c r="G20" s="401"/>
      <c r="H20" s="101"/>
      <c r="I20" s="102"/>
      <c r="J20" s="103"/>
      <c r="K20" s="50"/>
      <c r="L20" s="103"/>
      <c r="M20" s="104"/>
      <c r="N20" s="101"/>
      <c r="O20" s="98"/>
    </row>
    <row r="21" spans="1:15" ht="12">
      <c r="A21" s="62"/>
      <c r="B21" s="63"/>
      <c r="C21" s="31"/>
      <c r="D21" s="31"/>
      <c r="E21" s="31"/>
      <c r="F21" s="31"/>
      <c r="G21" s="48"/>
      <c r="H21" s="101"/>
      <c r="I21" s="102"/>
      <c r="J21" s="103"/>
      <c r="K21" s="50"/>
      <c r="L21" s="103"/>
      <c r="M21" s="104"/>
      <c r="N21" s="101"/>
      <c r="O21" s="98"/>
    </row>
    <row r="22" spans="1:15" ht="12">
      <c r="A22" s="402"/>
      <c r="B22" s="404"/>
      <c r="C22" s="405"/>
      <c r="D22" s="405"/>
      <c r="E22" s="405"/>
      <c r="F22" s="405"/>
      <c r="G22" s="405"/>
      <c r="H22" s="101"/>
      <c r="I22" s="102"/>
      <c r="J22" s="103"/>
      <c r="K22" s="50"/>
      <c r="L22" s="103"/>
      <c r="M22" s="104"/>
      <c r="N22" s="101"/>
      <c r="O22" s="98"/>
    </row>
    <row r="23" spans="1:15" ht="12">
      <c r="A23" s="403"/>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dimension ref="A1:U38"/>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1" ht="17.399999999999999">
      <c r="A1" s="89" t="s">
        <v>56</v>
      </c>
      <c r="B1" s="98"/>
      <c r="C1" s="98"/>
      <c r="D1" s="98"/>
      <c r="E1" s="98"/>
      <c r="F1" s="98"/>
      <c r="G1" s="98"/>
      <c r="H1" s="98"/>
      <c r="I1" s="98"/>
      <c r="J1" s="98"/>
      <c r="K1" s="98"/>
      <c r="L1" s="98"/>
      <c r="M1" s="90" t="e">
        <f>Obsah!#REF!</f>
        <v>#REF!</v>
      </c>
      <c r="N1" s="98"/>
      <c r="O1" s="98"/>
    </row>
    <row r="2" spans="1:21" ht="7.5" customHeight="1">
      <c r="A2" s="89"/>
      <c r="B2" s="98"/>
      <c r="C2" s="98"/>
      <c r="D2" s="98"/>
      <c r="E2" s="98"/>
      <c r="F2" s="98"/>
      <c r="G2" s="98"/>
      <c r="H2" s="98"/>
      <c r="I2" s="98"/>
      <c r="J2" s="98"/>
      <c r="K2" s="98"/>
      <c r="L2" s="98"/>
      <c r="M2" s="98"/>
      <c r="N2" s="98"/>
      <c r="O2" s="98"/>
    </row>
    <row r="3" spans="1:21" ht="12">
      <c r="A3" s="27"/>
      <c r="B3" s="395"/>
      <c r="C3" s="395"/>
      <c r="D3" s="395"/>
      <c r="E3" s="395"/>
      <c r="F3" s="395"/>
      <c r="G3" s="396"/>
      <c r="H3" s="397"/>
      <c r="I3" s="395"/>
      <c r="J3" s="395"/>
      <c r="K3" s="395"/>
      <c r="L3" s="395"/>
      <c r="M3" s="395"/>
      <c r="N3" s="9"/>
    </row>
    <row r="4" spans="1:21" ht="13.5" customHeight="1">
      <c r="A4" s="27"/>
      <c r="B4" s="398"/>
      <c r="C4" s="399"/>
      <c r="D4" s="399"/>
      <c r="E4" s="399"/>
      <c r="F4" s="399"/>
      <c r="G4" s="400"/>
      <c r="H4" s="398"/>
      <c r="I4" s="399"/>
      <c r="J4" s="399"/>
      <c r="K4" s="399"/>
      <c r="L4" s="399"/>
      <c r="M4" s="399"/>
      <c r="N4" s="39"/>
    </row>
    <row r="5" spans="1:21" ht="12">
      <c r="A5" s="15"/>
      <c r="B5" s="393"/>
      <c r="C5" s="401"/>
      <c r="D5" s="393"/>
      <c r="E5" s="401"/>
      <c r="F5" s="393"/>
      <c r="G5" s="401"/>
      <c r="H5" s="393"/>
      <c r="I5" s="401"/>
      <c r="J5" s="393"/>
      <c r="K5" s="401"/>
      <c r="L5" s="393"/>
      <c r="M5" s="394"/>
      <c r="N5" s="58"/>
    </row>
    <row r="6" spans="1:21" ht="12">
      <c r="A6" s="13"/>
      <c r="B6" s="63"/>
      <c r="C6" s="31"/>
      <c r="D6" s="31"/>
      <c r="E6" s="31"/>
      <c r="F6" s="31"/>
      <c r="G6" s="31"/>
      <c r="H6" s="31"/>
      <c r="I6" s="31"/>
      <c r="J6" s="31"/>
      <c r="K6" s="31"/>
      <c r="L6" s="31"/>
      <c r="M6" s="48"/>
      <c r="N6" s="58"/>
    </row>
    <row r="7" spans="1:21" ht="12">
      <c r="A7" s="406"/>
      <c r="B7" s="404"/>
      <c r="C7" s="405"/>
      <c r="D7" s="405"/>
      <c r="E7" s="405"/>
      <c r="F7" s="405"/>
      <c r="G7" s="408"/>
      <c r="H7" s="404"/>
      <c r="I7" s="405"/>
      <c r="J7" s="405"/>
      <c r="K7" s="405"/>
      <c r="L7" s="405"/>
      <c r="M7" s="405"/>
      <c r="N7" s="40"/>
    </row>
    <row r="8" spans="1:21" ht="12">
      <c r="A8" s="407"/>
      <c r="B8" s="33"/>
      <c r="C8" s="45"/>
      <c r="D8" s="34"/>
      <c r="E8" s="45"/>
      <c r="F8" s="34"/>
      <c r="G8" s="45"/>
      <c r="H8" s="33"/>
      <c r="I8" s="45"/>
      <c r="J8" s="34"/>
      <c r="K8" s="45"/>
      <c r="L8" s="34"/>
      <c r="M8" s="45"/>
      <c r="N8" s="1"/>
    </row>
    <row r="9" spans="1:21">
      <c r="A9" s="35"/>
      <c r="B9" s="91"/>
      <c r="C9" s="92"/>
      <c r="D9" s="18"/>
      <c r="E9" s="92"/>
      <c r="F9" s="18"/>
      <c r="G9" s="92"/>
      <c r="H9" s="91"/>
      <c r="I9" s="92"/>
      <c r="J9" s="18"/>
      <c r="K9" s="92"/>
      <c r="L9" s="18"/>
      <c r="M9" s="92"/>
      <c r="N9" s="50"/>
      <c r="O9" s="104"/>
    </row>
    <row r="10" spans="1:21">
      <c r="A10" s="35"/>
      <c r="B10" s="91"/>
      <c r="C10" s="92"/>
      <c r="D10" s="18"/>
      <c r="E10" s="92"/>
      <c r="F10" s="18"/>
      <c r="G10" s="92"/>
      <c r="H10" s="91"/>
      <c r="I10" s="92"/>
      <c r="J10" s="18"/>
      <c r="K10" s="92"/>
      <c r="L10" s="18"/>
      <c r="M10" s="92"/>
      <c r="N10" s="50"/>
      <c r="O10" s="104"/>
    </row>
    <row r="11" spans="1:21">
      <c r="A11" s="26"/>
      <c r="B11" s="24"/>
      <c r="C11" s="92"/>
      <c r="D11" s="12"/>
      <c r="E11" s="92"/>
      <c r="F11" s="12"/>
      <c r="G11" s="92"/>
      <c r="H11" s="24"/>
      <c r="I11" s="92"/>
      <c r="J11" s="12"/>
      <c r="K11" s="92"/>
      <c r="L11" s="12"/>
      <c r="M11" s="92"/>
      <c r="N11" s="50"/>
      <c r="O11" s="104"/>
    </row>
    <row r="12" spans="1:21">
      <c r="A12" s="26"/>
      <c r="B12" s="91"/>
      <c r="C12" s="92"/>
      <c r="D12" s="18"/>
      <c r="E12" s="92"/>
      <c r="F12" s="18"/>
      <c r="G12" s="92"/>
      <c r="H12" s="91"/>
      <c r="I12" s="92"/>
      <c r="J12" s="18"/>
      <c r="K12" s="92"/>
      <c r="L12" s="18"/>
      <c r="M12" s="92"/>
      <c r="N12" s="50"/>
      <c r="O12" s="104"/>
    </row>
    <row r="13" spans="1:21">
      <c r="A13" s="26"/>
      <c r="B13" s="24"/>
      <c r="C13" s="92"/>
      <c r="D13" s="12"/>
      <c r="E13" s="92"/>
      <c r="F13" s="12"/>
      <c r="G13" s="92"/>
      <c r="H13" s="24"/>
      <c r="I13" s="92"/>
      <c r="J13" s="12"/>
      <c r="K13" s="92"/>
      <c r="L13" s="12"/>
      <c r="M13" s="92"/>
      <c r="N13" s="50"/>
      <c r="O13" s="104"/>
    </row>
    <row r="14" spans="1:21">
      <c r="A14" s="26"/>
      <c r="B14" s="91"/>
      <c r="C14" s="92"/>
      <c r="D14" s="18"/>
      <c r="E14" s="92"/>
      <c r="F14" s="18"/>
      <c r="G14" s="92"/>
      <c r="H14" s="91"/>
      <c r="I14" s="92"/>
      <c r="J14" s="18"/>
      <c r="K14" s="92"/>
      <c r="L14" s="18"/>
      <c r="M14" s="92"/>
      <c r="N14" s="50"/>
      <c r="O14" s="104"/>
      <c r="P14" s="17"/>
      <c r="Q14" s="38"/>
      <c r="R14" s="8"/>
      <c r="S14" s="8"/>
      <c r="T14" s="8"/>
      <c r="U14" s="8"/>
    </row>
    <row r="15" spans="1:21">
      <c r="A15" s="26"/>
      <c r="B15" s="91"/>
      <c r="C15" s="92"/>
      <c r="D15" s="18"/>
      <c r="E15" s="94"/>
      <c r="F15" s="18"/>
      <c r="G15" s="94"/>
      <c r="H15" s="91"/>
      <c r="I15" s="94"/>
      <c r="J15" s="18"/>
      <c r="K15" s="94"/>
      <c r="L15" s="18"/>
      <c r="M15" s="94"/>
      <c r="N15" s="50"/>
      <c r="O15" s="104"/>
      <c r="P15" s="17"/>
      <c r="Q15" s="38"/>
      <c r="R15" s="8"/>
      <c r="S15" s="8"/>
      <c r="T15" s="8"/>
      <c r="U15" s="8"/>
    </row>
    <row r="16" spans="1:21" ht="12" thickBot="1">
      <c r="A16" s="14"/>
      <c r="B16" s="22"/>
      <c r="C16" s="95"/>
      <c r="D16" s="5"/>
      <c r="E16" s="96"/>
      <c r="F16" s="5"/>
      <c r="G16" s="96"/>
      <c r="H16" s="22"/>
      <c r="I16" s="97"/>
      <c r="J16" s="5"/>
      <c r="K16" s="97"/>
      <c r="L16" s="5"/>
      <c r="M16" s="97"/>
      <c r="N16" s="50"/>
      <c r="O16" s="104"/>
      <c r="P16" s="17"/>
      <c r="Q16" s="38"/>
      <c r="R16" s="8"/>
      <c r="S16" s="8"/>
      <c r="T16" s="8"/>
      <c r="U16" s="8"/>
    </row>
    <row r="17" spans="1:20">
      <c r="A17" s="16"/>
      <c r="B17" s="98"/>
      <c r="C17" s="98"/>
      <c r="D17" s="98"/>
      <c r="E17" s="98"/>
      <c r="F17" s="98"/>
      <c r="G17" s="98"/>
      <c r="H17" s="98"/>
      <c r="I17" s="98"/>
      <c r="J17" s="98"/>
      <c r="K17" s="98"/>
      <c r="L17" s="99"/>
      <c r="M17" s="99"/>
      <c r="N17" s="100"/>
      <c r="O17" s="99"/>
    </row>
    <row r="18" spans="1:20" ht="12">
      <c r="A18" s="49"/>
      <c r="B18" s="395"/>
      <c r="C18" s="395"/>
      <c r="D18" s="395"/>
      <c r="E18" s="395"/>
      <c r="F18" s="395"/>
      <c r="G18" s="396"/>
      <c r="H18" s="7"/>
      <c r="I18" s="7"/>
      <c r="J18" s="7"/>
      <c r="K18" s="7"/>
      <c r="L18" s="7"/>
      <c r="M18" s="7"/>
      <c r="N18" s="101"/>
      <c r="O18" s="98"/>
      <c r="P18" s="59"/>
      <c r="Q18" s="38"/>
      <c r="R18" s="8"/>
      <c r="S18" s="8"/>
      <c r="T18" s="8"/>
    </row>
    <row r="19" spans="1:20">
      <c r="A19" s="36"/>
      <c r="B19" s="409"/>
      <c r="C19" s="410"/>
      <c r="D19" s="410"/>
      <c r="E19" s="410"/>
      <c r="F19" s="410"/>
      <c r="G19" s="410"/>
      <c r="H19" s="101"/>
      <c r="I19" s="102"/>
      <c r="J19" s="103"/>
      <c r="K19" s="50"/>
      <c r="L19" s="103"/>
      <c r="M19" s="104"/>
      <c r="N19" s="101"/>
      <c r="O19" s="98"/>
      <c r="P19" s="59"/>
      <c r="Q19" s="38"/>
      <c r="R19" s="8"/>
      <c r="S19" s="8"/>
      <c r="T19" s="8"/>
    </row>
    <row r="20" spans="1:20" ht="12">
      <c r="A20" s="37"/>
      <c r="B20" s="394"/>
      <c r="C20" s="401"/>
      <c r="D20" s="394"/>
      <c r="E20" s="401"/>
      <c r="F20" s="394"/>
      <c r="G20" s="401"/>
      <c r="H20" s="101"/>
      <c r="I20" s="102"/>
      <c r="J20" s="103"/>
      <c r="K20" s="50"/>
      <c r="L20" s="103"/>
      <c r="M20" s="104"/>
      <c r="N20" s="101"/>
      <c r="O20" s="98"/>
      <c r="P20" s="59"/>
      <c r="Q20" s="38"/>
      <c r="R20" s="44"/>
      <c r="S20" s="44"/>
      <c r="T20" s="44"/>
    </row>
    <row r="21" spans="1:20" ht="12">
      <c r="A21" s="62"/>
      <c r="B21" s="63"/>
      <c r="C21" s="31"/>
      <c r="D21" s="31"/>
      <c r="E21" s="31"/>
      <c r="F21" s="31"/>
      <c r="G21" s="48"/>
      <c r="H21" s="101"/>
      <c r="I21" s="102"/>
      <c r="J21" s="103"/>
      <c r="K21" s="50"/>
      <c r="L21" s="103"/>
      <c r="M21" s="104"/>
      <c r="N21" s="101"/>
      <c r="O21" s="98"/>
      <c r="P21" s="59"/>
      <c r="Q21" s="38"/>
      <c r="R21" s="8"/>
      <c r="S21" s="8"/>
      <c r="T21" s="8"/>
    </row>
    <row r="22" spans="1:20" ht="12">
      <c r="A22" s="402"/>
      <c r="B22" s="404"/>
      <c r="C22" s="405"/>
      <c r="D22" s="405"/>
      <c r="E22" s="405"/>
      <c r="F22" s="405"/>
      <c r="G22" s="405"/>
      <c r="H22" s="101"/>
      <c r="I22" s="102"/>
      <c r="J22" s="103"/>
      <c r="K22" s="50"/>
      <c r="L22" s="103"/>
      <c r="M22" s="104"/>
      <c r="N22" s="101"/>
      <c r="O22" s="98"/>
      <c r="P22" s="59"/>
      <c r="Q22" s="38"/>
      <c r="R22" s="8"/>
      <c r="S22" s="8"/>
      <c r="T22" s="8"/>
    </row>
    <row r="23" spans="1:20" ht="12">
      <c r="A23" s="403"/>
      <c r="B23" s="33"/>
      <c r="C23" s="46"/>
      <c r="D23" s="34"/>
      <c r="E23" s="46"/>
      <c r="F23" s="34"/>
      <c r="G23" s="46"/>
      <c r="H23" s="98"/>
      <c r="I23" s="98"/>
      <c r="J23" s="103"/>
      <c r="K23" s="50"/>
      <c r="L23" s="103"/>
      <c r="M23" s="104"/>
      <c r="N23" s="101"/>
      <c r="O23" s="98"/>
      <c r="P23" s="59"/>
      <c r="Q23" s="38"/>
      <c r="R23" s="41"/>
      <c r="S23" s="44"/>
      <c r="T23" s="44"/>
    </row>
    <row r="24" spans="1:20">
      <c r="A24" s="29"/>
      <c r="B24" s="56"/>
      <c r="C24" s="42"/>
      <c r="D24" s="19"/>
      <c r="E24" s="42"/>
      <c r="F24" s="19"/>
      <c r="G24" s="42"/>
      <c r="H24" s="98"/>
      <c r="I24" s="98"/>
      <c r="J24" s="103"/>
      <c r="K24" s="50"/>
      <c r="L24" s="103"/>
      <c r="M24" s="104"/>
      <c r="N24" s="101"/>
      <c r="O24" s="102"/>
      <c r="T24" s="99"/>
    </row>
    <row r="25" spans="1:20">
      <c r="A25" s="29"/>
      <c r="B25" s="56"/>
      <c r="C25" s="42"/>
      <c r="D25" s="19"/>
      <c r="E25" s="42"/>
      <c r="F25" s="19"/>
      <c r="G25" s="42"/>
      <c r="H25" s="98"/>
      <c r="I25" s="98"/>
      <c r="J25" s="103"/>
      <c r="K25" s="50"/>
      <c r="L25" s="103"/>
      <c r="M25" s="104"/>
      <c r="N25" s="101"/>
      <c r="O25" s="102"/>
    </row>
    <row r="26" spans="1:20">
      <c r="A26" s="29"/>
      <c r="B26" s="56"/>
      <c r="C26" s="42"/>
      <c r="D26" s="19"/>
      <c r="E26" s="42"/>
      <c r="F26" s="19"/>
      <c r="G26" s="42"/>
      <c r="H26" s="98"/>
      <c r="I26" s="98"/>
      <c r="J26" s="103"/>
      <c r="K26" s="50"/>
      <c r="L26" s="103"/>
      <c r="M26" s="104"/>
      <c r="N26" s="101"/>
      <c r="O26" s="102"/>
    </row>
    <row r="27" spans="1:20" ht="12" thickBot="1">
      <c r="A27" s="30"/>
      <c r="B27" s="57"/>
      <c r="C27" s="43"/>
      <c r="D27" s="21"/>
      <c r="E27" s="43"/>
      <c r="F27" s="21"/>
      <c r="G27" s="43"/>
      <c r="H27" s="98"/>
      <c r="I27" s="98"/>
      <c r="J27" s="98"/>
      <c r="K27" s="98"/>
      <c r="L27" s="98"/>
      <c r="M27" s="98"/>
      <c r="N27" s="101"/>
      <c r="O27" s="102"/>
    </row>
    <row r="28" spans="1:20">
      <c r="A28" s="17"/>
      <c r="B28" s="17"/>
      <c r="C28" s="38"/>
      <c r="D28" s="8"/>
      <c r="E28" s="8"/>
      <c r="F28" s="8"/>
      <c r="G28" s="99"/>
      <c r="H28" s="98"/>
      <c r="I28" s="98"/>
      <c r="J28" s="98"/>
      <c r="K28" s="98"/>
      <c r="L28" s="98"/>
      <c r="M28" s="98"/>
    </row>
    <row r="29" spans="1:20">
      <c r="H29" s="98"/>
      <c r="I29" s="98"/>
      <c r="J29" s="98"/>
      <c r="K29" s="98"/>
      <c r="L29" s="98"/>
      <c r="M29" s="98"/>
    </row>
    <row r="30" spans="1:20">
      <c r="J30" s="103"/>
      <c r="K30" s="103"/>
      <c r="L30" s="103"/>
      <c r="M30" s="103"/>
    </row>
    <row r="31" spans="1:20">
      <c r="H31" s="103"/>
      <c r="I31" s="105"/>
      <c r="J31" s="103"/>
      <c r="K31" s="93"/>
      <c r="L31" s="93"/>
      <c r="M31" s="93"/>
    </row>
    <row r="32" spans="1:20" ht="12.75" customHeight="1">
      <c r="H32" s="103"/>
      <c r="I32" s="105"/>
      <c r="J32" s="103"/>
      <c r="K32" s="93"/>
      <c r="L32" s="93"/>
      <c r="M32" s="93"/>
    </row>
    <row r="33" spans="8:13">
      <c r="H33" s="103"/>
      <c r="I33" s="105"/>
      <c r="J33" s="103"/>
      <c r="K33" s="93"/>
      <c r="L33" s="93"/>
      <c r="M33" s="93"/>
    </row>
    <row r="34" spans="8:13" ht="13.5" customHeight="1">
      <c r="H34" s="103"/>
      <c r="I34" s="105"/>
      <c r="J34" s="103"/>
      <c r="K34" s="93"/>
      <c r="L34" s="93"/>
      <c r="M34" s="93"/>
    </row>
    <row r="35" spans="8:13" ht="12.7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8"/>
  <dimension ref="A1:I63"/>
  <sheetViews>
    <sheetView showGridLines="0" view="pageBreakPreview" zoomScaleNormal="70" zoomScaleSheetLayoutView="100" zoomScalePageLayoutView="70" workbookViewId="0">
      <selection activeCell="M12" sqref="M12"/>
    </sheetView>
  </sheetViews>
  <sheetFormatPr defaultColWidth="9.109375" defaultRowHeight="13.2"/>
  <cols>
    <col min="1" max="8" width="11" style="148" customWidth="1"/>
    <col min="9" max="9" width="11.44140625" style="148" customWidth="1"/>
    <col min="10" max="16384" width="9.109375" style="148"/>
  </cols>
  <sheetData>
    <row r="1" spans="1:9" ht="21">
      <c r="A1" s="172" t="s">
        <v>203</v>
      </c>
      <c r="I1" s="149"/>
    </row>
    <row r="2" spans="1:9" s="151" customFormat="1" ht="6" customHeight="1">
      <c r="A2" s="150"/>
    </row>
    <row r="3" spans="1:9" ht="12.75" customHeight="1">
      <c r="A3" s="365" t="s">
        <v>321</v>
      </c>
      <c r="B3" s="365"/>
      <c r="C3" s="365"/>
      <c r="D3" s="365"/>
      <c r="E3" s="365"/>
      <c r="F3" s="365"/>
      <c r="G3" s="365"/>
      <c r="H3" s="365"/>
      <c r="I3" s="365"/>
    </row>
    <row r="4" spans="1:9" ht="12.75" customHeight="1">
      <c r="A4" s="365"/>
      <c r="B4" s="365"/>
      <c r="C4" s="365"/>
      <c r="D4" s="365"/>
      <c r="E4" s="365"/>
      <c r="F4" s="365"/>
      <c r="G4" s="365"/>
      <c r="H4" s="365"/>
      <c r="I4" s="365"/>
    </row>
    <row r="5" spans="1:9" ht="12.75" customHeight="1">
      <c r="A5" s="365"/>
      <c r="B5" s="365"/>
      <c r="C5" s="365"/>
      <c r="D5" s="365"/>
      <c r="E5" s="365"/>
      <c r="F5" s="365"/>
      <c r="G5" s="365"/>
      <c r="H5" s="365"/>
      <c r="I5" s="365"/>
    </row>
    <row r="6" spans="1:9" ht="12.75" customHeight="1">
      <c r="A6" s="365"/>
      <c r="B6" s="365"/>
      <c r="C6" s="365"/>
      <c r="D6" s="365"/>
      <c r="E6" s="365"/>
      <c r="F6" s="365"/>
      <c r="G6" s="365"/>
      <c r="H6" s="365"/>
      <c r="I6" s="365"/>
    </row>
    <row r="7" spans="1:9" ht="12.75" customHeight="1">
      <c r="A7" s="365"/>
      <c r="B7" s="365"/>
      <c r="C7" s="365"/>
      <c r="D7" s="365"/>
      <c r="E7" s="365"/>
      <c r="F7" s="365"/>
      <c r="G7" s="365"/>
      <c r="H7" s="365"/>
      <c r="I7" s="365"/>
    </row>
    <row r="8" spans="1:9" ht="12.75" customHeight="1">
      <c r="A8" s="365"/>
      <c r="B8" s="365"/>
      <c r="C8" s="365"/>
      <c r="D8" s="365"/>
      <c r="E8" s="365"/>
      <c r="F8" s="365"/>
      <c r="G8" s="365"/>
      <c r="H8" s="365"/>
      <c r="I8" s="365"/>
    </row>
    <row r="9" spans="1:9" ht="12.75" customHeight="1">
      <c r="A9" s="365"/>
      <c r="B9" s="365"/>
      <c r="C9" s="365"/>
      <c r="D9" s="365"/>
      <c r="E9" s="365"/>
      <c r="F9" s="365"/>
      <c r="G9" s="365"/>
      <c r="H9" s="365"/>
      <c r="I9" s="365"/>
    </row>
    <row r="10" spans="1:9" ht="12.75" customHeight="1">
      <c r="A10" s="365"/>
      <c r="B10" s="365"/>
      <c r="C10" s="365"/>
      <c r="D10" s="365"/>
      <c r="E10" s="365"/>
      <c r="F10" s="365"/>
      <c r="G10" s="365"/>
      <c r="H10" s="365"/>
      <c r="I10" s="365"/>
    </row>
    <row r="11" spans="1:9" ht="12.75" customHeight="1">
      <c r="A11" s="365"/>
      <c r="B11" s="365"/>
      <c r="C11" s="365"/>
      <c r="D11" s="365"/>
      <c r="E11" s="365"/>
      <c r="F11" s="365"/>
      <c r="G11" s="365"/>
      <c r="H11" s="365"/>
      <c r="I11" s="365"/>
    </row>
    <row r="12" spans="1:9" ht="12.75" customHeight="1">
      <c r="A12" s="365"/>
      <c r="B12" s="365"/>
      <c r="C12" s="365"/>
      <c r="D12" s="365"/>
      <c r="E12" s="365"/>
      <c r="F12" s="365"/>
      <c r="G12" s="365"/>
      <c r="H12" s="365"/>
      <c r="I12" s="365"/>
    </row>
    <row r="13" spans="1:9" ht="12.75" customHeight="1">
      <c r="A13" s="365"/>
      <c r="B13" s="365"/>
      <c r="C13" s="365"/>
      <c r="D13" s="365"/>
      <c r="E13" s="365"/>
      <c r="F13" s="365"/>
      <c r="G13" s="365"/>
      <c r="H13" s="365"/>
      <c r="I13" s="365"/>
    </row>
    <row r="14" spans="1:9" ht="12.75" customHeight="1">
      <c r="A14" s="365"/>
      <c r="B14" s="365"/>
      <c r="C14" s="365"/>
      <c r="D14" s="365"/>
      <c r="E14" s="365"/>
      <c r="F14" s="365"/>
      <c r="G14" s="365"/>
      <c r="H14" s="365"/>
      <c r="I14" s="365"/>
    </row>
    <row r="15" spans="1:9" ht="12.75" customHeight="1">
      <c r="A15" s="365"/>
      <c r="B15" s="365"/>
      <c r="C15" s="365"/>
      <c r="D15" s="365"/>
      <c r="E15" s="365"/>
      <c r="F15" s="365"/>
      <c r="G15" s="365"/>
      <c r="H15" s="365"/>
      <c r="I15" s="365"/>
    </row>
    <row r="16" spans="1:9" ht="12.75" customHeight="1">
      <c r="A16" s="365"/>
      <c r="B16" s="365"/>
      <c r="C16" s="365"/>
      <c r="D16" s="365"/>
      <c r="E16" s="365"/>
      <c r="F16" s="365"/>
      <c r="G16" s="365"/>
      <c r="H16" s="365"/>
      <c r="I16" s="365"/>
    </row>
    <row r="17" spans="1:9" ht="12.75" customHeight="1">
      <c r="A17" s="365"/>
      <c r="B17" s="365"/>
      <c r="C17" s="365"/>
      <c r="D17" s="365"/>
      <c r="E17" s="365"/>
      <c r="F17" s="365"/>
      <c r="G17" s="365"/>
      <c r="H17" s="365"/>
      <c r="I17" s="365"/>
    </row>
    <row r="18" spans="1:9" ht="12.75" customHeight="1">
      <c r="A18" s="365"/>
      <c r="B18" s="365"/>
      <c r="C18" s="365"/>
      <c r="D18" s="365"/>
      <c r="E18" s="365"/>
      <c r="F18" s="365"/>
      <c r="G18" s="365"/>
      <c r="H18" s="365"/>
      <c r="I18" s="365"/>
    </row>
    <row r="19" spans="1:9" ht="12.75" customHeight="1">
      <c r="A19" s="365"/>
      <c r="B19" s="365"/>
      <c r="C19" s="365"/>
      <c r="D19" s="365"/>
      <c r="E19" s="365"/>
      <c r="F19" s="365"/>
      <c r="G19" s="365"/>
      <c r="H19" s="365"/>
      <c r="I19" s="365"/>
    </row>
    <row r="20" spans="1:9" ht="12.75" customHeight="1">
      <c r="A20" s="365"/>
      <c r="B20" s="365"/>
      <c r="C20" s="365"/>
      <c r="D20" s="365"/>
      <c r="E20" s="365"/>
      <c r="F20" s="365"/>
      <c r="G20" s="365"/>
      <c r="H20" s="365"/>
      <c r="I20" s="365"/>
    </row>
    <row r="21" spans="1:9" ht="12.75" customHeight="1">
      <c r="A21" s="365"/>
      <c r="B21" s="365"/>
      <c r="C21" s="365"/>
      <c r="D21" s="365"/>
      <c r="E21" s="365"/>
      <c r="F21" s="365"/>
      <c r="G21" s="365"/>
      <c r="H21" s="365"/>
      <c r="I21" s="365"/>
    </row>
    <row r="22" spans="1:9" ht="12.75" customHeight="1">
      <c r="A22" s="365"/>
      <c r="B22" s="365"/>
      <c r="C22" s="365"/>
      <c r="D22" s="365"/>
      <c r="E22" s="365"/>
      <c r="F22" s="365"/>
      <c r="G22" s="365"/>
      <c r="H22" s="365"/>
      <c r="I22" s="365"/>
    </row>
    <row r="23" spans="1:9" ht="12.75" customHeight="1">
      <c r="A23" s="365"/>
      <c r="B23" s="365"/>
      <c r="C23" s="365"/>
      <c r="D23" s="365"/>
      <c r="E23" s="365"/>
      <c r="F23" s="365"/>
      <c r="G23" s="365"/>
      <c r="H23" s="365"/>
      <c r="I23" s="365"/>
    </row>
    <row r="24" spans="1:9" ht="12.75" customHeight="1">
      <c r="A24" s="365"/>
      <c r="B24" s="365"/>
      <c r="C24" s="365"/>
      <c r="D24" s="365"/>
      <c r="E24" s="365"/>
      <c r="F24" s="365"/>
      <c r="G24" s="365"/>
      <c r="H24" s="365"/>
      <c r="I24" s="365"/>
    </row>
    <row r="25" spans="1:9" ht="12.75" customHeight="1">
      <c r="A25" s="365"/>
      <c r="B25" s="365"/>
      <c r="C25" s="365"/>
      <c r="D25" s="365"/>
      <c r="E25" s="365"/>
      <c r="F25" s="365"/>
      <c r="G25" s="365"/>
      <c r="H25" s="365"/>
      <c r="I25" s="365"/>
    </row>
    <row r="26" spans="1:9" ht="12.75" customHeight="1">
      <c r="A26" s="365"/>
      <c r="B26" s="365"/>
      <c r="C26" s="365"/>
      <c r="D26" s="365"/>
      <c r="E26" s="365"/>
      <c r="F26" s="365"/>
      <c r="G26" s="365"/>
      <c r="H26" s="365"/>
      <c r="I26" s="365"/>
    </row>
    <row r="27" spans="1:9" ht="12.75" customHeight="1">
      <c r="A27" s="365"/>
      <c r="B27" s="365"/>
      <c r="C27" s="365"/>
      <c r="D27" s="365"/>
      <c r="E27" s="365"/>
      <c r="F27" s="365"/>
      <c r="G27" s="365"/>
      <c r="H27" s="365"/>
      <c r="I27" s="365"/>
    </row>
    <row r="28" spans="1:9" ht="12.75" customHeight="1">
      <c r="A28" s="365"/>
      <c r="B28" s="365"/>
      <c r="C28" s="365"/>
      <c r="D28" s="365"/>
      <c r="E28" s="365"/>
      <c r="F28" s="365"/>
      <c r="G28" s="365"/>
      <c r="H28" s="365"/>
      <c r="I28" s="365"/>
    </row>
    <row r="29" spans="1:9" ht="12.75" customHeight="1">
      <c r="A29" s="365"/>
      <c r="B29" s="365"/>
      <c r="C29" s="365"/>
      <c r="D29" s="365"/>
      <c r="E29" s="365"/>
      <c r="F29" s="365"/>
      <c r="G29" s="365"/>
      <c r="H29" s="365"/>
      <c r="I29" s="365"/>
    </row>
    <row r="30" spans="1:9" ht="12.75" customHeight="1">
      <c r="A30" s="365"/>
      <c r="B30" s="365"/>
      <c r="C30" s="365"/>
      <c r="D30" s="365"/>
      <c r="E30" s="365"/>
      <c r="F30" s="365"/>
      <c r="G30" s="365"/>
      <c r="H30" s="365"/>
      <c r="I30" s="365"/>
    </row>
    <row r="31" spans="1:9" ht="12.75" customHeight="1">
      <c r="A31" s="365"/>
      <c r="B31" s="365"/>
      <c r="C31" s="365"/>
      <c r="D31" s="365"/>
      <c r="E31" s="365"/>
      <c r="F31" s="365"/>
      <c r="G31" s="365"/>
      <c r="H31" s="365"/>
      <c r="I31" s="365"/>
    </row>
    <row r="32" spans="1:9" ht="12.75" customHeight="1">
      <c r="A32" s="365"/>
      <c r="B32" s="365"/>
      <c r="C32" s="365"/>
      <c r="D32" s="365"/>
      <c r="E32" s="365"/>
      <c r="F32" s="365"/>
      <c r="G32" s="365"/>
      <c r="H32" s="365"/>
      <c r="I32" s="365"/>
    </row>
    <row r="33" spans="1:9" ht="12.75" customHeight="1">
      <c r="A33" s="365"/>
      <c r="B33" s="365"/>
      <c r="C33" s="365"/>
      <c r="D33" s="365"/>
      <c r="E33" s="365"/>
      <c r="F33" s="365"/>
      <c r="G33" s="365"/>
      <c r="H33" s="365"/>
      <c r="I33" s="365"/>
    </row>
    <row r="34" spans="1:9" ht="12.75" customHeight="1">
      <c r="A34" s="365"/>
      <c r="B34" s="365"/>
      <c r="C34" s="365"/>
      <c r="D34" s="365"/>
      <c r="E34" s="365"/>
      <c r="F34" s="365"/>
      <c r="G34" s="365"/>
      <c r="H34" s="365"/>
      <c r="I34" s="365"/>
    </row>
    <row r="35" spans="1:9" ht="12.75" customHeight="1">
      <c r="A35" s="365"/>
      <c r="B35" s="365"/>
      <c r="C35" s="365"/>
      <c r="D35" s="365"/>
      <c r="E35" s="365"/>
      <c r="F35" s="365"/>
      <c r="G35" s="365"/>
      <c r="H35" s="365"/>
      <c r="I35" s="365"/>
    </row>
    <row r="36" spans="1:9" ht="12.75" customHeight="1">
      <c r="A36" s="365"/>
      <c r="B36" s="365"/>
      <c r="C36" s="365"/>
      <c r="D36" s="365"/>
      <c r="E36" s="365"/>
      <c r="F36" s="365"/>
      <c r="G36" s="365"/>
      <c r="H36" s="365"/>
      <c r="I36" s="365"/>
    </row>
    <row r="37" spans="1:9" ht="12.75" customHeight="1">
      <c r="A37" s="365"/>
      <c r="B37" s="365"/>
      <c r="C37" s="365"/>
      <c r="D37" s="365"/>
      <c r="E37" s="365"/>
      <c r="F37" s="365"/>
      <c r="G37" s="365"/>
      <c r="H37" s="365"/>
      <c r="I37" s="365"/>
    </row>
    <row r="38" spans="1:9" ht="12.75" customHeight="1">
      <c r="A38" s="365"/>
      <c r="B38" s="365"/>
      <c r="C38" s="365"/>
      <c r="D38" s="365"/>
      <c r="E38" s="365"/>
      <c r="F38" s="365"/>
      <c r="G38" s="365"/>
      <c r="H38" s="365"/>
      <c r="I38" s="365"/>
    </row>
    <row r="39" spans="1:9" ht="12.75" customHeight="1">
      <c r="A39" s="365"/>
      <c r="B39" s="365"/>
      <c r="C39" s="365"/>
      <c r="D39" s="365"/>
      <c r="E39" s="365"/>
      <c r="F39" s="365"/>
      <c r="G39" s="365"/>
      <c r="H39" s="365"/>
      <c r="I39" s="365"/>
    </row>
    <row r="40" spans="1:9" ht="12.75" customHeight="1">
      <c r="A40" s="365"/>
      <c r="B40" s="365"/>
      <c r="C40" s="365"/>
      <c r="D40" s="365"/>
      <c r="E40" s="365"/>
      <c r="F40" s="365"/>
      <c r="G40" s="365"/>
      <c r="H40" s="365"/>
      <c r="I40" s="365"/>
    </row>
    <row r="41" spans="1:9" ht="12.75" customHeight="1">
      <c r="A41" s="365"/>
      <c r="B41" s="365"/>
      <c r="C41" s="365"/>
      <c r="D41" s="365"/>
      <c r="E41" s="365"/>
      <c r="F41" s="365"/>
      <c r="G41" s="365"/>
      <c r="H41" s="365"/>
      <c r="I41" s="365"/>
    </row>
    <row r="42" spans="1:9" ht="12.75" customHeight="1">
      <c r="A42" s="365"/>
      <c r="B42" s="365"/>
      <c r="C42" s="365"/>
      <c r="D42" s="365"/>
      <c r="E42" s="365"/>
      <c r="F42" s="365"/>
      <c r="G42" s="365"/>
      <c r="H42" s="365"/>
      <c r="I42" s="365"/>
    </row>
    <row r="43" spans="1:9" ht="12.75" customHeight="1">
      <c r="A43" s="365"/>
      <c r="B43" s="365"/>
      <c r="C43" s="365"/>
      <c r="D43" s="365"/>
      <c r="E43" s="365"/>
      <c r="F43" s="365"/>
      <c r="G43" s="365"/>
      <c r="H43" s="365"/>
      <c r="I43" s="365"/>
    </row>
    <row r="44" spans="1:9" ht="12.75" customHeight="1">
      <c r="A44" s="365"/>
      <c r="B44" s="365"/>
      <c r="C44" s="365"/>
      <c r="D44" s="365"/>
      <c r="E44" s="365"/>
      <c r="F44" s="365"/>
      <c r="G44" s="365"/>
      <c r="H44" s="365"/>
      <c r="I44" s="365"/>
    </row>
    <row r="45" spans="1:9" ht="12.75" customHeight="1">
      <c r="A45" s="365"/>
      <c r="B45" s="365"/>
      <c r="C45" s="365"/>
      <c r="D45" s="365"/>
      <c r="E45" s="365"/>
      <c r="F45" s="365"/>
      <c r="G45" s="365"/>
      <c r="H45" s="365"/>
      <c r="I45" s="365"/>
    </row>
    <row r="46" spans="1:9" ht="12.75" customHeight="1">
      <c r="A46" s="365"/>
      <c r="B46" s="365"/>
      <c r="C46" s="365"/>
      <c r="D46" s="365"/>
      <c r="E46" s="365"/>
      <c r="F46" s="365"/>
      <c r="G46" s="365"/>
      <c r="H46" s="365"/>
      <c r="I46" s="365"/>
    </row>
    <row r="47" spans="1:9" ht="12.75" customHeight="1">
      <c r="A47" s="365"/>
      <c r="B47" s="365"/>
      <c r="C47" s="365"/>
      <c r="D47" s="365"/>
      <c r="E47" s="365"/>
      <c r="F47" s="365"/>
      <c r="G47" s="365"/>
      <c r="H47" s="365"/>
      <c r="I47" s="365"/>
    </row>
    <row r="48" spans="1:9" ht="12.75" customHeight="1">
      <c r="A48" s="365"/>
      <c r="B48" s="365"/>
      <c r="C48" s="365"/>
      <c r="D48" s="365"/>
      <c r="E48" s="365"/>
      <c r="F48" s="365"/>
      <c r="G48" s="365"/>
      <c r="H48" s="365"/>
      <c r="I48" s="365"/>
    </row>
    <row r="49" spans="1:9" ht="12.75" customHeight="1">
      <c r="A49" s="365"/>
      <c r="B49" s="365"/>
      <c r="C49" s="365"/>
      <c r="D49" s="365"/>
      <c r="E49" s="365"/>
      <c r="F49" s="365"/>
      <c r="G49" s="365"/>
      <c r="H49" s="365"/>
      <c r="I49" s="365"/>
    </row>
    <row r="50" spans="1:9" ht="12.75" customHeight="1">
      <c r="A50" s="365"/>
      <c r="B50" s="365"/>
      <c r="C50" s="365"/>
      <c r="D50" s="365"/>
      <c r="E50" s="365"/>
      <c r="F50" s="365"/>
      <c r="G50" s="365"/>
      <c r="H50" s="365"/>
      <c r="I50" s="365"/>
    </row>
    <row r="51" spans="1:9" ht="12.75" customHeight="1">
      <c r="A51" s="365"/>
      <c r="B51" s="365"/>
      <c r="C51" s="365"/>
      <c r="D51" s="365"/>
      <c r="E51" s="365"/>
      <c r="F51" s="365"/>
      <c r="G51" s="365"/>
      <c r="H51" s="365"/>
      <c r="I51" s="365"/>
    </row>
    <row r="52" spans="1:9" ht="12.75" customHeight="1">
      <c r="A52" s="365"/>
      <c r="B52" s="365"/>
      <c r="C52" s="365"/>
      <c r="D52" s="365"/>
      <c r="E52" s="365"/>
      <c r="F52" s="365"/>
      <c r="G52" s="365"/>
      <c r="H52" s="365"/>
      <c r="I52" s="365"/>
    </row>
    <row r="53" spans="1:9" ht="12.75" customHeight="1">
      <c r="A53" s="365"/>
      <c r="B53" s="365"/>
      <c r="C53" s="365"/>
      <c r="D53" s="365"/>
      <c r="E53" s="365"/>
      <c r="F53" s="365"/>
      <c r="G53" s="365"/>
      <c r="H53" s="365"/>
      <c r="I53" s="365"/>
    </row>
    <row r="54" spans="1:9" ht="12.75" customHeight="1">
      <c r="A54" s="365"/>
      <c r="B54" s="365"/>
      <c r="C54" s="365"/>
      <c r="D54" s="365"/>
      <c r="E54" s="365"/>
      <c r="F54" s="365"/>
      <c r="G54" s="365"/>
      <c r="H54" s="365"/>
      <c r="I54" s="365"/>
    </row>
    <row r="55" spans="1:9" ht="12.75" customHeight="1">
      <c r="A55" s="365"/>
      <c r="B55" s="365"/>
      <c r="C55" s="365"/>
      <c r="D55" s="365"/>
      <c r="E55" s="365"/>
      <c r="F55" s="365"/>
      <c r="G55" s="365"/>
      <c r="H55" s="365"/>
      <c r="I55" s="365"/>
    </row>
    <row r="56" spans="1:9" ht="12.75" customHeight="1">
      <c r="A56" s="365"/>
      <c r="B56" s="365"/>
      <c r="C56" s="365"/>
      <c r="D56" s="365"/>
      <c r="E56" s="365"/>
      <c r="F56" s="365"/>
      <c r="G56" s="365"/>
      <c r="H56" s="365"/>
      <c r="I56" s="365"/>
    </row>
    <row r="57" spans="1:9" ht="12.75" customHeight="1">
      <c r="A57" s="365"/>
      <c r="B57" s="365"/>
      <c r="C57" s="365"/>
      <c r="D57" s="365"/>
      <c r="E57" s="365"/>
      <c r="F57" s="365"/>
      <c r="G57" s="365"/>
      <c r="H57" s="365"/>
      <c r="I57" s="365"/>
    </row>
    <row r="58" spans="1:9" ht="12.75" customHeight="1">
      <c r="A58" s="365"/>
      <c r="B58" s="365"/>
      <c r="C58" s="365"/>
      <c r="D58" s="365"/>
      <c r="E58" s="365"/>
      <c r="F58" s="365"/>
      <c r="G58" s="365"/>
      <c r="H58" s="365"/>
      <c r="I58" s="365"/>
    </row>
    <row r="59" spans="1:9" ht="12.75" customHeight="1">
      <c r="A59" s="365"/>
      <c r="B59" s="365"/>
      <c r="C59" s="365"/>
      <c r="D59" s="365"/>
      <c r="E59" s="365"/>
      <c r="F59" s="365"/>
      <c r="G59" s="365"/>
      <c r="H59" s="365"/>
      <c r="I59" s="365"/>
    </row>
    <row r="60" spans="1:9" ht="12.75" customHeight="1">
      <c r="A60" s="365"/>
      <c r="B60" s="365"/>
      <c r="C60" s="365"/>
      <c r="D60" s="365"/>
      <c r="E60" s="365"/>
      <c r="F60" s="365"/>
      <c r="G60" s="365"/>
      <c r="H60" s="365"/>
      <c r="I60" s="365"/>
    </row>
    <row r="61" spans="1:9" ht="12.75" customHeight="1">
      <c r="A61" s="365"/>
      <c r="B61" s="365"/>
      <c r="C61" s="365"/>
      <c r="D61" s="365"/>
      <c r="E61" s="365"/>
      <c r="F61" s="365"/>
      <c r="G61" s="365"/>
      <c r="H61" s="365"/>
      <c r="I61" s="365"/>
    </row>
    <row r="62" spans="1:9" ht="12.75" customHeight="1">
      <c r="A62" s="365"/>
      <c r="B62" s="365"/>
      <c r="C62" s="365"/>
      <c r="D62" s="365"/>
      <c r="E62" s="365"/>
      <c r="F62" s="365"/>
      <c r="G62" s="365"/>
      <c r="H62" s="365"/>
      <c r="I62" s="365"/>
    </row>
    <row r="63" spans="1:9" ht="12.75" customHeight="1">
      <c r="A63" s="365"/>
      <c r="B63" s="365"/>
      <c r="C63" s="365"/>
      <c r="D63" s="365"/>
      <c r="E63" s="365"/>
      <c r="F63" s="365"/>
      <c r="G63" s="365"/>
      <c r="H63" s="365"/>
      <c r="I63" s="365"/>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dimension ref="A1:X39"/>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customWidth="1"/>
    <col min="8" max="8" width="14.44140625" style="74" customWidth="1"/>
    <col min="9" max="9" width="8" style="74" bestFit="1" customWidth="1"/>
    <col min="10" max="10" width="14.44140625" style="74" customWidth="1"/>
    <col min="11" max="11" width="8" style="74" customWidth="1"/>
    <col min="12" max="12" width="14.44140625" style="74" customWidth="1"/>
    <col min="13" max="13" width="8" style="74" customWidth="1"/>
    <col min="14" max="26" width="9.109375" style="74" customWidth="1"/>
    <col min="27" max="16384" width="9.109375" style="74"/>
  </cols>
  <sheetData>
    <row r="1" spans="1:24" ht="17.399999999999999">
      <c r="A1" s="89" t="s">
        <v>57</v>
      </c>
      <c r="M1" s="90" t="e">
        <f>Obsah!#REF!</f>
        <v>#REF!</v>
      </c>
    </row>
    <row r="2" spans="1:24" ht="7.5" customHeight="1"/>
    <row r="3" spans="1:24" ht="12">
      <c r="A3" s="27"/>
      <c r="B3" s="395"/>
      <c r="C3" s="395"/>
      <c r="D3" s="395"/>
      <c r="E3" s="395"/>
      <c r="F3" s="395"/>
      <c r="G3" s="396"/>
      <c r="H3" s="397"/>
      <c r="I3" s="395"/>
      <c r="J3" s="395"/>
      <c r="K3" s="395"/>
      <c r="L3" s="395"/>
      <c r="M3" s="395"/>
      <c r="N3" s="9"/>
    </row>
    <row r="4" spans="1:24">
      <c r="A4" s="27"/>
      <c r="B4" s="398"/>
      <c r="C4" s="399"/>
      <c r="D4" s="399"/>
      <c r="E4" s="399"/>
      <c r="F4" s="399"/>
      <c r="G4" s="400"/>
      <c r="H4" s="398"/>
      <c r="I4" s="399"/>
      <c r="J4" s="399"/>
      <c r="K4" s="399"/>
      <c r="L4" s="399"/>
      <c r="M4" s="399"/>
      <c r="N4" s="39"/>
    </row>
    <row r="5" spans="1:24" ht="12">
      <c r="A5" s="15"/>
      <c r="B5" s="393"/>
      <c r="C5" s="401"/>
      <c r="D5" s="393"/>
      <c r="E5" s="401"/>
      <c r="F5" s="393"/>
      <c r="G5" s="401"/>
      <c r="H5" s="393"/>
      <c r="I5" s="401"/>
      <c r="J5" s="393"/>
      <c r="K5" s="401"/>
      <c r="L5" s="393"/>
      <c r="M5" s="394"/>
      <c r="N5" s="58"/>
    </row>
    <row r="6" spans="1:24" ht="12">
      <c r="A6" s="13"/>
      <c r="B6" s="63"/>
      <c r="C6" s="31"/>
      <c r="D6" s="31"/>
      <c r="E6" s="31"/>
      <c r="F6" s="31"/>
      <c r="G6" s="31"/>
      <c r="H6" s="31"/>
      <c r="I6" s="31"/>
      <c r="J6" s="31"/>
      <c r="K6" s="31"/>
      <c r="L6" s="31"/>
      <c r="M6" s="32"/>
      <c r="N6" s="58"/>
    </row>
    <row r="7" spans="1:24" ht="12">
      <c r="A7" s="406"/>
      <c r="B7" s="404"/>
      <c r="C7" s="405"/>
      <c r="D7" s="405"/>
      <c r="E7" s="405"/>
      <c r="F7" s="405"/>
      <c r="G7" s="408"/>
      <c r="H7" s="404"/>
      <c r="I7" s="405"/>
      <c r="J7" s="405"/>
      <c r="K7" s="405"/>
      <c r="L7" s="405"/>
      <c r="M7" s="405"/>
      <c r="N7" s="40"/>
    </row>
    <row r="8" spans="1:24" ht="12">
      <c r="A8" s="407"/>
      <c r="B8" s="33"/>
      <c r="C8" s="45"/>
      <c r="D8" s="34"/>
      <c r="E8" s="45"/>
      <c r="F8" s="34"/>
      <c r="G8" s="45"/>
      <c r="H8" s="33"/>
      <c r="I8" s="45"/>
      <c r="J8" s="34"/>
      <c r="K8" s="45"/>
      <c r="L8" s="34"/>
      <c r="M8" s="45"/>
      <c r="N8" s="1"/>
    </row>
    <row r="9" spans="1:24">
      <c r="A9" s="35"/>
      <c r="B9" s="91"/>
      <c r="C9" s="92"/>
      <c r="D9" s="18"/>
      <c r="E9" s="92"/>
      <c r="F9" s="18"/>
      <c r="G9" s="92"/>
      <c r="H9" s="91"/>
      <c r="I9" s="92"/>
      <c r="J9" s="18"/>
      <c r="K9" s="92"/>
      <c r="L9" s="18"/>
      <c r="M9" s="92"/>
      <c r="N9" s="50"/>
      <c r="O9" s="104"/>
      <c r="X9" s="93"/>
    </row>
    <row r="10" spans="1:24">
      <c r="A10" s="26"/>
      <c r="B10" s="91"/>
      <c r="C10" s="92"/>
      <c r="D10" s="18"/>
      <c r="E10" s="92"/>
      <c r="F10" s="18"/>
      <c r="G10" s="92"/>
      <c r="H10" s="91"/>
      <c r="I10" s="92"/>
      <c r="J10" s="18"/>
      <c r="K10" s="92"/>
      <c r="L10" s="18"/>
      <c r="M10" s="92"/>
      <c r="N10" s="50"/>
      <c r="O10" s="104"/>
      <c r="X10" s="93"/>
    </row>
    <row r="11" spans="1:24">
      <c r="A11" s="26"/>
      <c r="B11" s="24"/>
      <c r="C11" s="92"/>
      <c r="D11" s="12"/>
      <c r="E11" s="92"/>
      <c r="F11" s="12"/>
      <c r="G11" s="92"/>
      <c r="H11" s="24"/>
      <c r="I11" s="92"/>
      <c r="J11" s="12"/>
      <c r="K11" s="92"/>
      <c r="L11" s="12"/>
      <c r="M11" s="92"/>
      <c r="N11" s="50"/>
      <c r="O11" s="104"/>
      <c r="X11" s="93"/>
    </row>
    <row r="12" spans="1:24">
      <c r="A12" s="26"/>
      <c r="B12" s="91"/>
      <c r="C12" s="92"/>
      <c r="D12" s="18"/>
      <c r="E12" s="92"/>
      <c r="F12" s="18"/>
      <c r="G12" s="92"/>
      <c r="H12" s="91"/>
      <c r="I12" s="92"/>
      <c r="J12" s="18"/>
      <c r="K12" s="92"/>
      <c r="L12" s="18"/>
      <c r="M12" s="92"/>
      <c r="N12" s="50"/>
      <c r="O12" s="104"/>
      <c r="X12" s="93"/>
    </row>
    <row r="13" spans="1:24">
      <c r="A13" s="26"/>
      <c r="B13" s="24"/>
      <c r="C13" s="92"/>
      <c r="D13" s="12"/>
      <c r="E13" s="92"/>
      <c r="F13" s="12"/>
      <c r="G13" s="92"/>
      <c r="H13" s="24"/>
      <c r="I13" s="92"/>
      <c r="J13" s="12"/>
      <c r="K13" s="92"/>
      <c r="L13" s="12"/>
      <c r="M13" s="92"/>
      <c r="N13" s="50"/>
      <c r="O13" s="104"/>
      <c r="X13" s="93"/>
    </row>
    <row r="14" spans="1:24">
      <c r="A14" s="26"/>
      <c r="B14" s="91"/>
      <c r="C14" s="92"/>
      <c r="D14" s="18"/>
      <c r="E14" s="92"/>
      <c r="F14" s="18"/>
      <c r="G14" s="92"/>
      <c r="H14" s="91"/>
      <c r="I14" s="92"/>
      <c r="J14" s="18"/>
      <c r="K14" s="92"/>
      <c r="L14" s="18"/>
      <c r="M14" s="92"/>
      <c r="N14" s="50"/>
      <c r="O14" s="104"/>
      <c r="P14" s="17"/>
      <c r="Q14" s="38"/>
      <c r="R14" s="8"/>
      <c r="S14" s="8"/>
      <c r="T14" s="8"/>
      <c r="U14" s="8"/>
      <c r="X14" s="93"/>
    </row>
    <row r="15" spans="1:24">
      <c r="A15" s="26"/>
      <c r="B15" s="91"/>
      <c r="C15" s="92"/>
      <c r="D15" s="18"/>
      <c r="E15" s="94"/>
      <c r="F15" s="18"/>
      <c r="G15" s="94"/>
      <c r="H15" s="91"/>
      <c r="I15" s="94"/>
      <c r="J15" s="18"/>
      <c r="K15" s="94"/>
      <c r="L15" s="18"/>
      <c r="M15" s="94"/>
      <c r="N15" s="50"/>
      <c r="O15" s="104"/>
      <c r="P15" s="17"/>
      <c r="Q15" s="38"/>
      <c r="R15" s="8"/>
      <c r="S15" s="8"/>
      <c r="T15" s="8"/>
      <c r="U15" s="8"/>
      <c r="X15" s="93"/>
    </row>
    <row r="16" spans="1:24" ht="12" thickBot="1">
      <c r="A16" s="14"/>
      <c r="B16" s="22"/>
      <c r="C16" s="95"/>
      <c r="D16" s="5"/>
      <c r="E16" s="96"/>
      <c r="F16" s="5"/>
      <c r="G16" s="96"/>
      <c r="H16" s="22"/>
      <c r="I16" s="97"/>
      <c r="J16" s="5"/>
      <c r="K16" s="97"/>
      <c r="L16" s="5"/>
      <c r="M16" s="97"/>
      <c r="N16" s="50"/>
      <c r="O16" s="104"/>
      <c r="P16" s="17"/>
      <c r="Q16" s="38"/>
      <c r="R16" s="8"/>
      <c r="S16" s="8"/>
      <c r="T16" s="8"/>
      <c r="U16" s="8"/>
      <c r="X16" s="93"/>
    </row>
    <row r="17" spans="1:15">
      <c r="A17" s="16"/>
      <c r="B17" s="98"/>
      <c r="C17" s="98"/>
      <c r="D17" s="98"/>
      <c r="E17" s="98"/>
      <c r="F17" s="98"/>
      <c r="G17" s="98"/>
      <c r="H17" s="98"/>
      <c r="I17" s="98"/>
      <c r="J17" s="98"/>
      <c r="K17" s="98"/>
      <c r="L17" s="99"/>
      <c r="M17" s="99"/>
      <c r="N17" s="100"/>
      <c r="O17" s="99"/>
    </row>
    <row r="18" spans="1:15" ht="12">
      <c r="A18" s="28"/>
      <c r="B18" s="395"/>
      <c r="C18" s="395"/>
      <c r="D18" s="395"/>
      <c r="E18" s="395"/>
      <c r="F18" s="395"/>
      <c r="G18" s="396"/>
      <c r="H18" s="98"/>
      <c r="I18" s="98"/>
      <c r="J18" s="98"/>
      <c r="K18" s="98"/>
      <c r="L18" s="98"/>
      <c r="M18" s="98"/>
      <c r="N18" s="101"/>
      <c r="O18" s="98"/>
    </row>
    <row r="19" spans="1:15">
      <c r="A19" s="36"/>
      <c r="B19" s="409"/>
      <c r="C19" s="410"/>
      <c r="D19" s="410"/>
      <c r="E19" s="410"/>
      <c r="F19" s="410"/>
      <c r="G19" s="410"/>
      <c r="H19" s="101"/>
      <c r="I19" s="102"/>
      <c r="J19" s="103"/>
      <c r="K19" s="50"/>
      <c r="L19" s="103"/>
      <c r="M19" s="104"/>
      <c r="N19" s="101"/>
      <c r="O19" s="98"/>
    </row>
    <row r="20" spans="1:15" ht="12">
      <c r="A20" s="37"/>
      <c r="B20" s="394"/>
      <c r="C20" s="401"/>
      <c r="D20" s="394"/>
      <c r="E20" s="401"/>
      <c r="F20" s="394"/>
      <c r="G20" s="401"/>
      <c r="H20" s="101"/>
      <c r="I20" s="102"/>
      <c r="J20" s="103"/>
      <c r="K20" s="50"/>
      <c r="L20" s="103"/>
      <c r="M20" s="104"/>
      <c r="N20" s="101"/>
      <c r="O20" s="98"/>
    </row>
    <row r="21" spans="1:15" ht="12">
      <c r="A21" s="62"/>
      <c r="B21" s="63"/>
      <c r="C21" s="31"/>
      <c r="D21" s="31"/>
      <c r="E21" s="31"/>
      <c r="F21" s="31"/>
      <c r="G21" s="48"/>
      <c r="H21" s="101"/>
      <c r="I21" s="102"/>
      <c r="J21" s="103"/>
      <c r="K21" s="50"/>
      <c r="L21" s="103"/>
      <c r="M21" s="104"/>
      <c r="N21" s="101"/>
      <c r="O21" s="98"/>
    </row>
    <row r="22" spans="1:15" ht="12">
      <c r="A22" s="402"/>
      <c r="B22" s="404"/>
      <c r="C22" s="405"/>
      <c r="D22" s="405"/>
      <c r="E22" s="405"/>
      <c r="F22" s="405"/>
      <c r="G22" s="405"/>
      <c r="H22" s="101"/>
      <c r="I22" s="102"/>
      <c r="J22" s="103"/>
      <c r="K22" s="50"/>
      <c r="L22" s="103"/>
      <c r="M22" s="104"/>
      <c r="N22" s="101"/>
      <c r="O22" s="98"/>
    </row>
    <row r="23" spans="1:15" ht="12">
      <c r="A23" s="403"/>
      <c r="B23" s="33"/>
      <c r="C23" s="46"/>
      <c r="D23" s="34"/>
      <c r="E23" s="46"/>
      <c r="F23" s="34"/>
      <c r="G23" s="46"/>
      <c r="H23" s="98"/>
      <c r="I23" s="98"/>
      <c r="J23" s="103"/>
      <c r="K23" s="50"/>
      <c r="L23" s="103"/>
      <c r="M23" s="104"/>
      <c r="N23" s="101"/>
      <c r="O23" s="98"/>
    </row>
    <row r="24" spans="1:15">
      <c r="A24" s="29"/>
      <c r="B24" s="56"/>
      <c r="C24" s="42"/>
      <c r="D24" s="19"/>
      <c r="E24" s="42"/>
      <c r="F24" s="19"/>
      <c r="G24" s="42"/>
      <c r="H24" s="98"/>
      <c r="I24" s="98"/>
      <c r="J24" s="103"/>
      <c r="K24" s="50"/>
      <c r="L24" s="103"/>
      <c r="M24" s="104"/>
      <c r="N24" s="101"/>
      <c r="O24" s="102"/>
    </row>
    <row r="25" spans="1:15">
      <c r="A25" s="29"/>
      <c r="B25" s="56"/>
      <c r="C25" s="42"/>
      <c r="D25" s="19"/>
      <c r="E25" s="42"/>
      <c r="F25" s="19"/>
      <c r="G25" s="42"/>
      <c r="H25" s="98"/>
      <c r="I25" s="98"/>
      <c r="J25" s="103"/>
      <c r="K25" s="50"/>
      <c r="L25" s="103"/>
      <c r="M25" s="104"/>
      <c r="N25" s="101"/>
      <c r="O25" s="102"/>
    </row>
    <row r="26" spans="1:15">
      <c r="A26" s="29"/>
      <c r="B26" s="56"/>
      <c r="C26" s="42"/>
      <c r="D26" s="19"/>
      <c r="E26" s="42"/>
      <c r="F26" s="19"/>
      <c r="G26" s="42"/>
      <c r="H26" s="98"/>
      <c r="I26" s="98"/>
      <c r="J26" s="103"/>
      <c r="K26" s="50"/>
      <c r="L26" s="103"/>
      <c r="M26" s="104"/>
      <c r="N26" s="101"/>
      <c r="O26" s="102"/>
    </row>
    <row r="27" spans="1:15" ht="12" thickBot="1">
      <c r="A27" s="30"/>
      <c r="B27" s="57"/>
      <c r="C27" s="43"/>
      <c r="D27" s="21"/>
      <c r="E27" s="43"/>
      <c r="F27" s="21"/>
      <c r="G27" s="43"/>
      <c r="H27" s="98"/>
      <c r="I27" s="98"/>
      <c r="J27" s="98"/>
      <c r="K27" s="98"/>
      <c r="L27" s="98"/>
      <c r="M27" s="98"/>
      <c r="N27" s="101"/>
      <c r="O27" s="102"/>
    </row>
    <row r="28" spans="1:15">
      <c r="A28" s="17"/>
      <c r="B28" s="17"/>
      <c r="C28" s="38"/>
      <c r="D28" s="8"/>
      <c r="E28" s="8"/>
      <c r="F28" s="8"/>
      <c r="G28" s="99"/>
      <c r="H28" s="98"/>
      <c r="I28" s="98"/>
      <c r="J28" s="98"/>
      <c r="K28" s="98"/>
      <c r="L28" s="98"/>
      <c r="M28" s="98"/>
      <c r="N28" s="98"/>
      <c r="O28" s="98"/>
    </row>
    <row r="29" spans="1:15">
      <c r="A29" s="17"/>
      <c r="B29" s="17"/>
      <c r="C29" s="38"/>
      <c r="D29" s="8"/>
      <c r="E29" s="8"/>
      <c r="F29" s="8"/>
      <c r="G29" s="99"/>
      <c r="H29" s="98"/>
      <c r="I29" s="98"/>
      <c r="J29" s="98"/>
      <c r="K29" s="98"/>
      <c r="L29" s="98"/>
      <c r="M29" s="98"/>
      <c r="N29" s="98"/>
      <c r="O29" s="98"/>
    </row>
    <row r="30" spans="1:15">
      <c r="J30" s="103"/>
      <c r="K30" s="103"/>
      <c r="L30" s="103"/>
      <c r="M30" s="103"/>
    </row>
    <row r="31" spans="1:15">
      <c r="H31" s="103"/>
      <c r="I31" s="105"/>
      <c r="J31" s="103"/>
      <c r="K31" s="93"/>
      <c r="L31" s="93"/>
      <c r="M31" s="93"/>
    </row>
    <row r="32" spans="1:15">
      <c r="H32" s="103"/>
      <c r="I32" s="105"/>
      <c r="J32" s="103"/>
      <c r="K32" s="93"/>
      <c r="L32" s="93"/>
      <c r="M32" s="93"/>
    </row>
    <row r="33" spans="8:13" ht="12.75" customHeight="1">
      <c r="H33" s="103"/>
      <c r="I33" s="105"/>
      <c r="J33" s="103"/>
      <c r="K33" s="93"/>
      <c r="L33" s="93"/>
      <c r="M33" s="93"/>
    </row>
    <row r="34" spans="8:13">
      <c r="H34" s="103"/>
      <c r="I34" s="105"/>
      <c r="J34" s="103"/>
      <c r="K34" s="93"/>
      <c r="L34" s="93"/>
      <c r="M34" s="93"/>
    </row>
    <row r="35" spans="8:13" ht="13.5" customHeight="1">
      <c r="H35" s="103"/>
      <c r="I35" s="105"/>
      <c r="J35" s="103"/>
      <c r="K35" s="93"/>
      <c r="L35" s="93"/>
      <c r="M35" s="93"/>
    </row>
    <row r="36" spans="8:13" ht="12.75" customHeight="1">
      <c r="H36" s="103"/>
      <c r="I36" s="105"/>
      <c r="J36" s="103"/>
      <c r="K36" s="93"/>
      <c r="L36" s="93"/>
      <c r="M36" s="93"/>
    </row>
    <row r="37" spans="8:13" ht="12.75" customHeight="1">
      <c r="H37" s="103"/>
      <c r="I37" s="105"/>
      <c r="J37" s="103"/>
      <c r="K37" s="93"/>
      <c r="L37" s="93"/>
      <c r="M37" s="93"/>
    </row>
    <row r="38" spans="8:13" ht="12.75" customHeight="1">
      <c r="H38" s="103"/>
      <c r="I38" s="105"/>
      <c r="J38" s="103"/>
      <c r="K38" s="93"/>
      <c r="L38" s="93"/>
      <c r="M38" s="93"/>
    </row>
    <row r="39" spans="8:13" ht="12.75" customHeight="1"/>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dimension ref="A1:U45"/>
  <sheetViews>
    <sheetView showGridLines="0" zoomScaleNormal="100" workbookViewId="0">
      <selection activeCell="B3" sqref="B3:M6"/>
    </sheetView>
  </sheetViews>
  <sheetFormatPr defaultColWidth="9.109375" defaultRowHeight="11.4"/>
  <cols>
    <col min="1" max="1" width="9.44140625" style="74" customWidth="1"/>
    <col min="2" max="2" width="14.44140625" style="74" customWidth="1"/>
    <col min="3" max="3" width="8" style="74" bestFit="1" customWidth="1"/>
    <col min="4" max="4" width="14.44140625" style="74" customWidth="1"/>
    <col min="5" max="5" width="8" style="74" bestFit="1" customWidth="1"/>
    <col min="6" max="6" width="14.44140625" style="74" customWidth="1"/>
    <col min="7" max="7" width="8" style="74" bestFit="1" customWidth="1"/>
    <col min="8" max="8" width="14.44140625" style="74" customWidth="1"/>
    <col min="9" max="9" width="8" style="74" bestFit="1" customWidth="1"/>
    <col min="10" max="10" width="14.44140625" style="74" customWidth="1"/>
    <col min="11" max="11" width="8" style="74" bestFit="1" customWidth="1"/>
    <col min="12" max="12" width="14.44140625" style="74" customWidth="1"/>
    <col min="13" max="13" width="8" style="74" bestFit="1" customWidth="1"/>
    <col min="14" max="26" width="9.109375" style="74" customWidth="1"/>
    <col min="27" max="16384" width="9.109375" style="74"/>
  </cols>
  <sheetData>
    <row r="1" spans="1:21" ht="17.399999999999999">
      <c r="A1" s="89" t="s">
        <v>58</v>
      </c>
      <c r="B1" s="98"/>
      <c r="C1" s="98"/>
      <c r="D1" s="98"/>
      <c r="E1" s="98"/>
      <c r="F1" s="98"/>
      <c r="G1" s="98"/>
      <c r="H1" s="98"/>
      <c r="I1" s="98"/>
      <c r="J1" s="98"/>
      <c r="K1" s="98"/>
      <c r="L1" s="98"/>
      <c r="M1" s="90" t="e">
        <f>Obsah!#REF!</f>
        <v>#REF!</v>
      </c>
      <c r="N1" s="20"/>
      <c r="O1" s="20"/>
      <c r="P1" s="106"/>
    </row>
    <row r="2" spans="1:21" ht="7.5" customHeight="1">
      <c r="A2" s="89"/>
      <c r="B2" s="98"/>
      <c r="C2" s="98"/>
      <c r="D2" s="98"/>
      <c r="E2" s="98"/>
      <c r="F2" s="98"/>
      <c r="G2" s="98"/>
      <c r="H2" s="98"/>
      <c r="I2" s="98"/>
      <c r="J2" s="98"/>
      <c r="K2" s="98"/>
      <c r="L2" s="98"/>
      <c r="M2" s="98"/>
      <c r="N2" s="20"/>
      <c r="O2" s="20"/>
      <c r="P2" s="106"/>
    </row>
    <row r="3" spans="1:21" ht="12">
      <c r="A3" s="27"/>
      <c r="B3" s="395"/>
      <c r="C3" s="395"/>
      <c r="D3" s="395"/>
      <c r="E3" s="395"/>
      <c r="F3" s="395"/>
      <c r="G3" s="396"/>
      <c r="H3" s="397"/>
      <c r="I3" s="395"/>
      <c r="J3" s="395"/>
      <c r="K3" s="395"/>
      <c r="L3" s="395"/>
      <c r="M3" s="395"/>
      <c r="N3" s="20"/>
      <c r="O3" s="106"/>
      <c r="P3" s="106"/>
    </row>
    <row r="4" spans="1:21" ht="13.5" customHeight="1">
      <c r="A4" s="27"/>
      <c r="B4" s="398"/>
      <c r="C4" s="399"/>
      <c r="D4" s="399"/>
      <c r="E4" s="399"/>
      <c r="F4" s="399"/>
      <c r="G4" s="400"/>
      <c r="H4" s="398"/>
      <c r="I4" s="399"/>
      <c r="J4" s="399"/>
      <c r="K4" s="399"/>
      <c r="L4" s="399"/>
      <c r="M4" s="399"/>
      <c r="N4" s="20"/>
      <c r="O4" s="106"/>
      <c r="P4" s="106"/>
    </row>
    <row r="5" spans="1:21" ht="12">
      <c r="A5" s="15"/>
      <c r="B5" s="393"/>
      <c r="C5" s="401"/>
      <c r="D5" s="393"/>
      <c r="E5" s="401"/>
      <c r="F5" s="393"/>
      <c r="G5" s="401"/>
      <c r="H5" s="393"/>
      <c r="I5" s="401"/>
      <c r="J5" s="393"/>
      <c r="K5" s="401"/>
      <c r="L5" s="393"/>
      <c r="M5" s="394"/>
      <c r="N5" s="20"/>
      <c r="O5" s="106"/>
      <c r="P5" s="106"/>
    </row>
    <row r="6" spans="1:21" ht="12">
      <c r="A6" s="13"/>
      <c r="B6" s="63"/>
      <c r="C6" s="31"/>
      <c r="D6" s="31"/>
      <c r="E6" s="31"/>
      <c r="F6" s="31"/>
      <c r="G6" s="31"/>
      <c r="H6" s="31"/>
      <c r="I6" s="31"/>
      <c r="J6" s="31"/>
      <c r="K6" s="31"/>
      <c r="L6" s="31"/>
      <c r="M6" s="48"/>
      <c r="N6" s="20"/>
      <c r="O6" s="106"/>
      <c r="P6" s="106"/>
    </row>
    <row r="7" spans="1:21" ht="12">
      <c r="A7" s="406"/>
      <c r="B7" s="404"/>
      <c r="C7" s="405"/>
      <c r="D7" s="405"/>
      <c r="E7" s="405"/>
      <c r="F7" s="405"/>
      <c r="G7" s="408"/>
      <c r="H7" s="404"/>
      <c r="I7" s="405"/>
      <c r="J7" s="405"/>
      <c r="K7" s="405"/>
      <c r="L7" s="405"/>
      <c r="M7" s="405"/>
      <c r="N7" s="20"/>
      <c r="O7" s="106"/>
      <c r="P7" s="106"/>
    </row>
    <row r="8" spans="1:21" ht="12">
      <c r="A8" s="407"/>
      <c r="B8" s="33"/>
      <c r="C8" s="45"/>
      <c r="D8" s="34"/>
      <c r="E8" s="45"/>
      <c r="F8" s="34"/>
      <c r="G8" s="45"/>
      <c r="H8" s="33"/>
      <c r="I8" s="45"/>
      <c r="J8" s="34"/>
      <c r="K8" s="45"/>
      <c r="L8" s="34"/>
      <c r="M8" s="45"/>
      <c r="N8" s="20"/>
      <c r="O8" s="106"/>
      <c r="P8" s="106"/>
    </row>
    <row r="9" spans="1:21">
      <c r="A9" s="35"/>
      <c r="B9" s="91"/>
      <c r="C9" s="92"/>
      <c r="D9" s="18"/>
      <c r="E9" s="92"/>
      <c r="F9" s="18"/>
      <c r="G9" s="92"/>
      <c r="H9" s="91"/>
      <c r="I9" s="92"/>
      <c r="J9" s="18"/>
      <c r="K9" s="92"/>
      <c r="L9" s="18"/>
      <c r="M9" s="92"/>
      <c r="N9" s="60"/>
      <c r="O9" s="107"/>
      <c r="P9" s="106"/>
    </row>
    <row r="10" spans="1:21">
      <c r="A10" s="35"/>
      <c r="B10" s="91"/>
      <c r="C10" s="92"/>
      <c r="D10" s="18"/>
      <c r="E10" s="92"/>
      <c r="F10" s="18"/>
      <c r="G10" s="92"/>
      <c r="H10" s="91"/>
      <c r="I10" s="92"/>
      <c r="J10" s="18"/>
      <c r="K10" s="92"/>
      <c r="L10" s="18"/>
      <c r="M10" s="92"/>
      <c r="N10" s="60"/>
      <c r="O10" s="107"/>
      <c r="P10" s="106"/>
    </row>
    <row r="11" spans="1:21">
      <c r="A11" s="26"/>
      <c r="B11" s="24"/>
      <c r="C11" s="92"/>
      <c r="D11" s="12"/>
      <c r="E11" s="92"/>
      <c r="F11" s="12"/>
      <c r="G11" s="92"/>
      <c r="H11" s="24"/>
      <c r="I11" s="92"/>
      <c r="J11" s="12"/>
      <c r="K11" s="92"/>
      <c r="L11" s="12"/>
      <c r="M11" s="92"/>
      <c r="N11" s="60"/>
      <c r="O11" s="107"/>
      <c r="P11" s="106"/>
    </row>
    <row r="12" spans="1:21">
      <c r="A12" s="26"/>
      <c r="B12" s="91"/>
      <c r="C12" s="92"/>
      <c r="D12" s="18"/>
      <c r="E12" s="92"/>
      <c r="F12" s="18"/>
      <c r="G12" s="92"/>
      <c r="H12" s="91"/>
      <c r="I12" s="92"/>
      <c r="J12" s="18"/>
      <c r="K12" s="92"/>
      <c r="L12" s="18"/>
      <c r="M12" s="92"/>
      <c r="N12" s="60"/>
      <c r="O12" s="107"/>
      <c r="P12" s="106"/>
    </row>
    <row r="13" spans="1:21">
      <c r="A13" s="26"/>
      <c r="B13" s="24"/>
      <c r="C13" s="92"/>
      <c r="D13" s="12"/>
      <c r="E13" s="92"/>
      <c r="F13" s="12"/>
      <c r="G13" s="92"/>
      <c r="H13" s="24"/>
      <c r="I13" s="92"/>
      <c r="J13" s="12"/>
      <c r="K13" s="92"/>
      <c r="L13" s="12"/>
      <c r="M13" s="92"/>
      <c r="N13" s="60"/>
      <c r="O13" s="107"/>
      <c r="P13" s="106"/>
    </row>
    <row r="14" spans="1:21">
      <c r="A14" s="26"/>
      <c r="B14" s="91"/>
      <c r="C14" s="92"/>
      <c r="D14" s="18"/>
      <c r="E14" s="92"/>
      <c r="F14" s="18"/>
      <c r="G14" s="92"/>
      <c r="H14" s="91"/>
      <c r="I14" s="92"/>
      <c r="J14" s="18"/>
      <c r="K14" s="92"/>
      <c r="L14" s="18"/>
      <c r="M14" s="92"/>
      <c r="N14" s="60"/>
      <c r="O14" s="107"/>
      <c r="P14" s="20"/>
      <c r="Q14" s="38"/>
      <c r="R14" s="8"/>
      <c r="S14" s="8"/>
      <c r="T14" s="8"/>
      <c r="U14" s="8"/>
    </row>
    <row r="15" spans="1:21">
      <c r="A15" s="26"/>
      <c r="B15" s="91"/>
      <c r="C15" s="92"/>
      <c r="D15" s="18"/>
      <c r="E15" s="94"/>
      <c r="F15" s="18"/>
      <c r="G15" s="94"/>
      <c r="H15" s="91"/>
      <c r="I15" s="94"/>
      <c r="J15" s="18"/>
      <c r="K15" s="94"/>
      <c r="L15" s="18"/>
      <c r="M15" s="94"/>
      <c r="N15" s="60"/>
      <c r="O15" s="107"/>
      <c r="P15" s="20"/>
      <c r="Q15" s="38"/>
      <c r="R15" s="8"/>
      <c r="S15" s="8"/>
      <c r="T15" s="8"/>
      <c r="U15" s="8"/>
    </row>
    <row r="16" spans="1:21" ht="12" thickBot="1">
      <c r="A16" s="14"/>
      <c r="B16" s="22"/>
      <c r="C16" s="95"/>
      <c r="D16" s="5"/>
      <c r="E16" s="96"/>
      <c r="F16" s="5"/>
      <c r="G16" s="96"/>
      <c r="H16" s="22"/>
      <c r="I16" s="97"/>
      <c r="J16" s="5"/>
      <c r="K16" s="97"/>
      <c r="L16" s="5"/>
      <c r="M16" s="97"/>
      <c r="N16" s="60"/>
      <c r="O16" s="107"/>
      <c r="P16" s="20"/>
      <c r="Q16" s="38"/>
      <c r="R16" s="8"/>
      <c r="S16" s="8"/>
      <c r="T16" s="8"/>
      <c r="U16" s="8"/>
    </row>
    <row r="17" spans="1:20">
      <c r="A17" s="16"/>
      <c r="B17" s="98"/>
      <c r="C17" s="98"/>
      <c r="D17" s="98"/>
      <c r="E17" s="98"/>
      <c r="F17" s="98"/>
      <c r="G17" s="98"/>
      <c r="H17" s="98"/>
      <c r="I17" s="98"/>
      <c r="J17" s="98"/>
      <c r="K17" s="98"/>
      <c r="L17" s="99"/>
      <c r="M17" s="99"/>
      <c r="N17" s="108"/>
      <c r="O17" s="106"/>
      <c r="P17" s="106"/>
    </row>
    <row r="18" spans="1:20" ht="12">
      <c r="A18" s="49"/>
      <c r="B18" s="395"/>
      <c r="C18" s="395"/>
      <c r="D18" s="395"/>
      <c r="E18" s="395"/>
      <c r="F18" s="395"/>
      <c r="G18" s="396"/>
      <c r="H18" s="7"/>
      <c r="I18" s="7"/>
      <c r="J18" s="7"/>
      <c r="K18" s="7"/>
      <c r="L18" s="7"/>
      <c r="M18" s="7"/>
      <c r="N18" s="109"/>
      <c r="O18" s="20"/>
      <c r="P18" s="61"/>
      <c r="Q18" s="38"/>
      <c r="R18" s="8"/>
      <c r="S18" s="8"/>
      <c r="T18" s="8"/>
    </row>
    <row r="19" spans="1:20">
      <c r="A19" s="36"/>
      <c r="B19" s="409"/>
      <c r="C19" s="410"/>
      <c r="D19" s="410"/>
      <c r="E19" s="410"/>
      <c r="F19" s="410"/>
      <c r="G19" s="410"/>
      <c r="H19" s="101"/>
      <c r="I19" s="102"/>
      <c r="J19" s="103"/>
      <c r="K19" s="50"/>
      <c r="L19" s="103"/>
      <c r="M19" s="104"/>
      <c r="N19" s="109"/>
      <c r="O19" s="20"/>
      <c r="P19" s="61"/>
      <c r="Q19" s="38"/>
      <c r="R19" s="8"/>
      <c r="S19" s="8"/>
      <c r="T19" s="8"/>
    </row>
    <row r="20" spans="1:20" ht="12">
      <c r="A20" s="37"/>
      <c r="B20" s="394"/>
      <c r="C20" s="401"/>
      <c r="D20" s="394"/>
      <c r="E20" s="401"/>
      <c r="F20" s="394"/>
      <c r="G20" s="401"/>
      <c r="H20" s="101"/>
      <c r="I20" s="102"/>
      <c r="J20" s="103"/>
      <c r="K20" s="50"/>
      <c r="L20" s="103"/>
      <c r="M20" s="104"/>
      <c r="N20" s="109"/>
      <c r="O20" s="20"/>
      <c r="P20" s="61"/>
      <c r="Q20" s="38"/>
      <c r="R20" s="44"/>
      <c r="S20" s="44"/>
      <c r="T20" s="44"/>
    </row>
    <row r="21" spans="1:20" ht="12">
      <c r="A21" s="62"/>
      <c r="B21" s="63"/>
      <c r="C21" s="31"/>
      <c r="D21" s="31"/>
      <c r="E21" s="31"/>
      <c r="F21" s="31"/>
      <c r="G21" s="48"/>
      <c r="H21" s="101"/>
      <c r="I21" s="102"/>
      <c r="J21" s="103"/>
      <c r="K21" s="50"/>
      <c r="L21" s="103"/>
      <c r="M21" s="104"/>
      <c r="N21" s="109"/>
      <c r="O21" s="20"/>
      <c r="P21" s="61"/>
      <c r="Q21" s="38"/>
      <c r="R21" s="8"/>
      <c r="S21" s="8"/>
      <c r="T21" s="8"/>
    </row>
    <row r="22" spans="1:20" ht="12">
      <c r="A22" s="402"/>
      <c r="B22" s="404"/>
      <c r="C22" s="405"/>
      <c r="D22" s="405"/>
      <c r="E22" s="405"/>
      <c r="F22" s="405"/>
      <c r="G22" s="405"/>
      <c r="H22" s="101"/>
      <c r="I22" s="102"/>
      <c r="J22" s="103"/>
      <c r="K22" s="50"/>
      <c r="L22" s="103"/>
      <c r="M22" s="104"/>
      <c r="N22" s="109"/>
      <c r="O22" s="20"/>
      <c r="P22" s="61"/>
      <c r="Q22" s="38"/>
      <c r="R22" s="8"/>
      <c r="S22" s="8"/>
      <c r="T22" s="8"/>
    </row>
    <row r="23" spans="1:20" ht="12">
      <c r="A23" s="403"/>
      <c r="B23" s="33"/>
      <c r="C23" s="46"/>
      <c r="D23" s="34"/>
      <c r="E23" s="46"/>
      <c r="F23" s="34"/>
      <c r="G23" s="46"/>
      <c r="H23" s="98"/>
      <c r="I23" s="98"/>
      <c r="J23" s="103"/>
      <c r="K23" s="50"/>
      <c r="L23" s="103"/>
      <c r="M23" s="104"/>
      <c r="N23" s="109"/>
      <c r="O23" s="20"/>
      <c r="P23" s="61"/>
      <c r="Q23" s="38"/>
      <c r="R23" s="41"/>
      <c r="S23" s="44"/>
      <c r="T23" s="44"/>
    </row>
    <row r="24" spans="1:20">
      <c r="A24" s="29"/>
      <c r="B24" s="56"/>
      <c r="C24" s="42"/>
      <c r="D24" s="19"/>
      <c r="E24" s="42"/>
      <c r="F24" s="19"/>
      <c r="G24" s="42"/>
      <c r="H24" s="98"/>
      <c r="I24" s="98"/>
      <c r="J24" s="103"/>
      <c r="K24" s="50"/>
      <c r="L24" s="103"/>
      <c r="M24" s="104"/>
      <c r="N24" s="109"/>
      <c r="O24" s="60"/>
      <c r="P24" s="106"/>
      <c r="T24" s="99"/>
    </row>
    <row r="25" spans="1:20">
      <c r="A25" s="29"/>
      <c r="B25" s="56"/>
      <c r="C25" s="42"/>
      <c r="D25" s="19"/>
      <c r="E25" s="42"/>
      <c r="F25" s="19"/>
      <c r="G25" s="42"/>
      <c r="H25" s="98"/>
      <c r="I25" s="98"/>
      <c r="J25" s="103"/>
      <c r="K25" s="50"/>
      <c r="L25" s="103"/>
      <c r="M25" s="104"/>
      <c r="N25" s="109"/>
      <c r="O25" s="60"/>
      <c r="P25" s="106"/>
    </row>
    <row r="26" spans="1:20">
      <c r="A26" s="29"/>
      <c r="B26" s="56"/>
      <c r="C26" s="42"/>
      <c r="D26" s="19"/>
      <c r="E26" s="42"/>
      <c r="F26" s="19"/>
      <c r="G26" s="42"/>
      <c r="H26" s="98"/>
      <c r="I26" s="98"/>
      <c r="J26" s="103"/>
      <c r="K26" s="50"/>
      <c r="L26" s="103"/>
      <c r="M26" s="104"/>
      <c r="N26" s="109"/>
      <c r="O26" s="60"/>
      <c r="P26" s="106"/>
    </row>
    <row r="27" spans="1:20" ht="12" thickBot="1">
      <c r="A27" s="30"/>
      <c r="B27" s="57"/>
      <c r="C27" s="43"/>
      <c r="D27" s="21"/>
      <c r="E27" s="43"/>
      <c r="F27" s="21"/>
      <c r="G27" s="43"/>
      <c r="H27" s="98"/>
      <c r="I27" s="98"/>
      <c r="J27" s="98"/>
      <c r="K27" s="98"/>
      <c r="L27" s="98"/>
      <c r="M27" s="98"/>
      <c r="N27" s="109"/>
      <c r="O27" s="60"/>
      <c r="P27" s="106"/>
    </row>
    <row r="28" spans="1:20">
      <c r="A28" s="17"/>
      <c r="B28" s="17"/>
      <c r="C28" s="38"/>
      <c r="D28" s="8"/>
      <c r="E28" s="8"/>
      <c r="F28" s="8"/>
      <c r="G28" s="99"/>
      <c r="H28" s="98"/>
      <c r="I28" s="98"/>
      <c r="J28" s="98"/>
      <c r="K28" s="98"/>
      <c r="L28" s="98"/>
      <c r="M28" s="98"/>
      <c r="N28" s="106"/>
      <c r="O28" s="106"/>
      <c r="P28" s="106"/>
    </row>
    <row r="29" spans="1:20">
      <c r="H29" s="98"/>
      <c r="I29" s="98"/>
      <c r="J29" s="98"/>
      <c r="K29" s="98"/>
      <c r="L29" s="98"/>
      <c r="M29" s="98"/>
      <c r="N29" s="106"/>
      <c r="O29" s="106"/>
      <c r="P29" s="106"/>
    </row>
    <row r="30" spans="1:20">
      <c r="J30" s="103"/>
      <c r="K30" s="103"/>
      <c r="L30" s="103"/>
      <c r="M30" s="103"/>
      <c r="N30" s="106"/>
      <c r="O30" s="106"/>
      <c r="P30" s="106"/>
    </row>
    <row r="31" spans="1:20">
      <c r="H31" s="103"/>
      <c r="I31" s="105"/>
      <c r="J31" s="103"/>
      <c r="K31" s="93"/>
      <c r="L31" s="93"/>
      <c r="M31" s="93"/>
      <c r="N31" s="106"/>
      <c r="O31" s="106"/>
      <c r="P31" s="106"/>
    </row>
    <row r="32" spans="1:20" ht="12.75" customHeight="1">
      <c r="H32" s="103"/>
      <c r="I32" s="105"/>
      <c r="J32" s="103"/>
      <c r="K32" s="93"/>
      <c r="L32" s="93"/>
      <c r="M32" s="93"/>
      <c r="N32" s="106"/>
      <c r="O32" s="106"/>
      <c r="P32" s="106"/>
    </row>
    <row r="33" spans="8:16">
      <c r="H33" s="103"/>
      <c r="I33" s="105"/>
      <c r="J33" s="103"/>
      <c r="K33" s="93"/>
      <c r="L33" s="93"/>
      <c r="M33" s="93"/>
      <c r="N33" s="106"/>
      <c r="O33" s="106"/>
      <c r="P33" s="106"/>
    </row>
    <row r="34" spans="8:16" ht="13.5" customHeight="1">
      <c r="H34" s="103"/>
      <c r="I34" s="105"/>
      <c r="J34" s="103"/>
      <c r="K34" s="93"/>
      <c r="L34" s="93"/>
      <c r="M34" s="93"/>
      <c r="N34" s="106"/>
      <c r="O34" s="106"/>
      <c r="P34" s="106"/>
    </row>
    <row r="35" spans="8:16" ht="12.75" customHeight="1">
      <c r="H35" s="103"/>
      <c r="I35" s="105"/>
      <c r="J35" s="103"/>
      <c r="K35" s="93"/>
      <c r="L35" s="93"/>
      <c r="M35" s="93"/>
      <c r="N35" s="106"/>
      <c r="O35" s="106"/>
      <c r="P35" s="106"/>
    </row>
    <row r="36" spans="8:16" ht="12.75" customHeight="1">
      <c r="H36" s="103"/>
      <c r="I36" s="105"/>
      <c r="J36" s="103"/>
      <c r="K36" s="93"/>
      <c r="L36" s="93"/>
      <c r="M36" s="93"/>
      <c r="N36" s="106"/>
      <c r="O36" s="106"/>
      <c r="P36" s="106"/>
    </row>
    <row r="37" spans="8:16" ht="12.75" customHeight="1">
      <c r="H37" s="103"/>
      <c r="I37" s="105"/>
      <c r="J37" s="103"/>
      <c r="K37" s="93"/>
      <c r="L37" s="93"/>
      <c r="M37" s="93"/>
      <c r="N37" s="106"/>
      <c r="O37" s="106"/>
      <c r="P37" s="106"/>
    </row>
    <row r="38" spans="8:16" ht="12.75" customHeight="1">
      <c r="H38" s="103"/>
      <c r="I38" s="105"/>
      <c r="J38" s="103"/>
      <c r="K38" s="93"/>
      <c r="L38" s="93"/>
      <c r="M38" s="93"/>
      <c r="N38" s="106"/>
      <c r="O38" s="106"/>
      <c r="P38" s="106"/>
    </row>
    <row r="39" spans="8:16">
      <c r="N39" s="106"/>
      <c r="O39" s="106"/>
      <c r="P39" s="106"/>
    </row>
    <row r="40" spans="8:16">
      <c r="N40" s="106"/>
      <c r="O40" s="106"/>
      <c r="P40" s="106"/>
    </row>
    <row r="41" spans="8:16">
      <c r="N41" s="106"/>
      <c r="O41" s="106"/>
      <c r="P41" s="106"/>
    </row>
    <row r="42" spans="8:16">
      <c r="N42" s="106"/>
      <c r="O42" s="106"/>
      <c r="P42" s="106"/>
    </row>
    <row r="43" spans="8:16">
      <c r="N43" s="106"/>
      <c r="O43" s="106"/>
      <c r="P43" s="106"/>
    </row>
    <row r="44" spans="8:16">
      <c r="N44" s="106"/>
      <c r="O44" s="106"/>
      <c r="P44" s="106"/>
    </row>
    <row r="45" spans="8:16">
      <c r="N45" s="106"/>
      <c r="O45" s="106"/>
      <c r="P45" s="106"/>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3"/>
  <dimension ref="A1:O41"/>
  <sheetViews>
    <sheetView showGridLines="0" view="pageBreakPreview" zoomScaleNormal="70" zoomScaleSheetLayoutView="100" workbookViewId="0">
      <selection activeCell="A18" sqref="A18"/>
    </sheetView>
  </sheetViews>
  <sheetFormatPr defaultColWidth="9.109375" defaultRowHeight="11.4"/>
  <cols>
    <col min="1" max="1" width="31.109375" style="74" customWidth="1"/>
    <col min="2" max="9" width="13.33203125" style="74" customWidth="1"/>
    <col min="10" max="15" width="9.109375" style="74" customWidth="1"/>
    <col min="16" max="16384" width="9.109375" style="74"/>
  </cols>
  <sheetData>
    <row r="1" spans="1:15" ht="17.399999999999999">
      <c r="A1" s="236" t="s">
        <v>269</v>
      </c>
      <c r="I1" s="239"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1">
        <v>2023</v>
      </c>
      <c r="B5" s="377" t="s">
        <v>14</v>
      </c>
      <c r="C5" s="379"/>
      <c r="D5" s="377" t="s">
        <v>15</v>
      </c>
      <c r="E5" s="379"/>
      <c r="F5" s="377" t="s">
        <v>16</v>
      </c>
      <c r="G5" s="379"/>
      <c r="H5" s="377" t="s">
        <v>7</v>
      </c>
      <c r="I5" s="378"/>
    </row>
    <row r="6" spans="1:15" ht="12">
      <c r="A6" s="392"/>
      <c r="B6" s="274" t="s">
        <v>288</v>
      </c>
      <c r="C6" s="275" t="s">
        <v>289</v>
      </c>
      <c r="D6" s="274" t="s">
        <v>288</v>
      </c>
      <c r="E6" s="275" t="s">
        <v>289</v>
      </c>
      <c r="F6" s="274" t="s">
        <v>288</v>
      </c>
      <c r="G6" s="275" t="s">
        <v>289</v>
      </c>
      <c r="H6" s="274" t="s">
        <v>288</v>
      </c>
      <c r="I6" s="293" t="s">
        <v>289</v>
      </c>
      <c r="J6" s="109"/>
      <c r="O6" s="109"/>
    </row>
    <row r="7" spans="1:15" ht="13.2">
      <c r="A7" s="167" t="s">
        <v>196</v>
      </c>
      <c r="B7" s="280">
        <v>1575.2559999999989</v>
      </c>
      <c r="C7" s="324">
        <v>4.1842157691913275E-2</v>
      </c>
      <c r="D7" s="280">
        <v>1575.2559999999989</v>
      </c>
      <c r="E7" s="324">
        <v>4.1839175972832141E-2</v>
      </c>
      <c r="F7" s="280">
        <v>1575.2559999999989</v>
      </c>
      <c r="G7" s="324">
        <v>4.1796822156134394E-2</v>
      </c>
      <c r="H7" s="195">
        <v>1575.2559999999989</v>
      </c>
      <c r="I7" s="201">
        <v>4.1796822156134394E-2</v>
      </c>
      <c r="J7" s="111"/>
      <c r="O7" s="60"/>
    </row>
    <row r="8" spans="1:15" ht="12">
      <c r="A8" s="167" t="s">
        <v>332</v>
      </c>
      <c r="B8" s="280">
        <v>255399.20400000003</v>
      </c>
      <c r="C8" s="324">
        <v>3.643715006175962E-2</v>
      </c>
      <c r="D8" s="280">
        <v>263129.94600000005</v>
      </c>
      <c r="E8" s="324">
        <v>3.7478923143605521E-2</v>
      </c>
      <c r="F8" s="280">
        <v>264373.11500000005</v>
      </c>
      <c r="G8" s="324">
        <v>3.6384865573461857E-2</v>
      </c>
      <c r="H8" s="195">
        <v>782902.26500000013</v>
      </c>
      <c r="I8" s="201">
        <v>3.676275578328906E-2</v>
      </c>
      <c r="J8" s="111"/>
      <c r="O8" s="60"/>
    </row>
    <row r="9" spans="1:15" ht="12">
      <c r="A9" s="167" t="s">
        <v>333</v>
      </c>
      <c r="B9" s="280">
        <v>159786.70299999998</v>
      </c>
      <c r="C9" s="324">
        <v>6.218173129265156E-2</v>
      </c>
      <c r="D9" s="280">
        <v>167802.109</v>
      </c>
      <c r="E9" s="324">
        <v>6.3337916677388473E-2</v>
      </c>
      <c r="F9" s="280">
        <v>173804.80499999999</v>
      </c>
      <c r="G9" s="324">
        <v>6.2448012501231942E-2</v>
      </c>
      <c r="H9" s="195">
        <v>501393.61699999997</v>
      </c>
      <c r="I9" s="202">
        <v>6.2657128159394393E-2</v>
      </c>
      <c r="J9" s="101"/>
      <c r="O9" s="104"/>
    </row>
    <row r="10" spans="1:15">
      <c r="A10" s="170" t="s">
        <v>40</v>
      </c>
      <c r="B10" s="282">
        <v>11393.97</v>
      </c>
      <c r="C10" s="325">
        <v>3.7601279927970091E-2</v>
      </c>
      <c r="D10" s="282">
        <v>17754.629999999997</v>
      </c>
      <c r="E10" s="325">
        <v>7.4641725494022274E-2</v>
      </c>
      <c r="F10" s="282">
        <v>13256.05</v>
      </c>
      <c r="G10" s="325">
        <v>5.1816983261793757E-2</v>
      </c>
      <c r="H10" s="196">
        <v>42404.649999999994</v>
      </c>
      <c r="I10" s="203">
        <v>5.3224705354673968E-2</v>
      </c>
      <c r="J10" s="101"/>
      <c r="O10" s="127"/>
    </row>
    <row r="11" spans="1:15">
      <c r="A11" s="170" t="s">
        <v>39</v>
      </c>
      <c r="B11" s="282">
        <v>3313.5709999999999</v>
      </c>
      <c r="C11" s="325">
        <v>0.1095653583947106</v>
      </c>
      <c r="D11" s="282">
        <v>3472.7380000000003</v>
      </c>
      <c r="E11" s="325">
        <v>0.11610337570707459</v>
      </c>
      <c r="F11" s="282">
        <v>3557.4090000000001</v>
      </c>
      <c r="G11" s="325">
        <v>0.11799605042273519</v>
      </c>
      <c r="H11" s="196">
        <v>10343.718000000001</v>
      </c>
      <c r="I11" s="203">
        <v>0.11454563847341186</v>
      </c>
      <c r="J11" s="101"/>
      <c r="O11" s="127"/>
    </row>
    <row r="12" spans="1:15">
      <c r="A12" s="170" t="s">
        <v>38</v>
      </c>
      <c r="B12" s="282">
        <v>0</v>
      </c>
      <c r="C12" s="325">
        <v>0</v>
      </c>
      <c r="D12" s="282">
        <v>0</v>
      </c>
      <c r="E12" s="325">
        <v>0</v>
      </c>
      <c r="F12" s="282">
        <v>49.11</v>
      </c>
      <c r="G12" s="325">
        <v>2.7186907113260761E-4</v>
      </c>
      <c r="H12" s="196">
        <v>49.11</v>
      </c>
      <c r="I12" s="203">
        <v>9.750058433345006E-5</v>
      </c>
      <c r="J12" s="101"/>
      <c r="O12" s="127"/>
    </row>
    <row r="13" spans="1:15">
      <c r="A13" s="170" t="s">
        <v>60</v>
      </c>
      <c r="B13" s="282">
        <v>28</v>
      </c>
      <c r="C13" s="325">
        <v>4.9056511875267515E-3</v>
      </c>
      <c r="D13" s="282">
        <v>641</v>
      </c>
      <c r="E13" s="325">
        <v>8.6331559248971998E-2</v>
      </c>
      <c r="F13" s="282">
        <v>520</v>
      </c>
      <c r="G13" s="325">
        <v>8.9532512871159611E-2</v>
      </c>
      <c r="H13" s="196">
        <v>1189</v>
      </c>
      <c r="I13" s="203">
        <v>6.2775494136589324E-2</v>
      </c>
      <c r="J13" s="101"/>
      <c r="O13" s="127"/>
    </row>
    <row r="14" spans="1:15">
      <c r="A14" s="170" t="s">
        <v>61</v>
      </c>
      <c r="B14" s="282">
        <v>6</v>
      </c>
      <c r="C14" s="325">
        <v>5.3821023568226215E-3</v>
      </c>
      <c r="D14" s="282">
        <v>0</v>
      </c>
      <c r="E14" s="325">
        <v>0</v>
      </c>
      <c r="F14" s="282">
        <v>0</v>
      </c>
      <c r="G14" s="325">
        <v>0</v>
      </c>
      <c r="H14" s="196">
        <v>6</v>
      </c>
      <c r="I14" s="203">
        <v>2.0772897185584028E-3</v>
      </c>
      <c r="J14" s="101"/>
      <c r="O14" s="127"/>
    </row>
    <row r="15" spans="1:15">
      <c r="A15" s="170" t="s">
        <v>62</v>
      </c>
      <c r="B15" s="282">
        <v>25</v>
      </c>
      <c r="C15" s="325">
        <v>0.29990403071017274</v>
      </c>
      <c r="D15" s="282">
        <v>22</v>
      </c>
      <c r="E15" s="325">
        <v>0.31837916063675836</v>
      </c>
      <c r="F15" s="282">
        <v>27</v>
      </c>
      <c r="G15" s="325">
        <v>0.36236746745403303</v>
      </c>
      <c r="H15" s="196">
        <v>74</v>
      </c>
      <c r="I15" s="203">
        <v>0.32603427765784027</v>
      </c>
      <c r="J15" s="101"/>
      <c r="O15" s="127"/>
    </row>
    <row r="16" spans="1:15">
      <c r="A16" s="170" t="s">
        <v>37</v>
      </c>
      <c r="B16" s="282">
        <v>136</v>
      </c>
      <c r="C16" s="325">
        <v>1.546354354995951E-4</v>
      </c>
      <c r="D16" s="282">
        <v>131</v>
      </c>
      <c r="E16" s="325">
        <v>1.2579535408987664E-4</v>
      </c>
      <c r="F16" s="282">
        <v>4353.6400000000003</v>
      </c>
      <c r="G16" s="325">
        <v>3.6625472650784873E-3</v>
      </c>
      <c r="H16" s="196">
        <v>4620.6400000000003</v>
      </c>
      <c r="I16" s="203">
        <v>1.4859495872828119E-3</v>
      </c>
      <c r="J16" s="101"/>
      <c r="O16" s="127"/>
    </row>
    <row r="17" spans="1:15">
      <c r="A17" s="170" t="s">
        <v>72</v>
      </c>
      <c r="B17" s="282">
        <v>0</v>
      </c>
      <c r="C17" s="325">
        <v>0</v>
      </c>
      <c r="D17" s="282">
        <v>0</v>
      </c>
      <c r="E17" s="325">
        <v>0</v>
      </c>
      <c r="F17" s="282">
        <v>0</v>
      </c>
      <c r="G17" s="325">
        <v>0</v>
      </c>
      <c r="H17" s="196">
        <v>0</v>
      </c>
      <c r="I17" s="203">
        <v>0</v>
      </c>
      <c r="J17" s="101"/>
      <c r="O17" s="127"/>
    </row>
    <row r="18" spans="1:15">
      <c r="A18" s="170" t="s">
        <v>36</v>
      </c>
      <c r="B18" s="282">
        <v>0</v>
      </c>
      <c r="C18" s="325">
        <v>0</v>
      </c>
      <c r="D18" s="282">
        <v>0</v>
      </c>
      <c r="E18" s="325">
        <v>0</v>
      </c>
      <c r="F18" s="282">
        <v>0</v>
      </c>
      <c r="G18" s="325">
        <v>0</v>
      </c>
      <c r="H18" s="196">
        <v>0</v>
      </c>
      <c r="I18" s="203">
        <v>0</v>
      </c>
      <c r="J18" s="101"/>
      <c r="O18" s="127"/>
    </row>
    <row r="19" spans="1:15">
      <c r="A19" s="170" t="s">
        <v>35</v>
      </c>
      <c r="B19" s="282">
        <v>1760.39</v>
      </c>
      <c r="C19" s="325">
        <v>2.8408569644438202E-2</v>
      </c>
      <c r="D19" s="282">
        <v>1615.45</v>
      </c>
      <c r="E19" s="325">
        <v>2.2850799843769531E-2</v>
      </c>
      <c r="F19" s="282">
        <v>1639.96</v>
      </c>
      <c r="G19" s="325">
        <v>4.2352993435384158E-2</v>
      </c>
      <c r="H19" s="196">
        <v>5015.8</v>
      </c>
      <c r="I19" s="203">
        <v>2.9266502205627539E-2</v>
      </c>
      <c r="J19" s="101"/>
      <c r="O19" s="127"/>
    </row>
    <row r="20" spans="1:15">
      <c r="A20" s="170" t="s">
        <v>34</v>
      </c>
      <c r="B20" s="282">
        <v>0</v>
      </c>
      <c r="C20" s="325">
        <v>0</v>
      </c>
      <c r="D20" s="282">
        <v>0</v>
      </c>
      <c r="E20" s="325">
        <v>0</v>
      </c>
      <c r="F20" s="282">
        <v>0</v>
      </c>
      <c r="G20" s="325">
        <v>0</v>
      </c>
      <c r="H20" s="196">
        <v>0</v>
      </c>
      <c r="I20" s="203">
        <v>0</v>
      </c>
      <c r="J20" s="101"/>
      <c r="O20" s="127"/>
    </row>
    <row r="21" spans="1:15">
      <c r="A21" s="170" t="s">
        <v>33</v>
      </c>
      <c r="B21" s="282">
        <v>90056</v>
      </c>
      <c r="C21" s="325">
        <v>0.49657359853042726</v>
      </c>
      <c r="D21" s="282">
        <v>93040</v>
      </c>
      <c r="E21" s="325">
        <v>0.4694558541458328</v>
      </c>
      <c r="F21" s="282">
        <v>90975</v>
      </c>
      <c r="G21" s="325">
        <v>0.49977807812077812</v>
      </c>
      <c r="H21" s="196">
        <v>274071</v>
      </c>
      <c r="I21" s="203">
        <v>0.48804207700652241</v>
      </c>
      <c r="J21" s="101"/>
      <c r="O21" s="127"/>
    </row>
    <row r="22" spans="1:15">
      <c r="A22" s="170" t="s">
        <v>32</v>
      </c>
      <c r="B22" s="282">
        <v>0</v>
      </c>
      <c r="C22" s="325">
        <v>0</v>
      </c>
      <c r="D22" s="282">
        <v>0</v>
      </c>
      <c r="E22" s="325">
        <v>0</v>
      </c>
      <c r="F22" s="282">
        <v>0</v>
      </c>
      <c r="G22" s="325">
        <v>0</v>
      </c>
      <c r="H22" s="196">
        <v>0</v>
      </c>
      <c r="I22" s="203">
        <v>0</v>
      </c>
      <c r="J22" s="101"/>
      <c r="O22" s="127"/>
    </row>
    <row r="23" spans="1:15">
      <c r="A23" s="170" t="s">
        <v>3</v>
      </c>
      <c r="B23" s="282">
        <v>0</v>
      </c>
      <c r="C23" s="325">
        <v>0</v>
      </c>
      <c r="D23" s="282">
        <v>0</v>
      </c>
      <c r="E23" s="325">
        <v>0</v>
      </c>
      <c r="F23" s="282">
        <v>0</v>
      </c>
      <c r="G23" s="325">
        <v>0</v>
      </c>
      <c r="H23" s="196">
        <v>0</v>
      </c>
      <c r="I23" s="203">
        <v>0</v>
      </c>
      <c r="J23" s="101"/>
      <c r="O23" s="127"/>
    </row>
    <row r="24" spans="1:15">
      <c r="A24" s="170" t="s">
        <v>31</v>
      </c>
      <c r="B24" s="282">
        <v>5690.866</v>
      </c>
      <c r="C24" s="325">
        <v>0.41617722093109893</v>
      </c>
      <c r="D24" s="282">
        <v>99.072000000000003</v>
      </c>
      <c r="E24" s="325">
        <v>1.5260416907344166E-2</v>
      </c>
      <c r="F24" s="282">
        <v>950.50100000000009</v>
      </c>
      <c r="G24" s="325">
        <v>0.14638877521930957</v>
      </c>
      <c r="H24" s="196">
        <v>6740.4390000000003</v>
      </c>
      <c r="I24" s="203">
        <v>0.25283704828295439</v>
      </c>
      <c r="J24" s="101"/>
      <c r="O24" s="127"/>
    </row>
    <row r="25" spans="1:15">
      <c r="A25" s="170" t="s">
        <v>30</v>
      </c>
      <c r="B25" s="282">
        <v>47376.906000000003</v>
      </c>
      <c r="C25" s="325">
        <v>6.3739404619830353E-2</v>
      </c>
      <c r="D25" s="282">
        <v>51026.219000000012</v>
      </c>
      <c r="E25" s="325">
        <v>7.0601206049874785E-2</v>
      </c>
      <c r="F25" s="282">
        <v>58476.134999999995</v>
      </c>
      <c r="G25" s="325">
        <v>8.4193683235754269E-2</v>
      </c>
      <c r="H25" s="196">
        <v>156879.26</v>
      </c>
      <c r="I25" s="203">
        <v>7.2610047390257185E-2</v>
      </c>
      <c r="J25" s="101"/>
      <c r="O25" s="98"/>
    </row>
    <row r="26" spans="1:15" ht="13.5" customHeight="1">
      <c r="A26" s="168" t="s">
        <v>335</v>
      </c>
      <c r="B26" s="280">
        <v>106535.39599999999</v>
      </c>
      <c r="C26" s="324">
        <v>4.9876865252407941E-2</v>
      </c>
      <c r="D26" s="280">
        <v>112049.16100000002</v>
      </c>
      <c r="E26" s="324">
        <v>5.1231387182187879E-2</v>
      </c>
      <c r="F26" s="280">
        <v>117567.97500000001</v>
      </c>
      <c r="G26" s="324">
        <v>4.9901002274076282E-2</v>
      </c>
      <c r="H26" s="195">
        <v>336152.53200000001</v>
      </c>
      <c r="I26" s="202">
        <v>5.0328926643015484E-2</v>
      </c>
      <c r="J26" s="10"/>
      <c r="O26" s="78"/>
    </row>
    <row r="27" spans="1:15" ht="12.75" customHeight="1">
      <c r="A27" s="170" t="s">
        <v>26</v>
      </c>
      <c r="B27" s="282">
        <v>12814.149000000001</v>
      </c>
      <c r="C27" s="325">
        <v>1.4101726903213884E-2</v>
      </c>
      <c r="D27" s="282">
        <v>14405.148999999999</v>
      </c>
      <c r="E27" s="325">
        <v>1.5145331887169738E-2</v>
      </c>
      <c r="F27" s="282">
        <v>13816.781999999999</v>
      </c>
      <c r="G27" s="325">
        <v>1.3531439488283633E-2</v>
      </c>
      <c r="H27" s="196">
        <v>41036.080000000002</v>
      </c>
      <c r="I27" s="203">
        <v>1.4244143283946102E-2</v>
      </c>
      <c r="J27" s="101"/>
      <c r="O27" s="78"/>
    </row>
    <row r="28" spans="1:15" ht="12.75" customHeight="1">
      <c r="A28" s="170" t="s">
        <v>0</v>
      </c>
      <c r="B28" s="282">
        <v>14.21</v>
      </c>
      <c r="C28" s="325">
        <v>3.0850691424567255E-4</v>
      </c>
      <c r="D28" s="282">
        <v>16.939999999999998</v>
      </c>
      <c r="E28" s="325">
        <v>4.0345465791260561E-4</v>
      </c>
      <c r="F28" s="282">
        <v>16.649999999999999</v>
      </c>
      <c r="G28" s="325">
        <v>3.7068472057841413E-4</v>
      </c>
      <c r="H28" s="196">
        <v>47.8</v>
      </c>
      <c r="I28" s="203">
        <v>3.5949363231110111E-4</v>
      </c>
      <c r="J28" s="101"/>
      <c r="O28" s="78"/>
    </row>
    <row r="29" spans="1:15" ht="12.75" customHeight="1">
      <c r="A29" s="170" t="s">
        <v>1</v>
      </c>
      <c r="B29" s="282">
        <v>9</v>
      </c>
      <c r="C29" s="325">
        <v>1.836051982303723E-3</v>
      </c>
      <c r="D29" s="282">
        <v>10</v>
      </c>
      <c r="E29" s="325">
        <v>2.1361792938004867E-3</v>
      </c>
      <c r="F29" s="282">
        <v>10</v>
      </c>
      <c r="G29" s="325">
        <v>1.9830614820449646E-3</v>
      </c>
      <c r="H29" s="196">
        <v>29</v>
      </c>
      <c r="I29" s="203">
        <v>1.9827995557161545E-3</v>
      </c>
      <c r="J29" s="101"/>
      <c r="O29" s="78"/>
    </row>
    <row r="30" spans="1:15" ht="12.75" customHeight="1">
      <c r="A30" s="170" t="s">
        <v>2</v>
      </c>
      <c r="B30" s="282">
        <v>71</v>
      </c>
      <c r="C30" s="325">
        <v>2.1019343420841892E-2</v>
      </c>
      <c r="D30" s="282">
        <v>0</v>
      </c>
      <c r="E30" s="325">
        <v>0</v>
      </c>
      <c r="F30" s="282">
        <v>0</v>
      </c>
      <c r="G30" s="325">
        <v>0</v>
      </c>
      <c r="H30" s="196">
        <v>71</v>
      </c>
      <c r="I30" s="203">
        <v>6.2172096917717601E-3</v>
      </c>
      <c r="J30" s="101"/>
    </row>
    <row r="31" spans="1:15">
      <c r="A31" s="170" t="s">
        <v>6</v>
      </c>
      <c r="B31" s="282">
        <v>1108</v>
      </c>
      <c r="C31" s="325">
        <v>6.5106374002155187E-2</v>
      </c>
      <c r="D31" s="282">
        <v>1276</v>
      </c>
      <c r="E31" s="325">
        <v>8.9081479883537859E-2</v>
      </c>
      <c r="F31" s="282">
        <v>1504.008</v>
      </c>
      <c r="G31" s="325">
        <v>8.0278552284358345E-2</v>
      </c>
      <c r="H31" s="196">
        <v>3888.0079999999998</v>
      </c>
      <c r="I31" s="203">
        <v>7.7640384179326546E-2</v>
      </c>
      <c r="J31" s="101"/>
    </row>
    <row r="32" spans="1:15">
      <c r="A32" s="170" t="s">
        <v>25</v>
      </c>
      <c r="B32" s="282">
        <v>70559.861000000004</v>
      </c>
      <c r="C32" s="325">
        <v>9.3498885892854988E-2</v>
      </c>
      <c r="D32" s="282">
        <v>72046.800000000017</v>
      </c>
      <c r="E32" s="325">
        <v>8.8962705983572449E-2</v>
      </c>
      <c r="F32" s="282">
        <v>74164.376999999993</v>
      </c>
      <c r="G32" s="325">
        <v>8.559611889660125E-2</v>
      </c>
      <c r="H32" s="196">
        <v>216771.038</v>
      </c>
      <c r="I32" s="203">
        <v>8.9170981241956382E-2</v>
      </c>
      <c r="J32" s="101"/>
    </row>
    <row r="33" spans="1:10">
      <c r="A33" s="170" t="s">
        <v>5</v>
      </c>
      <c r="B33" s="282">
        <v>13574.189</v>
      </c>
      <c r="C33" s="325">
        <v>4.2780147317976094E-2</v>
      </c>
      <c r="D33" s="282">
        <v>15274.331999999999</v>
      </c>
      <c r="E33" s="325">
        <v>4.9114603116859945E-2</v>
      </c>
      <c r="F33" s="282">
        <v>16206.510000000004</v>
      </c>
      <c r="G33" s="325">
        <v>4.6349427640332945E-2</v>
      </c>
      <c r="H33" s="196">
        <v>45055.031000000003</v>
      </c>
      <c r="I33" s="203">
        <v>4.6070698289243636E-2</v>
      </c>
      <c r="J33" s="101"/>
    </row>
    <row r="34" spans="1:10">
      <c r="A34" s="170" t="s">
        <v>3</v>
      </c>
      <c r="B34" s="282">
        <v>8384.9869999999992</v>
      </c>
      <c r="C34" s="325">
        <v>9.9874784103078082E-2</v>
      </c>
      <c r="D34" s="282">
        <v>9019.94</v>
      </c>
      <c r="E34" s="325">
        <v>0.17770006905131769</v>
      </c>
      <c r="F34" s="282">
        <v>11849.647999999999</v>
      </c>
      <c r="G34" s="325">
        <v>0.26050425008271533</v>
      </c>
      <c r="H34" s="196">
        <v>29254.574999999997</v>
      </c>
      <c r="I34" s="203">
        <v>0.16234350625836233</v>
      </c>
      <c r="J34" s="101"/>
    </row>
    <row r="35" spans="1:10" ht="12" customHeight="1">
      <c r="A35" s="190" t="s">
        <v>168</v>
      </c>
      <c r="B35" s="71"/>
      <c r="C35" s="8"/>
      <c r="E35" s="103"/>
      <c r="F35" s="103"/>
      <c r="G35" s="103"/>
      <c r="I35" s="3"/>
    </row>
    <row r="36" spans="1:10">
      <c r="A36" s="190"/>
      <c r="B36" s="71"/>
    </row>
    <row r="37" spans="1:10">
      <c r="B37" s="78"/>
      <c r="C37" s="78"/>
    </row>
    <row r="38" spans="1:10">
      <c r="A38" s="103" t="s">
        <v>164</v>
      </c>
      <c r="B38" s="104">
        <f>+I7</f>
        <v>4.1796822156134394E-2</v>
      </c>
      <c r="C38" s="93" t="str">
        <f>+B5</f>
        <v>Červenec</v>
      </c>
      <c r="D38" s="103" t="str">
        <f>+D5</f>
        <v>Srpen</v>
      </c>
      <c r="E38" s="103" t="str">
        <f>+F5</f>
        <v>Září</v>
      </c>
    </row>
    <row r="39" spans="1:10">
      <c r="A39" s="103" t="s">
        <v>59</v>
      </c>
      <c r="B39" s="104">
        <f t="shared" ref="B39:B40" si="0">+I8</f>
        <v>3.676275578328906E-2</v>
      </c>
      <c r="C39" s="93"/>
      <c r="D39" s="103"/>
      <c r="E39" s="103"/>
      <c r="H39" s="116">
        <f>I7</f>
        <v>4.1796822156134394E-2</v>
      </c>
    </row>
    <row r="40" spans="1:10">
      <c r="A40" s="103" t="s">
        <v>116</v>
      </c>
      <c r="B40" s="104">
        <f t="shared" si="0"/>
        <v>6.2657128159394393E-2</v>
      </c>
      <c r="C40" s="93"/>
      <c r="D40" s="103"/>
      <c r="E40" s="103"/>
      <c r="H40" s="116">
        <f>I8</f>
        <v>3.676275578328906E-2</v>
      </c>
    </row>
    <row r="41" spans="1:10">
      <c r="B41" s="78"/>
      <c r="C41" s="78"/>
      <c r="H41" s="116">
        <f>I9</f>
        <v>6.2657128159394393E-2</v>
      </c>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{509E85FF-D2E3-4805-AC8F-C52B23CEDDFB}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09E85FF-D2E3-4805-AC8F-C52B23CEDDF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3"/>
  <dimension ref="A1:O41"/>
  <sheetViews>
    <sheetView showGridLines="0" view="pageBreakPreview" zoomScaleNormal="70" zoomScaleSheetLayoutView="100" workbookViewId="0">
      <selection activeCell="J34" sqref="J34"/>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6" t="s">
        <v>270</v>
      </c>
      <c r="I1" s="239"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1">
        <v>2023</v>
      </c>
      <c r="B5" s="377" t="s">
        <v>14</v>
      </c>
      <c r="C5" s="379"/>
      <c r="D5" s="377" t="s">
        <v>15</v>
      </c>
      <c r="E5" s="379"/>
      <c r="F5" s="377" t="s">
        <v>16</v>
      </c>
      <c r="G5" s="379"/>
      <c r="H5" s="377" t="s">
        <v>7</v>
      </c>
      <c r="I5" s="378"/>
    </row>
    <row r="6" spans="1:15" ht="12">
      <c r="A6" s="392"/>
      <c r="B6" s="274" t="s">
        <v>288</v>
      </c>
      <c r="C6" s="275" t="s">
        <v>289</v>
      </c>
      <c r="D6" s="274" t="s">
        <v>288</v>
      </c>
      <c r="E6" s="275" t="s">
        <v>289</v>
      </c>
      <c r="F6" s="274" t="s">
        <v>288</v>
      </c>
      <c r="G6" s="275" t="s">
        <v>289</v>
      </c>
      <c r="H6" s="274" t="s">
        <v>288</v>
      </c>
      <c r="I6" s="293" t="s">
        <v>289</v>
      </c>
      <c r="J6" s="109"/>
      <c r="O6" s="109"/>
    </row>
    <row r="7" spans="1:15" ht="13.2">
      <c r="A7" s="167" t="s">
        <v>196</v>
      </c>
      <c r="B7" s="280">
        <v>2725.5120000000002</v>
      </c>
      <c r="C7" s="324">
        <v>7.2395409314550782E-2</v>
      </c>
      <c r="D7" s="280">
        <v>2725.5120000000002</v>
      </c>
      <c r="E7" s="324">
        <v>7.2390250336494988E-2</v>
      </c>
      <c r="F7" s="195">
        <v>2725.5120000000002</v>
      </c>
      <c r="G7" s="324">
        <v>7.2316969653446958E-2</v>
      </c>
      <c r="H7" s="195">
        <v>2725.5120000000002</v>
      </c>
      <c r="I7" s="201">
        <v>7.2316969653446958E-2</v>
      </c>
      <c r="J7" s="111"/>
      <c r="O7" s="60"/>
    </row>
    <row r="8" spans="1:15" ht="12">
      <c r="A8" s="167" t="s">
        <v>332</v>
      </c>
      <c r="B8" s="280">
        <v>575839.07999999996</v>
      </c>
      <c r="C8" s="324">
        <v>8.2153486153330374E-2</v>
      </c>
      <c r="D8" s="280">
        <v>443426.68300000014</v>
      </c>
      <c r="E8" s="324">
        <v>6.3159495240351429E-2</v>
      </c>
      <c r="F8" s="195">
        <v>421554.45799999993</v>
      </c>
      <c r="G8" s="324">
        <v>5.8017254463350279E-2</v>
      </c>
      <c r="H8" s="195">
        <v>1440820.2209999999</v>
      </c>
      <c r="I8" s="201">
        <v>6.7656621113808574E-2</v>
      </c>
      <c r="J8" s="111"/>
      <c r="O8" s="60"/>
    </row>
    <row r="9" spans="1:15" ht="12">
      <c r="A9" s="167" t="s">
        <v>333</v>
      </c>
      <c r="B9" s="280">
        <v>95727.119000000006</v>
      </c>
      <c r="C9" s="324">
        <v>3.7252649183691346E-2</v>
      </c>
      <c r="D9" s="280">
        <v>106192.79399999999</v>
      </c>
      <c r="E9" s="324">
        <v>4.0083109671232305E-2</v>
      </c>
      <c r="F9" s="195">
        <v>116010.04399999999</v>
      </c>
      <c r="G9" s="324">
        <v>4.16823728088557E-2</v>
      </c>
      <c r="H9" s="195">
        <v>317929.95699999999</v>
      </c>
      <c r="I9" s="202">
        <v>3.9730418150615891E-2</v>
      </c>
      <c r="J9" s="101"/>
      <c r="O9" s="104"/>
    </row>
    <row r="10" spans="1:15">
      <c r="A10" s="170" t="s">
        <v>40</v>
      </c>
      <c r="B10" s="282">
        <v>10882.635999999999</v>
      </c>
      <c r="C10" s="325">
        <v>3.5913824820515125E-2</v>
      </c>
      <c r="D10" s="282">
        <v>10651.613000000001</v>
      </c>
      <c r="E10" s="325">
        <v>4.4780137553672432E-2</v>
      </c>
      <c r="F10" s="196">
        <v>14673.948999999999</v>
      </c>
      <c r="G10" s="325">
        <v>5.7359452455099019E-2</v>
      </c>
      <c r="H10" s="196">
        <v>36208.197999999997</v>
      </c>
      <c r="I10" s="203">
        <v>4.5447154261942853E-2</v>
      </c>
      <c r="J10" s="101"/>
      <c r="O10" s="127"/>
    </row>
    <row r="11" spans="1:15">
      <c r="A11" s="170" t="s">
        <v>39</v>
      </c>
      <c r="B11" s="282">
        <v>107</v>
      </c>
      <c r="C11" s="325">
        <v>3.5380238866872128E-3</v>
      </c>
      <c r="D11" s="282">
        <v>140</v>
      </c>
      <c r="E11" s="325">
        <v>4.6805928345272354E-3</v>
      </c>
      <c r="F11" s="196">
        <v>65</v>
      </c>
      <c r="G11" s="325">
        <v>2.1559914188887998E-3</v>
      </c>
      <c r="H11" s="196">
        <v>312</v>
      </c>
      <c r="I11" s="203">
        <v>3.4550670468495464E-3</v>
      </c>
      <c r="J11" s="101"/>
      <c r="O11" s="127"/>
    </row>
    <row r="12" spans="1:15">
      <c r="A12" s="170" t="s">
        <v>38</v>
      </c>
      <c r="B12" s="282">
        <v>0</v>
      </c>
      <c r="C12" s="325">
        <v>0</v>
      </c>
      <c r="D12" s="282">
        <v>0</v>
      </c>
      <c r="E12" s="325">
        <v>0</v>
      </c>
      <c r="F12" s="196">
        <v>0</v>
      </c>
      <c r="G12" s="325">
        <v>0</v>
      </c>
      <c r="H12" s="196">
        <v>0</v>
      </c>
      <c r="I12" s="203">
        <v>0</v>
      </c>
      <c r="J12" s="101"/>
      <c r="O12" s="127"/>
    </row>
    <row r="13" spans="1:15">
      <c r="A13" s="170" t="s">
        <v>60</v>
      </c>
      <c r="B13" s="282">
        <v>0</v>
      </c>
      <c r="C13" s="325">
        <v>0</v>
      </c>
      <c r="D13" s="282">
        <v>0</v>
      </c>
      <c r="E13" s="325">
        <v>0</v>
      </c>
      <c r="F13" s="196">
        <v>0</v>
      </c>
      <c r="G13" s="325">
        <v>0</v>
      </c>
      <c r="H13" s="196">
        <v>0</v>
      </c>
      <c r="I13" s="203">
        <v>0</v>
      </c>
      <c r="J13" s="101"/>
      <c r="O13" s="127"/>
    </row>
    <row r="14" spans="1:15">
      <c r="A14" s="170" t="s">
        <v>61</v>
      </c>
      <c r="B14" s="282">
        <v>358.33</v>
      </c>
      <c r="C14" s="325">
        <v>0.32142812292004169</v>
      </c>
      <c r="D14" s="282">
        <v>344.05</v>
      </c>
      <c r="E14" s="325">
        <v>0.46225820624199737</v>
      </c>
      <c r="F14" s="196">
        <v>287.17</v>
      </c>
      <c r="G14" s="325">
        <v>0.27899760223532299</v>
      </c>
      <c r="H14" s="196">
        <v>989.55</v>
      </c>
      <c r="I14" s="203">
        <v>0.34259700683324457</v>
      </c>
      <c r="J14" s="101"/>
      <c r="O14" s="127"/>
    </row>
    <row r="15" spans="1:15">
      <c r="A15" s="170" t="s">
        <v>62</v>
      </c>
      <c r="B15" s="282">
        <v>23.5</v>
      </c>
      <c r="C15" s="325">
        <v>0.28190978886756241</v>
      </c>
      <c r="D15" s="282">
        <v>21.330000000000002</v>
      </c>
      <c r="E15" s="325">
        <v>0.30868306801736617</v>
      </c>
      <c r="F15" s="196">
        <v>21.82</v>
      </c>
      <c r="G15" s="325">
        <v>0.29284659777211119</v>
      </c>
      <c r="H15" s="196">
        <v>66.650000000000006</v>
      </c>
      <c r="I15" s="203">
        <v>0.29365114332290621</v>
      </c>
      <c r="J15" s="101"/>
      <c r="O15" s="127"/>
    </row>
    <row r="16" spans="1:15">
      <c r="A16" s="170" t="s">
        <v>37</v>
      </c>
      <c r="B16" s="282">
        <v>67162.581999999995</v>
      </c>
      <c r="C16" s="325">
        <v>7.6365552329759306E-2</v>
      </c>
      <c r="D16" s="282">
        <v>68214.428</v>
      </c>
      <c r="E16" s="325">
        <v>6.5504260490827443E-2</v>
      </c>
      <c r="F16" s="196">
        <v>81743.103000000003</v>
      </c>
      <c r="G16" s="325">
        <v>6.8767279410258786E-2</v>
      </c>
      <c r="H16" s="196">
        <v>217120.11300000001</v>
      </c>
      <c r="I16" s="203">
        <v>6.9823561736717735E-2</v>
      </c>
      <c r="J16" s="101"/>
      <c r="O16" s="127"/>
    </row>
    <row r="17" spans="1:15">
      <c r="A17" s="170" t="s">
        <v>72</v>
      </c>
      <c r="B17" s="282">
        <v>0</v>
      </c>
      <c r="C17" s="325">
        <v>0</v>
      </c>
      <c r="D17" s="282">
        <v>0</v>
      </c>
      <c r="E17" s="325">
        <v>0</v>
      </c>
      <c r="F17" s="196">
        <v>0</v>
      </c>
      <c r="G17" s="325">
        <v>0</v>
      </c>
      <c r="H17" s="196">
        <v>0</v>
      </c>
      <c r="I17" s="203">
        <v>0</v>
      </c>
      <c r="J17" s="101"/>
      <c r="O17" s="127"/>
    </row>
    <row r="18" spans="1:15">
      <c r="A18" s="170" t="s">
        <v>36</v>
      </c>
      <c r="B18" s="282">
        <v>0</v>
      </c>
      <c r="C18" s="325">
        <v>0</v>
      </c>
      <c r="D18" s="282">
        <v>0</v>
      </c>
      <c r="E18" s="325">
        <v>0</v>
      </c>
      <c r="F18" s="196">
        <v>0</v>
      </c>
      <c r="G18" s="325">
        <v>0</v>
      </c>
      <c r="H18" s="196">
        <v>0</v>
      </c>
      <c r="I18" s="203">
        <v>0</v>
      </c>
      <c r="J18" s="101"/>
      <c r="O18" s="127"/>
    </row>
    <row r="19" spans="1:15">
      <c r="A19" s="170" t="s">
        <v>35</v>
      </c>
      <c r="B19" s="282">
        <v>43.86</v>
      </c>
      <c r="C19" s="325">
        <v>7.0779762700598134E-4</v>
      </c>
      <c r="D19" s="282">
        <v>37.56</v>
      </c>
      <c r="E19" s="325">
        <v>5.3129223568168852E-4</v>
      </c>
      <c r="F19" s="196">
        <v>40.729999999999997</v>
      </c>
      <c r="G19" s="325">
        <v>1.0518777425200594E-3</v>
      </c>
      <c r="H19" s="196">
        <v>122.15</v>
      </c>
      <c r="I19" s="203">
        <v>7.1272842705399019E-4</v>
      </c>
      <c r="J19" s="101"/>
      <c r="O19" s="127"/>
    </row>
    <row r="20" spans="1:15">
      <c r="A20" s="170" t="s">
        <v>34</v>
      </c>
      <c r="B20" s="282">
        <v>0</v>
      </c>
      <c r="C20" s="325">
        <v>0</v>
      </c>
      <c r="D20" s="282">
        <v>0</v>
      </c>
      <c r="E20" s="325">
        <v>0</v>
      </c>
      <c r="F20" s="196">
        <v>0</v>
      </c>
      <c r="G20" s="325">
        <v>0</v>
      </c>
      <c r="H20" s="196">
        <v>0</v>
      </c>
      <c r="I20" s="203">
        <v>0</v>
      </c>
      <c r="J20" s="101"/>
      <c r="O20" s="127"/>
    </row>
    <row r="21" spans="1:15">
      <c r="A21" s="170" t="s">
        <v>33</v>
      </c>
      <c r="B21" s="282">
        <v>0</v>
      </c>
      <c r="C21" s="325">
        <v>0</v>
      </c>
      <c r="D21" s="282">
        <v>0</v>
      </c>
      <c r="E21" s="325">
        <v>0</v>
      </c>
      <c r="F21" s="196">
        <v>0</v>
      </c>
      <c r="G21" s="325">
        <v>0</v>
      </c>
      <c r="H21" s="196">
        <v>0</v>
      </c>
      <c r="I21" s="203">
        <v>0</v>
      </c>
      <c r="J21" s="101"/>
      <c r="O21" s="127"/>
    </row>
    <row r="22" spans="1:15">
      <c r="A22" s="170" t="s">
        <v>32</v>
      </c>
      <c r="B22" s="282">
        <v>303.3</v>
      </c>
      <c r="C22" s="325">
        <v>1.7548281611860987E-3</v>
      </c>
      <c r="D22" s="282">
        <v>453.41</v>
      </c>
      <c r="E22" s="325">
        <v>2.6288993729320378E-3</v>
      </c>
      <c r="F22" s="196">
        <v>515.86</v>
      </c>
      <c r="G22" s="325">
        <v>2.7008965645675307E-3</v>
      </c>
      <c r="H22" s="196">
        <v>1272.5700000000002</v>
      </c>
      <c r="I22" s="203">
        <v>2.3728489116886155E-3</v>
      </c>
      <c r="J22" s="101"/>
      <c r="O22" s="127"/>
    </row>
    <row r="23" spans="1:15">
      <c r="A23" s="170" t="s">
        <v>3</v>
      </c>
      <c r="B23" s="282">
        <v>0</v>
      </c>
      <c r="C23" s="325">
        <v>0</v>
      </c>
      <c r="D23" s="282">
        <v>0</v>
      </c>
      <c r="E23" s="325">
        <v>0</v>
      </c>
      <c r="F23" s="196">
        <v>0</v>
      </c>
      <c r="G23" s="325">
        <v>0</v>
      </c>
      <c r="H23" s="196">
        <v>0</v>
      </c>
      <c r="I23" s="203">
        <v>0</v>
      </c>
      <c r="J23" s="101"/>
      <c r="O23" s="127"/>
    </row>
    <row r="24" spans="1:15">
      <c r="A24" s="170" t="s">
        <v>31</v>
      </c>
      <c r="B24" s="282">
        <v>0</v>
      </c>
      <c r="C24" s="325">
        <v>0</v>
      </c>
      <c r="D24" s="282">
        <v>0</v>
      </c>
      <c r="E24" s="325">
        <v>0</v>
      </c>
      <c r="F24" s="196">
        <v>0</v>
      </c>
      <c r="G24" s="325">
        <v>0</v>
      </c>
      <c r="H24" s="196">
        <v>0</v>
      </c>
      <c r="I24" s="203">
        <v>0</v>
      </c>
      <c r="J24" s="101"/>
      <c r="O24" s="127"/>
    </row>
    <row r="25" spans="1:15">
      <c r="A25" s="170" t="s">
        <v>30</v>
      </c>
      <c r="B25" s="282">
        <v>16845.911</v>
      </c>
      <c r="C25" s="325">
        <v>2.2663960736875703E-2</v>
      </c>
      <c r="D25" s="282">
        <v>26330.402999999998</v>
      </c>
      <c r="E25" s="325">
        <v>3.6431431605372148E-2</v>
      </c>
      <c r="F25" s="196">
        <v>18662.411999999997</v>
      </c>
      <c r="G25" s="325">
        <v>2.6870059116306834E-2</v>
      </c>
      <c r="H25" s="196">
        <v>61838.725999999995</v>
      </c>
      <c r="I25" s="203">
        <v>2.8621455923575418E-2</v>
      </c>
      <c r="J25" s="101"/>
      <c r="O25" s="98"/>
    </row>
    <row r="26" spans="1:15" ht="13.5" customHeight="1">
      <c r="A26" s="168" t="s">
        <v>335</v>
      </c>
      <c r="B26" s="280">
        <v>70532.666000000012</v>
      </c>
      <c r="C26" s="324">
        <v>3.3021403308765997E-2</v>
      </c>
      <c r="D26" s="280">
        <v>72454.050999999992</v>
      </c>
      <c r="E26" s="324">
        <v>3.3127615651660128E-2</v>
      </c>
      <c r="F26" s="195">
        <v>85646.193999999989</v>
      </c>
      <c r="G26" s="324">
        <v>3.6351999101455798E-2</v>
      </c>
      <c r="H26" s="195">
        <v>228632.91099999999</v>
      </c>
      <c r="I26" s="202">
        <v>3.4231034755073893E-2</v>
      </c>
      <c r="J26" s="10"/>
      <c r="O26" s="78"/>
    </row>
    <row r="27" spans="1:15" ht="12.75" customHeight="1">
      <c r="A27" s="170" t="s">
        <v>26</v>
      </c>
      <c r="B27" s="282">
        <v>2895.22</v>
      </c>
      <c r="C27" s="325">
        <v>3.1861344647017053E-3</v>
      </c>
      <c r="D27" s="282">
        <v>3179.373</v>
      </c>
      <c r="E27" s="325">
        <v>3.3427394106167537E-3</v>
      </c>
      <c r="F27" s="196">
        <v>7654.5960000000005</v>
      </c>
      <c r="G27" s="325">
        <v>7.4965142086817283E-3</v>
      </c>
      <c r="H27" s="196">
        <v>13729.189</v>
      </c>
      <c r="I27" s="203">
        <v>4.7655754469816975E-3</v>
      </c>
      <c r="J27" s="101"/>
      <c r="O27" s="78"/>
    </row>
    <row r="28" spans="1:15" ht="12.75" customHeight="1">
      <c r="A28" s="170" t="s">
        <v>0</v>
      </c>
      <c r="B28" s="282">
        <v>4236.9799999999996</v>
      </c>
      <c r="C28" s="325">
        <v>9.198716576499856E-2</v>
      </c>
      <c r="D28" s="282">
        <v>3176.46</v>
      </c>
      <c r="E28" s="325">
        <v>7.5652749862637259E-2</v>
      </c>
      <c r="F28" s="196">
        <v>3306.02</v>
      </c>
      <c r="G28" s="325">
        <v>7.3603069064663587E-2</v>
      </c>
      <c r="H28" s="196">
        <v>10719.46</v>
      </c>
      <c r="I28" s="203">
        <v>8.0618778489823337E-2</v>
      </c>
      <c r="J28" s="101"/>
      <c r="O28" s="78"/>
    </row>
    <row r="29" spans="1:15" ht="12.75" customHeight="1">
      <c r="A29" s="170" t="s">
        <v>1</v>
      </c>
      <c r="B29" s="282">
        <v>360.47</v>
      </c>
      <c r="C29" s="325">
        <v>7.3537962006780339E-2</v>
      </c>
      <c r="D29" s="282">
        <v>358.37</v>
      </c>
      <c r="E29" s="325">
        <v>7.6554257351928043E-2</v>
      </c>
      <c r="F29" s="196">
        <v>442.78899999999999</v>
      </c>
      <c r="G29" s="325">
        <v>8.7807781057320775E-2</v>
      </c>
      <c r="H29" s="196">
        <v>1161.6289999999999</v>
      </c>
      <c r="I29" s="203">
        <v>7.9423360865758658E-2</v>
      </c>
      <c r="J29" s="101"/>
      <c r="O29" s="78"/>
    </row>
    <row r="30" spans="1:15" ht="12.75" customHeight="1">
      <c r="A30" s="170" t="s">
        <v>2</v>
      </c>
      <c r="B30" s="282">
        <v>316.25</v>
      </c>
      <c r="C30" s="325">
        <v>9.3624892349876726E-2</v>
      </c>
      <c r="D30" s="282">
        <v>289.35000000000002</v>
      </c>
      <c r="E30" s="325">
        <v>8.5308207778775944E-2</v>
      </c>
      <c r="F30" s="196">
        <v>279.31799999999998</v>
      </c>
      <c r="G30" s="325">
        <v>6.0065106121085017E-2</v>
      </c>
      <c r="H30" s="196">
        <v>884.91800000000001</v>
      </c>
      <c r="I30" s="203">
        <v>7.7489024873567361E-2</v>
      </c>
      <c r="J30" s="101"/>
    </row>
    <row r="31" spans="1:15">
      <c r="A31" s="170" t="s">
        <v>6</v>
      </c>
      <c r="B31" s="282">
        <v>148.82999999999998</v>
      </c>
      <c r="C31" s="325">
        <v>8.7452902912822719E-3</v>
      </c>
      <c r="D31" s="282">
        <v>221.24</v>
      </c>
      <c r="E31" s="325">
        <v>1.5445444051280496E-2</v>
      </c>
      <c r="F31" s="196">
        <v>103.83</v>
      </c>
      <c r="G31" s="325">
        <v>5.5420729701470507E-3</v>
      </c>
      <c r="H31" s="196">
        <v>473.9</v>
      </c>
      <c r="I31" s="203">
        <v>9.4634008115679936E-3</v>
      </c>
      <c r="J31" s="101"/>
    </row>
    <row r="32" spans="1:15">
      <c r="A32" s="170" t="s">
        <v>25</v>
      </c>
      <c r="B32" s="282">
        <v>43016.053</v>
      </c>
      <c r="C32" s="325">
        <v>5.7000580415089007E-2</v>
      </c>
      <c r="D32" s="282">
        <v>43851.459999999992</v>
      </c>
      <c r="E32" s="325">
        <v>5.4147367307505481E-2</v>
      </c>
      <c r="F32" s="196">
        <v>49626.988999999987</v>
      </c>
      <c r="G32" s="325">
        <v>5.7276523079595507E-2</v>
      </c>
      <c r="H32" s="196">
        <v>136494.50199999998</v>
      </c>
      <c r="I32" s="203">
        <v>5.6148407968928837E-2</v>
      </c>
      <c r="J32" s="101"/>
    </row>
    <row r="33" spans="1:10">
      <c r="A33" s="170" t="s">
        <v>5</v>
      </c>
      <c r="B33" s="282">
        <v>16074.036</v>
      </c>
      <c r="C33" s="325">
        <v>5.0658616000886038E-2</v>
      </c>
      <c r="D33" s="282">
        <v>17748.335000000003</v>
      </c>
      <c r="E33" s="325">
        <v>5.7069757912167597E-2</v>
      </c>
      <c r="F33" s="196">
        <v>20145.010999999995</v>
      </c>
      <c r="G33" s="325">
        <v>5.7613251073686485E-2</v>
      </c>
      <c r="H33" s="196">
        <v>53967.381999999998</v>
      </c>
      <c r="I33" s="203">
        <v>5.5183958781037289E-2</v>
      </c>
      <c r="J33" s="101"/>
    </row>
    <row r="34" spans="1:10">
      <c r="A34" s="170" t="s">
        <v>3</v>
      </c>
      <c r="B34" s="282">
        <v>3484.8269999999998</v>
      </c>
      <c r="C34" s="325">
        <v>4.1508274760781054E-2</v>
      </c>
      <c r="D34" s="282">
        <v>3629.4630000000002</v>
      </c>
      <c r="E34" s="325">
        <v>7.1503338793739504E-2</v>
      </c>
      <c r="F34" s="196">
        <v>4087.6410000000001</v>
      </c>
      <c r="G34" s="325">
        <v>8.9863247694139142E-2</v>
      </c>
      <c r="H34" s="196">
        <v>11201.931</v>
      </c>
      <c r="I34" s="203">
        <v>6.2163294301976472E-2</v>
      </c>
      <c r="J34" s="101"/>
    </row>
    <row r="35" spans="1:10" ht="11.4" customHeight="1">
      <c r="A35" s="190" t="s">
        <v>168</v>
      </c>
      <c r="B35" s="71"/>
      <c r="C35" s="8"/>
      <c r="E35" s="103"/>
      <c r="F35" s="103"/>
      <c r="G35" s="103"/>
      <c r="I35" s="3"/>
    </row>
    <row r="36" spans="1:10">
      <c r="A36" s="190"/>
      <c r="B36" s="71"/>
    </row>
    <row r="37" spans="1:10">
      <c r="B37" s="78"/>
      <c r="C37" s="78"/>
    </row>
    <row r="38" spans="1:10">
      <c r="A38" s="103" t="s">
        <v>164</v>
      </c>
      <c r="B38" s="104">
        <f>+I7</f>
        <v>7.2316969653446958E-2</v>
      </c>
      <c r="C38" s="93" t="str">
        <f>+B5</f>
        <v>Červenec</v>
      </c>
      <c r="D38" s="103" t="str">
        <f>+D5</f>
        <v>Srpen</v>
      </c>
      <c r="E38" s="103" t="str">
        <f>+F5</f>
        <v>Září</v>
      </c>
    </row>
    <row r="39" spans="1:10">
      <c r="A39" s="103" t="s">
        <v>59</v>
      </c>
      <c r="B39" s="104">
        <f t="shared" ref="B39:B40" si="0">+I8</f>
        <v>6.7656621113808574E-2</v>
      </c>
      <c r="C39" s="93"/>
      <c r="D39" s="103"/>
      <c r="E39" s="103"/>
      <c r="H39" s="116"/>
    </row>
    <row r="40" spans="1:10">
      <c r="A40" s="103" t="s">
        <v>116</v>
      </c>
      <c r="B40" s="104">
        <f t="shared" si="0"/>
        <v>3.9730418150615891E-2</v>
      </c>
      <c r="C40" s="93"/>
      <c r="D40" s="103"/>
      <c r="E40" s="103"/>
      <c r="H40" s="116"/>
    </row>
    <row r="41" spans="1:10">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{DDC7855E-897A-4F10-AF75-4E27822A60E4}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DDC7855E-897A-4F10-AF75-4E27822A60E4}">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4"/>
  <dimension ref="A1:O41"/>
  <sheetViews>
    <sheetView showGridLines="0" view="pageBreakPreview" zoomScaleNormal="70" zoomScaleSheetLayoutView="100" workbookViewId="0">
      <selection activeCell="K34" sqref="K34"/>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6" t="s">
        <v>271</v>
      </c>
      <c r="I1" s="239"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1">
        <v>2023</v>
      </c>
      <c r="B5" s="377" t="s">
        <v>14</v>
      </c>
      <c r="C5" s="379"/>
      <c r="D5" s="377" t="s">
        <v>15</v>
      </c>
      <c r="E5" s="379"/>
      <c r="F5" s="377" t="s">
        <v>16</v>
      </c>
      <c r="G5" s="379"/>
      <c r="H5" s="377" t="s">
        <v>7</v>
      </c>
      <c r="I5" s="378"/>
    </row>
    <row r="6" spans="1:15" ht="12">
      <c r="A6" s="392"/>
      <c r="B6" s="274" t="s">
        <v>288</v>
      </c>
      <c r="C6" s="275" t="s">
        <v>289</v>
      </c>
      <c r="D6" s="274" t="s">
        <v>288</v>
      </c>
      <c r="E6" s="275" t="s">
        <v>289</v>
      </c>
      <c r="F6" s="274" t="s">
        <v>288</v>
      </c>
      <c r="G6" s="275" t="s">
        <v>289</v>
      </c>
      <c r="H6" s="274" t="s">
        <v>288</v>
      </c>
      <c r="I6" s="293" t="s">
        <v>289</v>
      </c>
      <c r="J6" s="109"/>
      <c r="O6" s="109"/>
    </row>
    <row r="7" spans="1:15" ht="13.2">
      <c r="A7" s="167" t="s">
        <v>196</v>
      </c>
      <c r="B7" s="280">
        <v>611.04000000000019</v>
      </c>
      <c r="C7" s="324">
        <v>1.6230525093106588E-2</v>
      </c>
      <c r="D7" s="280">
        <v>611.04300000000023</v>
      </c>
      <c r="E7" s="324">
        <v>1.6229448168403927E-2</v>
      </c>
      <c r="F7" s="195">
        <v>610.97900000000016</v>
      </c>
      <c r="G7" s="324">
        <v>1.621132095617021E-2</v>
      </c>
      <c r="H7" s="195">
        <v>610.97900000000016</v>
      </c>
      <c r="I7" s="201">
        <v>1.621132095617021E-2</v>
      </c>
      <c r="J7" s="111"/>
      <c r="O7" s="60"/>
    </row>
    <row r="8" spans="1:15" ht="12">
      <c r="A8" s="167" t="s">
        <v>332</v>
      </c>
      <c r="B8" s="280">
        <v>134245.42300000007</v>
      </c>
      <c r="C8" s="324">
        <v>1.915245054152713E-2</v>
      </c>
      <c r="D8" s="280">
        <v>182200.66200000004</v>
      </c>
      <c r="E8" s="324">
        <v>2.5951757721304917E-2</v>
      </c>
      <c r="F8" s="195">
        <v>176883.85400000011</v>
      </c>
      <c r="G8" s="324">
        <v>2.4343985393166231E-2</v>
      </c>
      <c r="H8" s="195">
        <v>493329.93900000019</v>
      </c>
      <c r="I8" s="201">
        <v>2.3165302846635517E-2</v>
      </c>
      <c r="J8" s="111"/>
      <c r="O8" s="60"/>
    </row>
    <row r="9" spans="1:15" ht="12">
      <c r="A9" s="167" t="s">
        <v>333</v>
      </c>
      <c r="B9" s="280">
        <v>38731.063999999998</v>
      </c>
      <c r="C9" s="324">
        <v>1.5072371912739765E-2</v>
      </c>
      <c r="D9" s="280">
        <v>39882.416000000005</v>
      </c>
      <c r="E9" s="324">
        <v>1.5053858122253667E-2</v>
      </c>
      <c r="F9" s="195">
        <v>39863.286000000007</v>
      </c>
      <c r="G9" s="324">
        <v>1.4322866289388173E-2</v>
      </c>
      <c r="H9" s="195">
        <v>118476.76600000002</v>
      </c>
      <c r="I9" s="202">
        <v>1.4805561258616068E-2</v>
      </c>
      <c r="J9" s="101"/>
      <c r="O9" s="104"/>
    </row>
    <row r="10" spans="1:15">
      <c r="A10" s="170" t="s">
        <v>40</v>
      </c>
      <c r="B10" s="282">
        <v>11663.838</v>
      </c>
      <c r="C10" s="325">
        <v>3.8491872251067434E-2</v>
      </c>
      <c r="D10" s="282">
        <v>10984.495999999999</v>
      </c>
      <c r="E10" s="325">
        <v>4.6179601327776792E-2</v>
      </c>
      <c r="F10" s="196">
        <v>11439.945</v>
      </c>
      <c r="G10" s="325">
        <v>4.4717954336385368E-2</v>
      </c>
      <c r="H10" s="196">
        <v>34088.278999999995</v>
      </c>
      <c r="I10" s="203">
        <v>4.2786312487496536E-2</v>
      </c>
      <c r="J10" s="101"/>
      <c r="O10" s="127"/>
    </row>
    <row r="11" spans="1:15">
      <c r="A11" s="170" t="s">
        <v>39</v>
      </c>
      <c r="B11" s="282">
        <v>1821.345</v>
      </c>
      <c r="C11" s="325">
        <v>6.0223945008395535E-2</v>
      </c>
      <c r="D11" s="282">
        <v>1808.431</v>
      </c>
      <c r="E11" s="325">
        <v>6.046092271669231E-2</v>
      </c>
      <c r="F11" s="196">
        <v>1771.2</v>
      </c>
      <c r="G11" s="325">
        <v>5.8749107709782186E-2</v>
      </c>
      <c r="H11" s="196">
        <v>5400.9759999999997</v>
      </c>
      <c r="I11" s="203">
        <v>5.9810045507773316E-2</v>
      </c>
      <c r="J11" s="101"/>
      <c r="O11" s="127"/>
    </row>
    <row r="12" spans="1:15">
      <c r="A12" s="170" t="s">
        <v>38</v>
      </c>
      <c r="B12" s="282">
        <v>0</v>
      </c>
      <c r="C12" s="325">
        <v>0</v>
      </c>
      <c r="D12" s="282">
        <v>0</v>
      </c>
      <c r="E12" s="325">
        <v>0</v>
      </c>
      <c r="F12" s="196">
        <v>0</v>
      </c>
      <c r="G12" s="325">
        <v>0</v>
      </c>
      <c r="H12" s="196">
        <v>0</v>
      </c>
      <c r="I12" s="203">
        <v>0</v>
      </c>
      <c r="J12" s="101"/>
      <c r="O12" s="127"/>
    </row>
    <row r="13" spans="1:15">
      <c r="A13" s="170" t="s">
        <v>60</v>
      </c>
      <c r="B13" s="282">
        <v>20</v>
      </c>
      <c r="C13" s="325">
        <v>3.5040365625191084E-3</v>
      </c>
      <c r="D13" s="282">
        <v>8</v>
      </c>
      <c r="E13" s="325">
        <v>1.0774609578654852E-3</v>
      </c>
      <c r="F13" s="196">
        <v>11</v>
      </c>
      <c r="G13" s="325">
        <v>1.8939570030437609E-3</v>
      </c>
      <c r="H13" s="196">
        <v>39</v>
      </c>
      <c r="I13" s="203">
        <v>2.059078445186698E-3</v>
      </c>
      <c r="J13" s="101"/>
      <c r="O13" s="127"/>
    </row>
    <row r="14" spans="1:15">
      <c r="A14" s="170" t="s">
        <v>61</v>
      </c>
      <c r="B14" s="282">
        <v>0</v>
      </c>
      <c r="C14" s="325">
        <v>0</v>
      </c>
      <c r="D14" s="282">
        <v>0</v>
      </c>
      <c r="E14" s="325">
        <v>0</v>
      </c>
      <c r="F14" s="196">
        <v>0</v>
      </c>
      <c r="G14" s="325">
        <v>0</v>
      </c>
      <c r="H14" s="196">
        <v>0</v>
      </c>
      <c r="I14" s="203">
        <v>0</v>
      </c>
      <c r="J14" s="101"/>
      <c r="O14" s="127"/>
    </row>
    <row r="15" spans="1:15">
      <c r="A15" s="170" t="s">
        <v>62</v>
      </c>
      <c r="B15" s="282">
        <v>23.1</v>
      </c>
      <c r="C15" s="325">
        <v>0.27711132437619962</v>
      </c>
      <c r="D15" s="282">
        <v>16.3</v>
      </c>
      <c r="E15" s="325">
        <v>0.23589001447178007</v>
      </c>
      <c r="F15" s="196">
        <v>16.2</v>
      </c>
      <c r="G15" s="325">
        <v>0.21742048047241982</v>
      </c>
      <c r="H15" s="196">
        <v>55.600000000000009</v>
      </c>
      <c r="I15" s="203">
        <v>0.24496629510508003</v>
      </c>
      <c r="J15" s="101"/>
      <c r="O15" s="127"/>
    </row>
    <row r="16" spans="1:15">
      <c r="A16" s="170" t="s">
        <v>37</v>
      </c>
      <c r="B16" s="282">
        <v>460</v>
      </c>
      <c r="C16" s="325">
        <v>5.2303162007215982E-4</v>
      </c>
      <c r="D16" s="282">
        <v>452</v>
      </c>
      <c r="E16" s="325">
        <v>4.3404198510400182E-4</v>
      </c>
      <c r="F16" s="196">
        <v>503</v>
      </c>
      <c r="G16" s="325">
        <v>4.2315425123218243E-4</v>
      </c>
      <c r="H16" s="196">
        <v>1415</v>
      </c>
      <c r="I16" s="203">
        <v>4.5504922824655866E-4</v>
      </c>
      <c r="J16" s="101"/>
      <c r="O16" s="127"/>
    </row>
    <row r="17" spans="1:15">
      <c r="A17" s="170" t="s">
        <v>72</v>
      </c>
      <c r="B17" s="282">
        <v>1355.66</v>
      </c>
      <c r="C17" s="325">
        <v>0.19952255641310943</v>
      </c>
      <c r="D17" s="282">
        <v>1355.66</v>
      </c>
      <c r="E17" s="325">
        <v>0.19456544047258537</v>
      </c>
      <c r="F17" s="196">
        <v>1596.97</v>
      </c>
      <c r="G17" s="325">
        <v>0.21616547459838759</v>
      </c>
      <c r="H17" s="196">
        <v>4308.29</v>
      </c>
      <c r="I17" s="203">
        <v>0.20370290692094087</v>
      </c>
      <c r="J17" s="101"/>
      <c r="O17" s="127"/>
    </row>
    <row r="18" spans="1:15">
      <c r="A18" s="170" t="s">
        <v>36</v>
      </c>
      <c r="B18" s="282">
        <v>0</v>
      </c>
      <c r="C18" s="325">
        <v>0</v>
      </c>
      <c r="D18" s="282">
        <v>0</v>
      </c>
      <c r="E18" s="325">
        <v>0</v>
      </c>
      <c r="F18" s="196">
        <v>0</v>
      </c>
      <c r="G18" s="325">
        <v>0</v>
      </c>
      <c r="H18" s="196">
        <v>0</v>
      </c>
      <c r="I18" s="203">
        <v>0</v>
      </c>
      <c r="J18" s="101"/>
      <c r="O18" s="127"/>
    </row>
    <row r="19" spans="1:15">
      <c r="A19" s="170" t="s">
        <v>35</v>
      </c>
      <c r="B19" s="282">
        <v>514.70500000000004</v>
      </c>
      <c r="C19" s="325">
        <v>8.3061326404038679E-3</v>
      </c>
      <c r="D19" s="282">
        <v>1743.9859999999999</v>
      </c>
      <c r="E19" s="325">
        <v>2.4668962218785014E-2</v>
      </c>
      <c r="F19" s="196">
        <v>1577.7339999999999</v>
      </c>
      <c r="G19" s="325">
        <v>4.0745968038721915E-2</v>
      </c>
      <c r="H19" s="196">
        <v>3836.4249999999997</v>
      </c>
      <c r="I19" s="203">
        <v>2.2385011508478134E-2</v>
      </c>
      <c r="J19" s="101"/>
      <c r="O19" s="127"/>
    </row>
    <row r="20" spans="1:15">
      <c r="A20" s="170" t="s">
        <v>34</v>
      </c>
      <c r="B20" s="282">
        <v>0</v>
      </c>
      <c r="C20" s="325">
        <v>0</v>
      </c>
      <c r="D20" s="282">
        <v>0</v>
      </c>
      <c r="E20" s="325">
        <v>0</v>
      </c>
      <c r="F20" s="196">
        <v>0</v>
      </c>
      <c r="G20" s="325">
        <v>0</v>
      </c>
      <c r="H20" s="196">
        <v>0</v>
      </c>
      <c r="I20" s="203">
        <v>0</v>
      </c>
      <c r="J20" s="101"/>
      <c r="O20" s="127"/>
    </row>
    <row r="21" spans="1:15">
      <c r="A21" s="170" t="s">
        <v>33</v>
      </c>
      <c r="B21" s="282">
        <v>108.727</v>
      </c>
      <c r="C21" s="325">
        <v>5.9952649071042213E-4</v>
      </c>
      <c r="D21" s="282">
        <v>169.72</v>
      </c>
      <c r="E21" s="325">
        <v>8.5636336592466401E-4</v>
      </c>
      <c r="F21" s="196">
        <v>219.07900000000001</v>
      </c>
      <c r="G21" s="325">
        <v>1.2035271401662209E-3</v>
      </c>
      <c r="H21" s="196">
        <v>497.52600000000001</v>
      </c>
      <c r="I21" s="203">
        <v>8.8595153228450689E-4</v>
      </c>
      <c r="J21" s="101"/>
      <c r="O21" s="127"/>
    </row>
    <row r="22" spans="1:15">
      <c r="A22" s="170" t="s">
        <v>32</v>
      </c>
      <c r="B22" s="282">
        <v>0</v>
      </c>
      <c r="C22" s="325">
        <v>0</v>
      </c>
      <c r="D22" s="282">
        <v>0</v>
      </c>
      <c r="E22" s="325">
        <v>0</v>
      </c>
      <c r="F22" s="196">
        <v>0</v>
      </c>
      <c r="G22" s="325">
        <v>0</v>
      </c>
      <c r="H22" s="196">
        <v>0</v>
      </c>
      <c r="I22" s="203">
        <v>0</v>
      </c>
      <c r="J22" s="101"/>
      <c r="O22" s="127"/>
    </row>
    <row r="23" spans="1:15">
      <c r="A23" s="170" t="s">
        <v>3</v>
      </c>
      <c r="B23" s="282">
        <v>0</v>
      </c>
      <c r="C23" s="325">
        <v>0</v>
      </c>
      <c r="D23" s="282">
        <v>0</v>
      </c>
      <c r="E23" s="325">
        <v>0</v>
      </c>
      <c r="F23" s="196">
        <v>0</v>
      </c>
      <c r="G23" s="325">
        <v>0</v>
      </c>
      <c r="H23" s="196">
        <v>0</v>
      </c>
      <c r="I23" s="203">
        <v>0</v>
      </c>
      <c r="J23" s="101"/>
      <c r="O23" s="127"/>
    </row>
    <row r="24" spans="1:15">
      <c r="A24" s="170" t="s">
        <v>31</v>
      </c>
      <c r="B24" s="282">
        <v>939.1</v>
      </c>
      <c r="C24" s="325">
        <v>6.867707448679955E-2</v>
      </c>
      <c r="D24" s="282">
        <v>934.86</v>
      </c>
      <c r="E24" s="325">
        <v>0.14399985212774313</v>
      </c>
      <c r="F24" s="196">
        <v>798.7</v>
      </c>
      <c r="G24" s="325">
        <v>0.12300956523734592</v>
      </c>
      <c r="H24" s="196">
        <v>2672.66</v>
      </c>
      <c r="I24" s="203">
        <v>0.10025273805814737</v>
      </c>
      <c r="J24" s="101"/>
      <c r="O24" s="127"/>
    </row>
    <row r="25" spans="1:15">
      <c r="A25" s="170" t="s">
        <v>30</v>
      </c>
      <c r="B25" s="282">
        <v>21824.589</v>
      </c>
      <c r="C25" s="325">
        <v>2.9362118094678844E-2</v>
      </c>
      <c r="D25" s="282">
        <v>22408.963000000003</v>
      </c>
      <c r="E25" s="325">
        <v>3.1005625051838945E-2</v>
      </c>
      <c r="F25" s="196">
        <v>21929.458000000002</v>
      </c>
      <c r="G25" s="325">
        <v>3.1573937647961473E-2</v>
      </c>
      <c r="H25" s="196">
        <v>66163.010000000009</v>
      </c>
      <c r="I25" s="203">
        <v>3.062290892742648E-2</v>
      </c>
      <c r="J25" s="101"/>
      <c r="O25" s="98"/>
    </row>
    <row r="26" spans="1:15" ht="13.5" customHeight="1">
      <c r="A26" s="168" t="s">
        <v>335</v>
      </c>
      <c r="B26" s="280">
        <v>32582.887000000002</v>
      </c>
      <c r="C26" s="324">
        <v>1.5254387982313732E-2</v>
      </c>
      <c r="D26" s="280">
        <v>34050.650999999998</v>
      </c>
      <c r="E26" s="324">
        <v>1.5568720636708316E-2</v>
      </c>
      <c r="F26" s="195">
        <v>35291.406999999992</v>
      </c>
      <c r="G26" s="324">
        <v>1.4979220157209915E-2</v>
      </c>
      <c r="H26" s="195">
        <v>101924.94499999999</v>
      </c>
      <c r="I26" s="202">
        <v>1.5260254175322969E-2</v>
      </c>
      <c r="J26" s="10"/>
      <c r="O26" s="78"/>
    </row>
    <row r="27" spans="1:15" ht="12.75" customHeight="1">
      <c r="A27" s="170" t="s">
        <v>26</v>
      </c>
      <c r="B27" s="282">
        <v>3879.94</v>
      </c>
      <c r="C27" s="325">
        <v>4.2698000687252553E-3</v>
      </c>
      <c r="D27" s="282">
        <v>4169.8600000000006</v>
      </c>
      <c r="E27" s="325">
        <v>4.3841208183985894E-3</v>
      </c>
      <c r="F27" s="196">
        <v>4638.1600000000008</v>
      </c>
      <c r="G27" s="325">
        <v>4.5423732803323976E-3</v>
      </c>
      <c r="H27" s="196">
        <v>12687.960000000003</v>
      </c>
      <c r="I27" s="203">
        <v>4.4041516689941346E-3</v>
      </c>
      <c r="J27" s="101"/>
      <c r="O27" s="78"/>
    </row>
    <row r="28" spans="1:15" ht="12.75" customHeight="1">
      <c r="A28" s="170" t="s">
        <v>0</v>
      </c>
      <c r="B28" s="282">
        <v>1355.66</v>
      </c>
      <c r="C28" s="325">
        <v>2.9432124093334868E-2</v>
      </c>
      <c r="D28" s="282">
        <v>1355.66</v>
      </c>
      <c r="E28" s="325">
        <v>3.2287328308488961E-2</v>
      </c>
      <c r="F28" s="196">
        <v>1596.97</v>
      </c>
      <c r="G28" s="325">
        <v>3.555389658991652E-2</v>
      </c>
      <c r="H28" s="196">
        <v>4308.29</v>
      </c>
      <c r="I28" s="203">
        <v>3.2401732660033343E-2</v>
      </c>
      <c r="J28" s="101"/>
      <c r="O28" s="78"/>
    </row>
    <row r="29" spans="1:15" ht="12.75" customHeight="1">
      <c r="A29" s="170" t="s">
        <v>1</v>
      </c>
      <c r="B29" s="282">
        <v>28.12</v>
      </c>
      <c r="C29" s="325">
        <v>5.7366424158200764E-3</v>
      </c>
      <c r="D29" s="282">
        <v>32.17</v>
      </c>
      <c r="E29" s="325">
        <v>6.8720887881561664E-3</v>
      </c>
      <c r="F29" s="196">
        <v>33.72</v>
      </c>
      <c r="G29" s="325">
        <v>6.6868833174556211E-3</v>
      </c>
      <c r="H29" s="196">
        <v>94.01</v>
      </c>
      <c r="I29" s="203">
        <v>6.4276891804439908E-3</v>
      </c>
      <c r="J29" s="101"/>
      <c r="O29" s="78"/>
    </row>
    <row r="30" spans="1:15" ht="12.75" customHeight="1">
      <c r="A30" s="170" t="s">
        <v>2</v>
      </c>
      <c r="B30" s="282">
        <v>4.7</v>
      </c>
      <c r="C30" s="325">
        <v>1.3914213250416465E-3</v>
      </c>
      <c r="D30" s="282">
        <v>5.9</v>
      </c>
      <c r="E30" s="325">
        <v>1.7394796125618731E-3</v>
      </c>
      <c r="F30" s="196">
        <v>7.4</v>
      </c>
      <c r="G30" s="325">
        <v>1.5913109262418791E-3</v>
      </c>
      <c r="H30" s="196">
        <v>18</v>
      </c>
      <c r="I30" s="203">
        <v>1.5761940063646715E-3</v>
      </c>
      <c r="J30" s="101"/>
    </row>
    <row r="31" spans="1:15">
      <c r="A31" s="170" t="s">
        <v>6</v>
      </c>
      <c r="B31" s="282">
        <v>1851.6</v>
      </c>
      <c r="C31" s="325">
        <v>0.10880050731262686</v>
      </c>
      <c r="D31" s="282">
        <v>2297.0699999999997</v>
      </c>
      <c r="E31" s="325">
        <v>0.16036551331981055</v>
      </c>
      <c r="F31" s="196">
        <v>2147.98</v>
      </c>
      <c r="G31" s="325">
        <v>0.11465146776862625</v>
      </c>
      <c r="H31" s="196">
        <v>6296.65</v>
      </c>
      <c r="I31" s="203">
        <v>0.12573902241012788</v>
      </c>
      <c r="J31" s="101"/>
    </row>
    <row r="32" spans="1:15">
      <c r="A32" s="170" t="s">
        <v>25</v>
      </c>
      <c r="B32" s="282">
        <v>19451.898000000001</v>
      </c>
      <c r="C32" s="325">
        <v>2.5775713921849339E-2</v>
      </c>
      <c r="D32" s="282">
        <v>19947.353999999999</v>
      </c>
      <c r="E32" s="325">
        <v>2.4630803714422254E-2</v>
      </c>
      <c r="F32" s="196">
        <v>20512.716999999993</v>
      </c>
      <c r="G32" s="325">
        <v>2.3674559596507275E-2</v>
      </c>
      <c r="H32" s="196">
        <v>59911.968999999997</v>
      </c>
      <c r="I32" s="203">
        <v>2.464540057176675E-2</v>
      </c>
      <c r="J32" s="101"/>
    </row>
    <row r="33" spans="1:10">
      <c r="A33" s="170" t="s">
        <v>5</v>
      </c>
      <c r="B33" s="282">
        <v>4972.6990000000005</v>
      </c>
      <c r="C33" s="325">
        <v>1.5671860454274832E-2</v>
      </c>
      <c r="D33" s="282">
        <v>5418.8969999999999</v>
      </c>
      <c r="E33" s="325">
        <v>1.742445924876735E-2</v>
      </c>
      <c r="F33" s="196">
        <v>5861.6299999999992</v>
      </c>
      <c r="G33" s="325">
        <v>1.676383104933787E-2</v>
      </c>
      <c r="H33" s="196">
        <v>16253.226000000001</v>
      </c>
      <c r="I33" s="203">
        <v>1.6619619488729018E-2</v>
      </c>
      <c r="J33" s="101"/>
    </row>
    <row r="34" spans="1:10">
      <c r="A34" s="170" t="s">
        <v>3</v>
      </c>
      <c r="B34" s="282">
        <v>1038.27</v>
      </c>
      <c r="C34" s="325">
        <v>1.2366983048477342E-2</v>
      </c>
      <c r="D34" s="282">
        <v>823.74</v>
      </c>
      <c r="E34" s="325">
        <v>1.6228340197421757E-2</v>
      </c>
      <c r="F34" s="196">
        <v>492.83</v>
      </c>
      <c r="G34" s="325">
        <v>1.0834440784086125E-2</v>
      </c>
      <c r="H34" s="196">
        <v>2354.84</v>
      </c>
      <c r="I34" s="203">
        <v>1.3067801609746237E-2</v>
      </c>
      <c r="J34" s="101"/>
    </row>
    <row r="35" spans="1:10" ht="11.4" customHeight="1">
      <c r="A35" s="190" t="s">
        <v>168</v>
      </c>
      <c r="B35" s="71"/>
      <c r="C35" s="8"/>
      <c r="E35" s="103"/>
      <c r="F35" s="103"/>
      <c r="G35" s="103"/>
      <c r="I35" s="3"/>
    </row>
    <row r="36" spans="1:10">
      <c r="A36" s="190"/>
      <c r="B36" s="71"/>
    </row>
    <row r="37" spans="1:10">
      <c r="B37" s="78"/>
      <c r="C37" s="78"/>
    </row>
    <row r="38" spans="1:10">
      <c r="A38" s="103" t="s">
        <v>164</v>
      </c>
      <c r="B38" s="104">
        <f>+I7</f>
        <v>1.621132095617021E-2</v>
      </c>
      <c r="C38" s="93" t="str">
        <f>+B5</f>
        <v>Červenec</v>
      </c>
      <c r="D38" s="103" t="str">
        <f>+D5</f>
        <v>Srpen</v>
      </c>
      <c r="E38" s="103" t="str">
        <f>+F5</f>
        <v>Září</v>
      </c>
    </row>
    <row r="39" spans="1:10">
      <c r="A39" s="103" t="s">
        <v>59</v>
      </c>
      <c r="B39" s="104">
        <f t="shared" ref="B39:B40" si="0">+I8</f>
        <v>2.3165302846635517E-2</v>
      </c>
      <c r="C39" s="93"/>
      <c r="D39" s="103"/>
      <c r="E39" s="103"/>
      <c r="H39" s="116"/>
    </row>
    <row r="40" spans="1:10">
      <c r="A40" s="103" t="s">
        <v>116</v>
      </c>
      <c r="B40" s="104">
        <f t="shared" si="0"/>
        <v>1.4805561258616068E-2</v>
      </c>
      <c r="C40" s="93"/>
      <c r="D40" s="103"/>
      <c r="E40" s="103"/>
      <c r="H40" s="116"/>
    </row>
    <row r="41" spans="1:10">
      <c r="B41" s="78"/>
      <c r="C41" s="78"/>
      <c r="H41" s="116"/>
    </row>
  </sheetData>
  <mergeCells count="5">
    <mergeCell ref="B5:C5"/>
    <mergeCell ref="D5:E5"/>
    <mergeCell ref="F5:G5"/>
    <mergeCell ref="H5:I5"/>
    <mergeCell ref="A5:A6"/>
  </mergeCells>
  <conditionalFormatting sqref="I10:I25 C10:C25 C27:C34 E10:E25 E27:E34 G10:G25 G27:G34 I10:I25 I27:I34">
    <cfRule type="dataBar" priority="2">
      <dataBar>
        <cfvo type="num" val="0"/>
        <cfvo type="num" val="1"/>
        <color theme="9"/>
      </dataBar>
      <extLst>
        <ext xmlns:x14="http://schemas.microsoft.com/office/spreadsheetml/2009/9/main" uri="{B025F937-C7B1-47D3-B67F-A62EFF666E3E}">
          <x14:id>{5A266521-9702-49CC-8735-2801FAA5A20F}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A266521-9702-49CC-8735-2801FAA5A20F}">
            <x14:dataBar minLength="0" maxLength="100" gradient="0" direction="rightToLeft">
              <x14:cfvo type="num">
                <xm:f>0</xm:f>
              </x14:cfvo>
              <x14:cfvo type="num">
                <xm:f>1</xm:f>
              </x14:cfvo>
              <x14:negativeFillColor rgb="FFFF0000"/>
              <x14:axisColor rgb="FF000000"/>
            </x14:dataBar>
          </x14:cfRule>
          <xm:sqref>I10:I25 C10:C25 C27:C34 E10:E25 E27:E34 G10:G25 G27:G34 I10:I25 I27:I34</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5"/>
  <dimension ref="A1:O42"/>
  <sheetViews>
    <sheetView showGridLines="0" view="pageBreakPreview" topLeftCell="A7" zoomScaleNormal="70" zoomScaleSheetLayoutView="100" workbookViewId="0">
      <selection activeCell="K36" sqref="K36"/>
    </sheetView>
  </sheetViews>
  <sheetFormatPr defaultColWidth="9.109375" defaultRowHeight="11.4"/>
  <cols>
    <col min="1" max="1" width="33.33203125" style="74" customWidth="1"/>
    <col min="2" max="9" width="13.33203125" style="74" customWidth="1"/>
    <col min="10" max="15" width="9.109375" style="74" customWidth="1"/>
    <col min="16" max="16384" width="9.109375" style="74"/>
  </cols>
  <sheetData>
    <row r="1" spans="1:15" ht="17.399999999999999">
      <c r="A1" s="236" t="s">
        <v>272</v>
      </c>
      <c r="I1" s="239"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1">
        <v>2023</v>
      </c>
      <c r="B5" s="377" t="s">
        <v>14</v>
      </c>
      <c r="C5" s="379"/>
      <c r="D5" s="377" t="s">
        <v>15</v>
      </c>
      <c r="E5" s="379"/>
      <c r="F5" s="377" t="s">
        <v>16</v>
      </c>
      <c r="G5" s="379"/>
      <c r="H5" s="377" t="s">
        <v>7</v>
      </c>
      <c r="I5" s="378"/>
    </row>
    <row r="6" spans="1:15" ht="12">
      <c r="A6" s="392"/>
      <c r="B6" s="274" t="s">
        <v>288</v>
      </c>
      <c r="C6" s="275" t="s">
        <v>289</v>
      </c>
      <c r="D6" s="274" t="s">
        <v>288</v>
      </c>
      <c r="E6" s="275" t="s">
        <v>289</v>
      </c>
      <c r="F6" s="274" t="s">
        <v>288</v>
      </c>
      <c r="G6" s="275" t="s">
        <v>289</v>
      </c>
      <c r="H6" s="274" t="s">
        <v>288</v>
      </c>
      <c r="I6" s="293" t="s">
        <v>289</v>
      </c>
      <c r="J6" s="109"/>
      <c r="O6" s="109"/>
    </row>
    <row r="7" spans="1:15" ht="13.2">
      <c r="A7" s="167" t="s">
        <v>196</v>
      </c>
      <c r="B7" s="280">
        <v>942.42750000000001</v>
      </c>
      <c r="C7" s="324">
        <v>2.5032883587299857E-2</v>
      </c>
      <c r="D7" s="280">
        <v>942.42750000000001</v>
      </c>
      <c r="E7" s="324">
        <v>2.5031099715942227E-2</v>
      </c>
      <c r="F7" s="195">
        <v>942.42750000000001</v>
      </c>
      <c r="G7" s="324">
        <v>2.5005760722416146E-2</v>
      </c>
      <c r="H7" s="195">
        <v>942.42750000000001</v>
      </c>
      <c r="I7" s="201">
        <v>2.5005760722416146E-2</v>
      </c>
      <c r="J7" s="111"/>
      <c r="O7" s="60"/>
    </row>
    <row r="8" spans="1:15" ht="12">
      <c r="A8" s="167" t="s">
        <v>332</v>
      </c>
      <c r="B8" s="280">
        <v>155720.76300000001</v>
      </c>
      <c r="C8" s="324">
        <v>2.2216282276129196E-2</v>
      </c>
      <c r="D8" s="280">
        <v>165132.93699999998</v>
      </c>
      <c r="E8" s="324">
        <v>2.3520715708659209E-2</v>
      </c>
      <c r="F8" s="195">
        <v>221945.43800000008</v>
      </c>
      <c r="G8" s="324">
        <v>3.0545673777279184E-2</v>
      </c>
      <c r="H8" s="195">
        <v>542799.13800000004</v>
      </c>
      <c r="I8" s="201">
        <v>2.5488228916637268E-2</v>
      </c>
      <c r="J8" s="111"/>
      <c r="O8" s="60"/>
    </row>
    <row r="9" spans="1:15" ht="12">
      <c r="A9" s="167" t="s">
        <v>336</v>
      </c>
      <c r="B9" s="280">
        <v>92362.307000000001</v>
      </c>
      <c r="C9" s="324">
        <v>3.594321709888082E-2</v>
      </c>
      <c r="D9" s="280">
        <v>94175.842000000004</v>
      </c>
      <c r="E9" s="324">
        <v>3.5547238763363229E-2</v>
      </c>
      <c r="F9" s="195">
        <v>109615.951</v>
      </c>
      <c r="G9" s="324">
        <v>3.9384977178176572E-2</v>
      </c>
      <c r="H9" s="195">
        <v>296154.09999999998</v>
      </c>
      <c r="I9" s="202">
        <v>3.7009177559255015E-2</v>
      </c>
      <c r="J9" s="101"/>
      <c r="O9" s="104"/>
    </row>
    <row r="10" spans="1:15">
      <c r="A10" s="170" t="s">
        <v>40</v>
      </c>
      <c r="B10" s="282">
        <v>20279.52</v>
      </c>
      <c r="C10" s="325">
        <v>6.6924514311066996E-2</v>
      </c>
      <c r="D10" s="282">
        <v>18615.490000000002</v>
      </c>
      <c r="E10" s="325">
        <v>7.8260842074248632E-2</v>
      </c>
      <c r="F10" s="196">
        <v>18487.05</v>
      </c>
      <c r="G10" s="325">
        <v>7.2264600722684688E-2</v>
      </c>
      <c r="H10" s="196">
        <v>57382.06</v>
      </c>
      <c r="I10" s="203">
        <v>7.2023781263239356E-2</v>
      </c>
      <c r="J10" s="101"/>
      <c r="O10" s="127"/>
    </row>
    <row r="11" spans="1:15">
      <c r="A11" s="170" t="s">
        <v>39</v>
      </c>
      <c r="B11" s="282">
        <v>656</v>
      </c>
      <c r="C11" s="325">
        <v>2.1691062333334687E-2</v>
      </c>
      <c r="D11" s="282">
        <v>548</v>
      </c>
      <c r="E11" s="325">
        <v>1.8321177666578033E-2</v>
      </c>
      <c r="F11" s="196">
        <v>798</v>
      </c>
      <c r="G11" s="325">
        <v>2.6468940804204037E-2</v>
      </c>
      <c r="H11" s="196">
        <v>2002</v>
      </c>
      <c r="I11" s="203">
        <v>2.2170013550617925E-2</v>
      </c>
      <c r="J11" s="101"/>
      <c r="O11" s="127"/>
    </row>
    <row r="12" spans="1:15">
      <c r="A12" s="170" t="s">
        <v>38</v>
      </c>
      <c r="B12" s="282">
        <v>520.26</v>
      </c>
      <c r="C12" s="325">
        <v>3.0725744313084107E-3</v>
      </c>
      <c r="D12" s="282">
        <v>685.41</v>
      </c>
      <c r="E12" s="325">
        <v>4.4586164595875307E-3</v>
      </c>
      <c r="F12" s="196">
        <v>207.34</v>
      </c>
      <c r="G12" s="325">
        <v>1.1478178213935018E-3</v>
      </c>
      <c r="H12" s="196">
        <v>1413.01</v>
      </c>
      <c r="I12" s="203">
        <v>2.8053207222359651E-3</v>
      </c>
      <c r="J12" s="101"/>
      <c r="O12" s="127"/>
    </row>
    <row r="13" spans="1:15">
      <c r="A13" s="170" t="s">
        <v>60</v>
      </c>
      <c r="B13" s="282">
        <v>0</v>
      </c>
      <c r="C13" s="325">
        <v>0</v>
      </c>
      <c r="D13" s="282">
        <v>0</v>
      </c>
      <c r="E13" s="325">
        <v>0</v>
      </c>
      <c r="F13" s="196">
        <v>0</v>
      </c>
      <c r="G13" s="325">
        <v>0</v>
      </c>
      <c r="H13" s="196">
        <v>0</v>
      </c>
      <c r="I13" s="203">
        <v>0</v>
      </c>
      <c r="J13" s="101"/>
      <c r="O13" s="127"/>
    </row>
    <row r="14" spans="1:15">
      <c r="A14" s="170" t="s">
        <v>61</v>
      </c>
      <c r="B14" s="282">
        <v>0</v>
      </c>
      <c r="C14" s="325">
        <v>0</v>
      </c>
      <c r="D14" s="282">
        <v>0</v>
      </c>
      <c r="E14" s="325">
        <v>0</v>
      </c>
      <c r="F14" s="196">
        <v>0</v>
      </c>
      <c r="G14" s="325">
        <v>0</v>
      </c>
      <c r="H14" s="196">
        <v>0</v>
      </c>
      <c r="I14" s="203">
        <v>0</v>
      </c>
      <c r="J14" s="101"/>
      <c r="O14" s="127"/>
    </row>
    <row r="15" spans="1:15">
      <c r="A15" s="170" t="s">
        <v>62</v>
      </c>
      <c r="B15" s="282">
        <v>1.76</v>
      </c>
      <c r="C15" s="325">
        <v>2.1113243761996161E-2</v>
      </c>
      <c r="D15" s="282">
        <v>1.47</v>
      </c>
      <c r="E15" s="325">
        <v>2.1273516642547032E-2</v>
      </c>
      <c r="F15" s="196">
        <v>1.49</v>
      </c>
      <c r="G15" s="325">
        <v>1.9997315796537379E-2</v>
      </c>
      <c r="H15" s="196">
        <v>4.72</v>
      </c>
      <c r="I15" s="203">
        <v>2.079569987222981E-2</v>
      </c>
      <c r="J15" s="101"/>
      <c r="O15" s="127"/>
    </row>
    <row r="16" spans="1:15">
      <c r="A16" s="170" t="s">
        <v>37</v>
      </c>
      <c r="B16" s="282">
        <v>34894.35</v>
      </c>
      <c r="C16" s="325">
        <v>3.9675757417097765E-2</v>
      </c>
      <c r="D16" s="282">
        <v>35553.020000000004</v>
      </c>
      <c r="E16" s="325">
        <v>3.414049419743867E-2</v>
      </c>
      <c r="F16" s="196">
        <v>50126.91</v>
      </c>
      <c r="G16" s="325">
        <v>4.2169811267660035E-2</v>
      </c>
      <c r="H16" s="196">
        <v>120574.28</v>
      </c>
      <c r="I16" s="203">
        <v>3.8775429724653337E-2</v>
      </c>
      <c r="J16" s="101"/>
      <c r="O16" s="127"/>
    </row>
    <row r="17" spans="1:15">
      <c r="A17" s="170" t="s">
        <v>72</v>
      </c>
      <c r="B17" s="282">
        <v>0</v>
      </c>
      <c r="C17" s="325">
        <v>0</v>
      </c>
      <c r="D17" s="282">
        <v>0</v>
      </c>
      <c r="E17" s="325">
        <v>0</v>
      </c>
      <c r="F17" s="196">
        <v>0</v>
      </c>
      <c r="G17" s="325">
        <v>0</v>
      </c>
      <c r="H17" s="196">
        <v>0</v>
      </c>
      <c r="I17" s="203">
        <v>0</v>
      </c>
      <c r="J17" s="101"/>
      <c r="O17" s="127"/>
    </row>
    <row r="18" spans="1:15">
      <c r="A18" s="170" t="s">
        <v>36</v>
      </c>
      <c r="B18" s="282">
        <v>0</v>
      </c>
      <c r="C18" s="325">
        <v>0</v>
      </c>
      <c r="D18" s="282">
        <v>0</v>
      </c>
      <c r="E18" s="325">
        <v>0</v>
      </c>
      <c r="F18" s="196">
        <v>0</v>
      </c>
      <c r="G18" s="325">
        <v>0</v>
      </c>
      <c r="H18" s="196">
        <v>0</v>
      </c>
      <c r="I18" s="203">
        <v>0</v>
      </c>
      <c r="J18" s="101"/>
      <c r="O18" s="127"/>
    </row>
    <row r="19" spans="1:15">
      <c r="A19" s="170" t="s">
        <v>35</v>
      </c>
      <c r="B19" s="282">
        <v>0</v>
      </c>
      <c r="C19" s="325">
        <v>0</v>
      </c>
      <c r="D19" s="282">
        <v>0</v>
      </c>
      <c r="E19" s="325">
        <v>0</v>
      </c>
      <c r="F19" s="196">
        <v>0</v>
      </c>
      <c r="G19" s="325">
        <v>0</v>
      </c>
      <c r="H19" s="196">
        <v>0</v>
      </c>
      <c r="I19" s="203">
        <v>0</v>
      </c>
      <c r="J19" s="101"/>
      <c r="O19" s="127"/>
    </row>
    <row r="20" spans="1:15">
      <c r="A20" s="170" t="s">
        <v>34</v>
      </c>
      <c r="B20" s="282">
        <v>0</v>
      </c>
      <c r="C20" s="325">
        <v>0</v>
      </c>
      <c r="D20" s="282">
        <v>0</v>
      </c>
      <c r="E20" s="325">
        <v>0</v>
      </c>
      <c r="F20" s="196">
        <v>0</v>
      </c>
      <c r="G20" s="325">
        <v>0</v>
      </c>
      <c r="H20" s="196">
        <v>0</v>
      </c>
      <c r="I20" s="203">
        <v>0</v>
      </c>
      <c r="J20" s="101"/>
      <c r="O20" s="127"/>
    </row>
    <row r="21" spans="1:15">
      <c r="A21" s="170" t="s">
        <v>33</v>
      </c>
      <c r="B21" s="282">
        <v>0</v>
      </c>
      <c r="C21" s="325">
        <v>0</v>
      </c>
      <c r="D21" s="282">
        <v>0</v>
      </c>
      <c r="E21" s="325">
        <v>0</v>
      </c>
      <c r="F21" s="196">
        <v>0</v>
      </c>
      <c r="G21" s="325">
        <v>0</v>
      </c>
      <c r="H21" s="196">
        <v>0</v>
      </c>
      <c r="I21" s="203">
        <v>0</v>
      </c>
      <c r="J21" s="101"/>
      <c r="O21" s="127"/>
    </row>
    <row r="22" spans="1:15">
      <c r="A22" s="170" t="s">
        <v>32</v>
      </c>
      <c r="B22" s="282">
        <v>0</v>
      </c>
      <c r="C22" s="325">
        <v>0</v>
      </c>
      <c r="D22" s="282">
        <v>0</v>
      </c>
      <c r="E22" s="325">
        <v>0</v>
      </c>
      <c r="F22" s="196">
        <v>0</v>
      </c>
      <c r="G22" s="325">
        <v>0</v>
      </c>
      <c r="H22" s="196">
        <v>0</v>
      </c>
      <c r="I22" s="203">
        <v>0</v>
      </c>
      <c r="J22" s="101"/>
      <c r="O22" s="127"/>
    </row>
    <row r="23" spans="1:15">
      <c r="A23" s="170" t="s">
        <v>3</v>
      </c>
      <c r="B23" s="282">
        <v>0</v>
      </c>
      <c r="C23" s="325">
        <v>0</v>
      </c>
      <c r="D23" s="282">
        <v>0</v>
      </c>
      <c r="E23" s="325">
        <v>0</v>
      </c>
      <c r="F23" s="196">
        <v>0</v>
      </c>
      <c r="G23" s="325">
        <v>0</v>
      </c>
      <c r="H23" s="196">
        <v>0</v>
      </c>
      <c r="I23" s="203">
        <v>0</v>
      </c>
      <c r="J23" s="101"/>
      <c r="O23" s="127"/>
    </row>
    <row r="24" spans="1:15">
      <c r="A24" s="170" t="s">
        <v>31</v>
      </c>
      <c r="B24" s="282">
        <v>83</v>
      </c>
      <c r="C24" s="325">
        <v>6.0698511153278274E-3</v>
      </c>
      <c r="D24" s="282">
        <v>86</v>
      </c>
      <c r="E24" s="325">
        <v>1.3246889676514032E-2</v>
      </c>
      <c r="F24" s="196">
        <v>79</v>
      </c>
      <c r="G24" s="325">
        <v>1.2166965886753884E-2</v>
      </c>
      <c r="H24" s="196">
        <v>248</v>
      </c>
      <c r="I24" s="203">
        <v>9.3025970525321394E-3</v>
      </c>
      <c r="J24" s="101"/>
      <c r="O24" s="127"/>
    </row>
    <row r="25" spans="1:15">
      <c r="A25" s="170" t="s">
        <v>30</v>
      </c>
      <c r="B25" s="282">
        <v>35927.417000000001</v>
      </c>
      <c r="C25" s="325">
        <v>4.8335620926963266E-2</v>
      </c>
      <c r="D25" s="282">
        <v>38686.452000000005</v>
      </c>
      <c r="E25" s="325">
        <v>5.352758292732978E-2</v>
      </c>
      <c r="F25" s="196">
        <v>39916.160999999993</v>
      </c>
      <c r="G25" s="325">
        <v>5.7471113903498718E-2</v>
      </c>
      <c r="H25" s="196">
        <v>114530.03</v>
      </c>
      <c r="I25" s="203">
        <v>5.3009116092895742E-2</v>
      </c>
      <c r="J25" s="101"/>
      <c r="O25" s="98"/>
    </row>
    <row r="26" spans="1:15" ht="13.5" customHeight="1">
      <c r="A26" s="168" t="s">
        <v>337</v>
      </c>
      <c r="B26" s="280">
        <v>19556.8</v>
      </c>
      <c r="C26" s="324"/>
      <c r="D26" s="280">
        <v>20869.699999999997</v>
      </c>
      <c r="E26" s="324"/>
      <c r="F26" s="195">
        <v>21752.1</v>
      </c>
      <c r="G26" s="324"/>
      <c r="H26" s="195">
        <v>62178.6</v>
      </c>
      <c r="I26" s="202"/>
      <c r="J26" s="10"/>
      <c r="O26" s="78"/>
    </row>
    <row r="27" spans="1:15" ht="13.5" customHeight="1">
      <c r="A27" s="168" t="s">
        <v>335</v>
      </c>
      <c r="B27" s="280">
        <v>80241.498999999996</v>
      </c>
      <c r="C27" s="324">
        <v>3.7566804869944126E-2</v>
      </c>
      <c r="D27" s="280">
        <v>76919.055000000008</v>
      </c>
      <c r="E27" s="324">
        <v>3.5169115531289021E-2</v>
      </c>
      <c r="F27" s="195">
        <v>94440.014999999999</v>
      </c>
      <c r="G27" s="324">
        <v>4.0084482217872669E-2</v>
      </c>
      <c r="H27" s="195">
        <v>251600.56900000002</v>
      </c>
      <c r="I27" s="202">
        <v>3.7669764095490901E-2</v>
      </c>
      <c r="J27" s="10"/>
      <c r="O27" s="78"/>
    </row>
    <row r="28" spans="1:15" ht="12.75" customHeight="1">
      <c r="A28" s="170" t="s">
        <v>26</v>
      </c>
      <c r="B28" s="282">
        <v>29539.505000000001</v>
      </c>
      <c r="C28" s="325">
        <v>3.2507662613110007E-2</v>
      </c>
      <c r="D28" s="282">
        <v>23388.315000000002</v>
      </c>
      <c r="E28" s="325">
        <v>2.4590081848974307E-2</v>
      </c>
      <c r="F28" s="196">
        <v>39654.175999999992</v>
      </c>
      <c r="G28" s="325">
        <v>3.883524275057311E-2</v>
      </c>
      <c r="H28" s="196">
        <v>92581.995999999999</v>
      </c>
      <c r="I28" s="203">
        <v>3.2136383800249066E-2</v>
      </c>
      <c r="J28" s="101"/>
      <c r="O28" s="78"/>
    </row>
    <row r="29" spans="1:15" ht="12.75" customHeight="1">
      <c r="A29" s="170" t="s">
        <v>0</v>
      </c>
      <c r="B29" s="282">
        <v>59.05</v>
      </c>
      <c r="C29" s="325">
        <v>1.2820079722876119E-3</v>
      </c>
      <c r="D29" s="282">
        <v>75.099999999999994</v>
      </c>
      <c r="E29" s="325">
        <v>1.7886331056220003E-3</v>
      </c>
      <c r="F29" s="196">
        <v>144.47</v>
      </c>
      <c r="G29" s="325">
        <v>3.2163856805984079E-3</v>
      </c>
      <c r="H29" s="196">
        <v>278.62</v>
      </c>
      <c r="I29" s="203">
        <v>2.0954417538602299E-3</v>
      </c>
      <c r="J29" s="101"/>
      <c r="O29" s="78"/>
    </row>
    <row r="30" spans="1:15" ht="12.75" customHeight="1">
      <c r="A30" s="170" t="s">
        <v>1</v>
      </c>
      <c r="B30" s="282">
        <v>24.8</v>
      </c>
      <c r="C30" s="325">
        <v>5.0593432401258142E-3</v>
      </c>
      <c r="D30" s="282">
        <v>23.6</v>
      </c>
      <c r="E30" s="325">
        <v>5.041383133369149E-3</v>
      </c>
      <c r="F30" s="196">
        <v>24.1</v>
      </c>
      <c r="G30" s="325">
        <v>4.7791781717283644E-3</v>
      </c>
      <c r="H30" s="196">
        <v>72.5</v>
      </c>
      <c r="I30" s="203">
        <v>4.9569988892903868E-3</v>
      </c>
      <c r="J30" s="101"/>
      <c r="O30" s="78"/>
    </row>
    <row r="31" spans="1:15" ht="12.75" customHeight="1">
      <c r="A31" s="170" t="s">
        <v>2</v>
      </c>
      <c r="B31" s="282">
        <v>206</v>
      </c>
      <c r="C31" s="325">
        <v>6.0985700629484926E-2</v>
      </c>
      <c r="D31" s="282">
        <v>217</v>
      </c>
      <c r="E31" s="325">
        <v>6.3977470495919744E-2</v>
      </c>
      <c r="F31" s="196">
        <v>213</v>
      </c>
      <c r="G31" s="325">
        <v>4.5803949633718942E-2</v>
      </c>
      <c r="H31" s="196">
        <v>636</v>
      </c>
      <c r="I31" s="203">
        <v>5.5692188224885066E-2</v>
      </c>
      <c r="J31" s="101"/>
    </row>
    <row r="32" spans="1:15">
      <c r="A32" s="170" t="s">
        <v>6</v>
      </c>
      <c r="B32" s="282">
        <v>77</v>
      </c>
      <c r="C32" s="325">
        <v>4.5245404315577163E-3</v>
      </c>
      <c r="D32" s="282">
        <v>78</v>
      </c>
      <c r="E32" s="325">
        <v>5.4454196167052918E-3</v>
      </c>
      <c r="F32" s="196">
        <v>73</v>
      </c>
      <c r="G32" s="325">
        <v>3.8964781548756116E-3</v>
      </c>
      <c r="H32" s="196">
        <v>228</v>
      </c>
      <c r="I32" s="203">
        <v>4.5529761237339149E-3</v>
      </c>
      <c r="J32" s="101"/>
    </row>
    <row r="33" spans="1:10">
      <c r="A33" s="170" t="s">
        <v>25</v>
      </c>
      <c r="B33" s="282">
        <v>30839.58</v>
      </c>
      <c r="C33" s="325">
        <v>4.0865533612708969E-2</v>
      </c>
      <c r="D33" s="282">
        <v>31714.109999999997</v>
      </c>
      <c r="E33" s="325">
        <v>3.9160282531086374E-2</v>
      </c>
      <c r="F33" s="196">
        <v>32127.83</v>
      </c>
      <c r="G33" s="325">
        <v>3.7080033134638118E-2</v>
      </c>
      <c r="H33" s="196">
        <v>94681.52</v>
      </c>
      <c r="I33" s="203">
        <v>3.8948210617877455E-2</v>
      </c>
      <c r="J33" s="101"/>
    </row>
    <row r="34" spans="1:10">
      <c r="A34" s="170" t="s">
        <v>5</v>
      </c>
      <c r="B34" s="282">
        <v>16659.125</v>
      </c>
      <c r="C34" s="325">
        <v>5.2502570996217787E-2</v>
      </c>
      <c r="D34" s="282">
        <v>18305.29</v>
      </c>
      <c r="E34" s="325">
        <v>5.88606462979216E-2</v>
      </c>
      <c r="F34" s="196">
        <v>19463.503000000001</v>
      </c>
      <c r="G34" s="325">
        <v>5.5664188275322879E-2</v>
      </c>
      <c r="H34" s="196">
        <v>54427.918000000005</v>
      </c>
      <c r="I34" s="203">
        <v>5.5654876559505483E-2</v>
      </c>
      <c r="J34" s="101"/>
    </row>
    <row r="35" spans="1:10">
      <c r="A35" s="170" t="s">
        <v>3</v>
      </c>
      <c r="B35" s="282">
        <v>2836.4390000000003</v>
      </c>
      <c r="C35" s="325">
        <v>3.3785232194939688E-2</v>
      </c>
      <c r="D35" s="282">
        <v>3117.64</v>
      </c>
      <c r="E35" s="325">
        <v>6.1420014243681223E-2</v>
      </c>
      <c r="F35" s="196">
        <v>2739.9359999999997</v>
      </c>
      <c r="G35" s="325">
        <v>6.0235120313669621E-2</v>
      </c>
      <c r="H35" s="196">
        <v>8694.0149999999994</v>
      </c>
      <c r="I35" s="203">
        <v>4.8246022325150718E-2</v>
      </c>
      <c r="J35" s="101"/>
    </row>
    <row r="36" spans="1:10" ht="12" customHeight="1">
      <c r="A36" s="190" t="s">
        <v>185</v>
      </c>
      <c r="B36" s="71"/>
      <c r="C36" s="8"/>
      <c r="E36" s="103"/>
      <c r="F36" s="103"/>
      <c r="G36" s="103"/>
      <c r="I36" s="3"/>
    </row>
    <row r="37" spans="1:10">
      <c r="A37" s="190"/>
      <c r="B37" s="71" t="s">
        <v>207</v>
      </c>
    </row>
    <row r="38" spans="1:10">
      <c r="A38" s="103" t="s">
        <v>164</v>
      </c>
      <c r="B38" s="104">
        <f>+I7</f>
        <v>2.5005760722416146E-2</v>
      </c>
      <c r="C38" s="93" t="str">
        <f>+B5</f>
        <v>Červenec</v>
      </c>
      <c r="D38" s="103" t="str">
        <f>+D5</f>
        <v>Srpen</v>
      </c>
      <c r="E38" s="103" t="str">
        <f>+F5</f>
        <v>Září</v>
      </c>
    </row>
    <row r="39" spans="1:10">
      <c r="A39" s="103" t="s">
        <v>59</v>
      </c>
      <c r="B39" s="104">
        <f t="shared" ref="B39:B40" si="0">+I8</f>
        <v>2.5488228916637268E-2</v>
      </c>
      <c r="C39" s="93"/>
      <c r="D39" s="103"/>
      <c r="E39" s="103"/>
    </row>
    <row r="40" spans="1:10">
      <c r="A40" s="103" t="s">
        <v>116</v>
      </c>
      <c r="B40" s="104">
        <f t="shared" si="0"/>
        <v>3.7009177559255015E-2</v>
      </c>
      <c r="C40" s="93"/>
      <c r="D40" s="103"/>
      <c r="E40" s="103"/>
      <c r="H40" s="116"/>
    </row>
    <row r="41" spans="1:10" ht="12">
      <c r="B41" s="120"/>
      <c r="C41" s="120"/>
      <c r="H41" s="116"/>
    </row>
    <row r="42" spans="1:10">
      <c r="B42" s="78"/>
      <c r="C42" s="78"/>
      <c r="H42" s="116"/>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{22CC47AD-DA4E-4964-99B9-A52F197068DC}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2CC47AD-DA4E-4964-99B9-A52F197068DC}">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O41"/>
  <sheetViews>
    <sheetView showGridLines="0" view="pageBreakPreview" zoomScaleNormal="70" zoomScaleSheetLayoutView="100" workbookViewId="0">
      <selection activeCell="C30" sqref="C30"/>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6" t="s">
        <v>273</v>
      </c>
      <c r="I1" s="239"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1">
        <v>2023</v>
      </c>
      <c r="B5" s="377" t="s">
        <v>14</v>
      </c>
      <c r="C5" s="379"/>
      <c r="D5" s="377" t="s">
        <v>15</v>
      </c>
      <c r="E5" s="379"/>
      <c r="F5" s="377" t="s">
        <v>16</v>
      </c>
      <c r="G5" s="379"/>
      <c r="H5" s="377" t="s">
        <v>7</v>
      </c>
      <c r="I5" s="378"/>
    </row>
    <row r="6" spans="1:15" ht="12">
      <c r="A6" s="392"/>
      <c r="B6" s="274" t="s">
        <v>288</v>
      </c>
      <c r="C6" s="275" t="s">
        <v>289</v>
      </c>
      <c r="D6" s="274" t="s">
        <v>288</v>
      </c>
      <c r="E6" s="275" t="s">
        <v>289</v>
      </c>
      <c r="F6" s="274" t="s">
        <v>288</v>
      </c>
      <c r="G6" s="275" t="s">
        <v>289</v>
      </c>
      <c r="H6" s="274" t="s">
        <v>288</v>
      </c>
      <c r="I6" s="293" t="s">
        <v>289</v>
      </c>
      <c r="J6" s="109"/>
      <c r="O6" s="109"/>
    </row>
    <row r="7" spans="1:15" ht="13.2">
      <c r="A7" s="167" t="s">
        <v>196</v>
      </c>
      <c r="B7" s="280">
        <v>444.17599999999993</v>
      </c>
      <c r="C7" s="324">
        <v>1.1798261511121544E-2</v>
      </c>
      <c r="D7" s="280">
        <v>444.27599999999995</v>
      </c>
      <c r="E7" s="324">
        <v>1.1800076777683109E-2</v>
      </c>
      <c r="F7" s="195">
        <v>444.27599999999995</v>
      </c>
      <c r="G7" s="324">
        <v>1.1788131554641769E-2</v>
      </c>
      <c r="H7" s="195">
        <v>444.27599999999995</v>
      </c>
      <c r="I7" s="201">
        <v>1.1788131554641769E-2</v>
      </c>
      <c r="J7" s="111"/>
      <c r="O7" s="60"/>
    </row>
    <row r="8" spans="1:15" ht="12">
      <c r="A8" s="167" t="s">
        <v>332</v>
      </c>
      <c r="B8" s="280">
        <v>105865.11499999999</v>
      </c>
      <c r="C8" s="324">
        <v>1.5103504713978821E-2</v>
      </c>
      <c r="D8" s="280">
        <v>107620.223</v>
      </c>
      <c r="E8" s="324">
        <v>1.5328890260611712E-2</v>
      </c>
      <c r="F8" s="195">
        <v>106762.30500000001</v>
      </c>
      <c r="G8" s="324">
        <v>1.4693370450085041E-2</v>
      </c>
      <c r="H8" s="195">
        <v>320247.64299999998</v>
      </c>
      <c r="I8" s="201">
        <v>1.5037874350488612E-2</v>
      </c>
      <c r="J8" s="111"/>
      <c r="O8" s="60"/>
    </row>
    <row r="9" spans="1:15" ht="12">
      <c r="A9" s="167" t="s">
        <v>333</v>
      </c>
      <c r="B9" s="280">
        <v>57930.858999999997</v>
      </c>
      <c r="C9" s="324">
        <v>2.2544060552338239E-2</v>
      </c>
      <c r="D9" s="280">
        <v>59860.353000000003</v>
      </c>
      <c r="E9" s="324">
        <v>2.2594650765641214E-2</v>
      </c>
      <c r="F9" s="195">
        <v>61348.53</v>
      </c>
      <c r="G9" s="324">
        <v>2.2042507791267353E-2</v>
      </c>
      <c r="H9" s="195">
        <v>179139.742</v>
      </c>
      <c r="I9" s="202">
        <v>2.2386367501233764E-2</v>
      </c>
      <c r="J9" s="101"/>
      <c r="O9" s="104"/>
    </row>
    <row r="10" spans="1:15">
      <c r="A10" s="170" t="s">
        <v>40</v>
      </c>
      <c r="B10" s="282">
        <v>140.91</v>
      </c>
      <c r="C10" s="325">
        <v>4.6501757988218906E-4</v>
      </c>
      <c r="D10" s="282">
        <v>143.09299999999999</v>
      </c>
      <c r="E10" s="325">
        <v>6.0157313478884826E-4</v>
      </c>
      <c r="F10" s="196">
        <v>249.79499999999999</v>
      </c>
      <c r="G10" s="325">
        <v>9.7643139048809958E-4</v>
      </c>
      <c r="H10" s="196">
        <v>533.798</v>
      </c>
      <c r="I10" s="203">
        <v>6.7000296592270559E-4</v>
      </c>
      <c r="J10" s="101"/>
      <c r="O10" s="127"/>
    </row>
    <row r="11" spans="1:15">
      <c r="A11" s="170" t="s">
        <v>39</v>
      </c>
      <c r="B11" s="282">
        <v>552.03</v>
      </c>
      <c r="C11" s="325">
        <v>1.8253227347363944E-2</v>
      </c>
      <c r="D11" s="282">
        <v>731.29</v>
      </c>
      <c r="E11" s="325">
        <v>2.4449076671153012E-2</v>
      </c>
      <c r="F11" s="196">
        <v>667.52</v>
      </c>
      <c r="G11" s="325">
        <v>2.2141036799025408E-2</v>
      </c>
      <c r="H11" s="196">
        <v>1950.84</v>
      </c>
      <c r="I11" s="203">
        <v>2.1603471146397334E-2</v>
      </c>
      <c r="J11" s="101"/>
      <c r="O11" s="127"/>
    </row>
    <row r="12" spans="1:15">
      <c r="A12" s="170" t="s">
        <v>38</v>
      </c>
      <c r="B12" s="282">
        <v>0</v>
      </c>
      <c r="C12" s="325">
        <v>0</v>
      </c>
      <c r="D12" s="282">
        <v>0</v>
      </c>
      <c r="E12" s="325">
        <v>0</v>
      </c>
      <c r="F12" s="196">
        <v>0</v>
      </c>
      <c r="G12" s="325">
        <v>0</v>
      </c>
      <c r="H12" s="196">
        <v>0</v>
      </c>
      <c r="I12" s="203">
        <v>0</v>
      </c>
      <c r="J12" s="101"/>
      <c r="O12" s="127"/>
    </row>
    <row r="13" spans="1:15">
      <c r="A13" s="170" t="s">
        <v>60</v>
      </c>
      <c r="B13" s="282">
        <v>332</v>
      </c>
      <c r="C13" s="325">
        <v>5.8167006937817199E-2</v>
      </c>
      <c r="D13" s="282">
        <v>217</v>
      </c>
      <c r="E13" s="325">
        <v>2.9226128482101283E-2</v>
      </c>
      <c r="F13" s="196">
        <v>218</v>
      </c>
      <c r="G13" s="325">
        <v>3.753478424213999E-2</v>
      </c>
      <c r="H13" s="196">
        <v>767</v>
      </c>
      <c r="I13" s="203">
        <v>4.049520942200506E-2</v>
      </c>
      <c r="J13" s="101"/>
      <c r="O13" s="127"/>
    </row>
    <row r="14" spans="1:15">
      <c r="A14" s="170" t="s">
        <v>61</v>
      </c>
      <c r="B14" s="282">
        <v>0</v>
      </c>
      <c r="C14" s="325">
        <v>0</v>
      </c>
      <c r="D14" s="282">
        <v>0</v>
      </c>
      <c r="E14" s="325">
        <v>0</v>
      </c>
      <c r="F14" s="196">
        <v>0</v>
      </c>
      <c r="G14" s="325">
        <v>0</v>
      </c>
      <c r="H14" s="196">
        <v>0</v>
      </c>
      <c r="I14" s="203">
        <v>0</v>
      </c>
      <c r="J14" s="101"/>
      <c r="O14" s="127"/>
    </row>
    <row r="15" spans="1:15">
      <c r="A15" s="170" t="s">
        <v>62</v>
      </c>
      <c r="B15" s="282">
        <v>0</v>
      </c>
      <c r="C15" s="325">
        <v>0</v>
      </c>
      <c r="D15" s="282">
        <v>0</v>
      </c>
      <c r="E15" s="325">
        <v>0</v>
      </c>
      <c r="F15" s="196">
        <v>0</v>
      </c>
      <c r="G15" s="325">
        <v>0</v>
      </c>
      <c r="H15" s="196">
        <v>0</v>
      </c>
      <c r="I15" s="203">
        <v>0</v>
      </c>
      <c r="J15" s="101"/>
      <c r="O15" s="127"/>
    </row>
    <row r="16" spans="1:15">
      <c r="A16" s="170" t="s">
        <v>37</v>
      </c>
      <c r="B16" s="282">
        <v>2474.09</v>
      </c>
      <c r="C16" s="325">
        <v>2.8131028280528915E-3</v>
      </c>
      <c r="D16" s="282">
        <v>2706.0169999999998</v>
      </c>
      <c r="E16" s="325">
        <v>2.5985066159406539E-3</v>
      </c>
      <c r="F16" s="196">
        <v>3878.1750000000002</v>
      </c>
      <c r="G16" s="325">
        <v>3.2625571337422847E-3</v>
      </c>
      <c r="H16" s="196">
        <v>9058.2819999999992</v>
      </c>
      <c r="I16" s="203">
        <v>2.9130489281552602E-3</v>
      </c>
      <c r="J16" s="101"/>
      <c r="O16" s="127"/>
    </row>
    <row r="17" spans="1:15">
      <c r="A17" s="170" t="s">
        <v>72</v>
      </c>
      <c r="B17" s="282">
        <v>0</v>
      </c>
      <c r="C17" s="325">
        <v>0</v>
      </c>
      <c r="D17" s="282">
        <v>0</v>
      </c>
      <c r="E17" s="325">
        <v>0</v>
      </c>
      <c r="F17" s="196">
        <v>0</v>
      </c>
      <c r="G17" s="325">
        <v>0</v>
      </c>
      <c r="H17" s="196">
        <v>0</v>
      </c>
      <c r="I17" s="203">
        <v>0</v>
      </c>
      <c r="J17" s="101"/>
      <c r="O17" s="127"/>
    </row>
    <row r="18" spans="1:15">
      <c r="A18" s="170" t="s">
        <v>36</v>
      </c>
      <c r="B18" s="282">
        <v>0</v>
      </c>
      <c r="C18" s="325">
        <v>0</v>
      </c>
      <c r="D18" s="282">
        <v>0</v>
      </c>
      <c r="E18" s="325">
        <v>0</v>
      </c>
      <c r="F18" s="196">
        <v>0</v>
      </c>
      <c r="G18" s="325">
        <v>0</v>
      </c>
      <c r="H18" s="196">
        <v>0</v>
      </c>
      <c r="I18" s="203">
        <v>0</v>
      </c>
      <c r="J18" s="101"/>
      <c r="O18" s="127"/>
    </row>
    <row r="19" spans="1:15">
      <c r="A19" s="170" t="s">
        <v>35</v>
      </c>
      <c r="B19" s="282">
        <v>79</v>
      </c>
      <c r="C19" s="325">
        <v>1.2748748867640795E-3</v>
      </c>
      <c r="D19" s="282">
        <v>174</v>
      </c>
      <c r="E19" s="325">
        <v>2.4612579608257129E-3</v>
      </c>
      <c r="F19" s="196">
        <v>190.4</v>
      </c>
      <c r="G19" s="325">
        <v>4.917199169551174E-3</v>
      </c>
      <c r="H19" s="196">
        <v>443.4</v>
      </c>
      <c r="I19" s="203">
        <v>2.5871779333257409E-3</v>
      </c>
      <c r="J19" s="101"/>
      <c r="O19" s="127"/>
    </row>
    <row r="20" spans="1:15">
      <c r="A20" s="170" t="s">
        <v>34</v>
      </c>
      <c r="B20" s="282">
        <v>0</v>
      </c>
      <c r="C20" s="325">
        <v>0</v>
      </c>
      <c r="D20" s="282">
        <v>0</v>
      </c>
      <c r="E20" s="325">
        <v>0</v>
      </c>
      <c r="F20" s="196">
        <v>0</v>
      </c>
      <c r="G20" s="325">
        <v>0</v>
      </c>
      <c r="H20" s="196">
        <v>0</v>
      </c>
      <c r="I20" s="203">
        <v>0</v>
      </c>
      <c r="J20" s="101"/>
      <c r="O20" s="127"/>
    </row>
    <row r="21" spans="1:15">
      <c r="A21" s="170" t="s">
        <v>33</v>
      </c>
      <c r="B21" s="282">
        <v>30375</v>
      </c>
      <c r="C21" s="325">
        <v>0.16748937389359653</v>
      </c>
      <c r="D21" s="282">
        <v>31083</v>
      </c>
      <c r="E21" s="325">
        <v>0.15683680475510448</v>
      </c>
      <c r="F21" s="196">
        <v>30283</v>
      </c>
      <c r="G21" s="325">
        <v>0.16636196251422394</v>
      </c>
      <c r="H21" s="196">
        <v>91741</v>
      </c>
      <c r="I21" s="203">
        <v>0.16336448652595628</v>
      </c>
      <c r="J21" s="101"/>
      <c r="O21" s="127"/>
    </row>
    <row r="22" spans="1:15">
      <c r="A22" s="170" t="s">
        <v>32</v>
      </c>
      <c r="B22" s="282">
        <v>0</v>
      </c>
      <c r="C22" s="325">
        <v>0</v>
      </c>
      <c r="D22" s="282">
        <v>0</v>
      </c>
      <c r="E22" s="325">
        <v>0</v>
      </c>
      <c r="F22" s="196">
        <v>0</v>
      </c>
      <c r="G22" s="325">
        <v>0</v>
      </c>
      <c r="H22" s="196">
        <v>0</v>
      </c>
      <c r="I22" s="203">
        <v>0</v>
      </c>
      <c r="J22" s="101"/>
      <c r="O22" s="127"/>
    </row>
    <row r="23" spans="1:15">
      <c r="A23" s="170" t="s">
        <v>3</v>
      </c>
      <c r="B23" s="282">
        <v>0</v>
      </c>
      <c r="C23" s="325">
        <v>0</v>
      </c>
      <c r="D23" s="282">
        <v>0</v>
      </c>
      <c r="E23" s="325">
        <v>0</v>
      </c>
      <c r="F23" s="196">
        <v>0</v>
      </c>
      <c r="G23" s="325">
        <v>0</v>
      </c>
      <c r="H23" s="196">
        <v>0</v>
      </c>
      <c r="I23" s="203">
        <v>0</v>
      </c>
      <c r="J23" s="101"/>
      <c r="O23" s="127"/>
    </row>
    <row r="24" spans="1:15">
      <c r="A24" s="170" t="s">
        <v>31</v>
      </c>
      <c r="B24" s="282">
        <v>0</v>
      </c>
      <c r="C24" s="325">
        <v>0</v>
      </c>
      <c r="D24" s="282">
        <v>0</v>
      </c>
      <c r="E24" s="325">
        <v>0</v>
      </c>
      <c r="F24" s="196">
        <v>0</v>
      </c>
      <c r="G24" s="325">
        <v>0</v>
      </c>
      <c r="H24" s="196">
        <v>0</v>
      </c>
      <c r="I24" s="203">
        <v>0</v>
      </c>
      <c r="J24" s="101"/>
      <c r="O24" s="127"/>
    </row>
    <row r="25" spans="1:15">
      <c r="A25" s="170" t="s">
        <v>30</v>
      </c>
      <c r="B25" s="282">
        <v>23977.829000000002</v>
      </c>
      <c r="C25" s="325">
        <v>3.2259019711757923E-2</v>
      </c>
      <c r="D25" s="282">
        <v>24805.953000000001</v>
      </c>
      <c r="E25" s="325">
        <v>3.4322162867221444E-2</v>
      </c>
      <c r="F25" s="196">
        <v>25861.64</v>
      </c>
      <c r="G25" s="325">
        <v>3.723547608126139E-2</v>
      </c>
      <c r="H25" s="196">
        <v>74645.422000000006</v>
      </c>
      <c r="I25" s="203">
        <v>3.454891123839917E-2</v>
      </c>
      <c r="J25" s="101"/>
      <c r="O25" s="98"/>
    </row>
    <row r="26" spans="1:15" ht="13.5" customHeight="1">
      <c r="A26" s="168" t="s">
        <v>335</v>
      </c>
      <c r="B26" s="280">
        <v>39874.891000000003</v>
      </c>
      <c r="C26" s="324">
        <v>1.8668298425074181E-2</v>
      </c>
      <c r="D26" s="280">
        <v>41682.650999999998</v>
      </c>
      <c r="E26" s="324">
        <v>1.905824205288793E-2</v>
      </c>
      <c r="F26" s="195">
        <v>42842.277000000009</v>
      </c>
      <c r="G26" s="324">
        <v>1.8184140383498196E-2</v>
      </c>
      <c r="H26" s="195">
        <v>124399.81900000002</v>
      </c>
      <c r="I26" s="202">
        <v>1.8625203646704658E-2</v>
      </c>
      <c r="J26" s="10"/>
      <c r="O26" s="78"/>
    </row>
    <row r="27" spans="1:15" ht="12.75" customHeight="1">
      <c r="A27" s="170" t="s">
        <v>26</v>
      </c>
      <c r="B27" s="282">
        <v>3609.2719999999999</v>
      </c>
      <c r="C27" s="325">
        <v>3.971935090142667E-3</v>
      </c>
      <c r="D27" s="282">
        <v>3499.1909999999998</v>
      </c>
      <c r="E27" s="325">
        <v>3.6789906880933592E-3</v>
      </c>
      <c r="F27" s="196">
        <v>2968.2570000000001</v>
      </c>
      <c r="G27" s="325">
        <v>2.9069569152335405E-3</v>
      </c>
      <c r="H27" s="196">
        <v>10076.719999999999</v>
      </c>
      <c r="I27" s="203">
        <v>3.4977571812952247E-3</v>
      </c>
      <c r="J27" s="101"/>
      <c r="O27" s="78"/>
    </row>
    <row r="28" spans="1:15" ht="12.75" customHeight="1">
      <c r="A28" s="170" t="s">
        <v>0</v>
      </c>
      <c r="B28" s="282">
        <v>0</v>
      </c>
      <c r="C28" s="325">
        <v>0</v>
      </c>
      <c r="D28" s="282">
        <v>0</v>
      </c>
      <c r="E28" s="325">
        <v>0</v>
      </c>
      <c r="F28" s="196">
        <v>0</v>
      </c>
      <c r="G28" s="325">
        <v>0</v>
      </c>
      <c r="H28" s="196">
        <v>0</v>
      </c>
      <c r="I28" s="203">
        <v>0</v>
      </c>
      <c r="J28" s="101"/>
      <c r="O28" s="78"/>
    </row>
    <row r="29" spans="1:15" ht="12.75" customHeight="1">
      <c r="A29" s="170" t="s">
        <v>1</v>
      </c>
      <c r="B29" s="282">
        <v>0</v>
      </c>
      <c r="C29" s="325">
        <v>0</v>
      </c>
      <c r="D29" s="282">
        <v>0</v>
      </c>
      <c r="E29" s="325">
        <v>0</v>
      </c>
      <c r="F29" s="196">
        <v>0</v>
      </c>
      <c r="G29" s="325">
        <v>0</v>
      </c>
      <c r="H29" s="196">
        <v>0</v>
      </c>
      <c r="I29" s="203">
        <v>0</v>
      </c>
      <c r="J29" s="101"/>
      <c r="O29" s="78"/>
    </row>
    <row r="30" spans="1:15" ht="12.75" customHeight="1">
      <c r="A30" s="170" t="s">
        <v>2</v>
      </c>
      <c r="B30" s="282">
        <v>2</v>
      </c>
      <c r="C30" s="325">
        <v>5.920941808687857E-4</v>
      </c>
      <c r="D30" s="282">
        <v>2</v>
      </c>
      <c r="E30" s="325">
        <v>5.8965410595317733E-4</v>
      </c>
      <c r="F30" s="196">
        <v>2.1</v>
      </c>
      <c r="G30" s="325">
        <v>4.5158823582539811E-4</v>
      </c>
      <c r="H30" s="196">
        <v>6.1</v>
      </c>
      <c r="I30" s="203">
        <v>5.3415463549024973E-4</v>
      </c>
      <c r="J30" s="101"/>
    </row>
    <row r="31" spans="1:15">
      <c r="A31" s="170" t="s">
        <v>6</v>
      </c>
      <c r="B31" s="282">
        <v>552.03</v>
      </c>
      <c r="C31" s="325">
        <v>3.2437429278348133E-2</v>
      </c>
      <c r="D31" s="282">
        <v>731.29</v>
      </c>
      <c r="E31" s="325">
        <v>5.1053601429492466E-2</v>
      </c>
      <c r="F31" s="196">
        <v>667.52</v>
      </c>
      <c r="G31" s="325">
        <v>3.5629823259487228E-2</v>
      </c>
      <c r="H31" s="196">
        <v>1950.84</v>
      </c>
      <c r="I31" s="203">
        <v>3.8956701496601187E-2</v>
      </c>
      <c r="J31" s="101"/>
    </row>
    <row r="32" spans="1:15">
      <c r="A32" s="170" t="s">
        <v>25</v>
      </c>
      <c r="B32" s="282">
        <v>24707.717000000004</v>
      </c>
      <c r="C32" s="325">
        <v>3.2740200727662344E-2</v>
      </c>
      <c r="D32" s="282">
        <v>24955.041999999998</v>
      </c>
      <c r="E32" s="325">
        <v>3.0814249408075041E-2</v>
      </c>
      <c r="F32" s="196">
        <v>27153.600000000002</v>
      </c>
      <c r="G32" s="325">
        <v>3.1339072315955036E-2</v>
      </c>
      <c r="H32" s="196">
        <v>76816.359000000011</v>
      </c>
      <c r="I32" s="203">
        <v>3.1599194111274168E-2</v>
      </c>
      <c r="J32" s="101"/>
    </row>
    <row r="33" spans="1:10">
      <c r="A33" s="170" t="s">
        <v>5</v>
      </c>
      <c r="B33" s="282">
        <v>10760.06</v>
      </c>
      <c r="C33" s="325">
        <v>3.3911193659544731E-2</v>
      </c>
      <c r="D33" s="282">
        <v>12290.51</v>
      </c>
      <c r="E33" s="325">
        <v>3.9520125708528427E-2</v>
      </c>
      <c r="F33" s="196">
        <v>11764.642</v>
      </c>
      <c r="G33" s="325">
        <v>3.3646011577657481E-2</v>
      </c>
      <c r="H33" s="196">
        <v>34815.212</v>
      </c>
      <c r="I33" s="203">
        <v>3.5600044930122331E-2</v>
      </c>
      <c r="J33" s="101"/>
    </row>
    <row r="34" spans="1:10">
      <c r="A34" s="170" t="s">
        <v>3</v>
      </c>
      <c r="B34" s="282">
        <v>243.81200000000001</v>
      </c>
      <c r="C34" s="325">
        <v>2.9040797393889432E-3</v>
      </c>
      <c r="D34" s="282">
        <v>204.61799999999999</v>
      </c>
      <c r="E34" s="325">
        <v>4.0311390906305946E-3</v>
      </c>
      <c r="F34" s="196">
        <v>286.15800000000002</v>
      </c>
      <c r="G34" s="325">
        <v>6.2909358316103276E-3</v>
      </c>
      <c r="H34" s="196">
        <v>734.58799999999997</v>
      </c>
      <c r="I34" s="203">
        <v>4.0764766391348317E-3</v>
      </c>
      <c r="J34" s="101"/>
    </row>
    <row r="35" spans="1:10" ht="12.6" customHeight="1">
      <c r="A35" s="190" t="s">
        <v>168</v>
      </c>
      <c r="B35" s="71"/>
      <c r="C35" s="8"/>
      <c r="E35" s="103"/>
      <c r="F35" s="103"/>
      <c r="G35" s="103"/>
      <c r="I35" s="3"/>
    </row>
    <row r="36" spans="1:10">
      <c r="A36" s="190"/>
      <c r="B36" s="71"/>
    </row>
    <row r="37" spans="1:10">
      <c r="B37" s="78"/>
      <c r="C37" s="78"/>
    </row>
    <row r="38" spans="1:10">
      <c r="A38" s="103" t="s">
        <v>164</v>
      </c>
      <c r="B38" s="104">
        <f>+I7</f>
        <v>1.1788131554641769E-2</v>
      </c>
      <c r="C38" s="93" t="str">
        <f>+B5</f>
        <v>Červenec</v>
      </c>
      <c r="D38" s="103" t="str">
        <f>+D5</f>
        <v>Srpen</v>
      </c>
      <c r="E38" s="103" t="str">
        <f>+F5</f>
        <v>Září</v>
      </c>
    </row>
    <row r="39" spans="1:10">
      <c r="A39" s="103" t="s">
        <v>59</v>
      </c>
      <c r="B39" s="104">
        <f t="shared" ref="B39:B40" si="0">+I8</f>
        <v>1.5037874350488612E-2</v>
      </c>
      <c r="C39" s="93"/>
      <c r="D39" s="103"/>
      <c r="E39" s="103"/>
      <c r="H39" s="116">
        <f>I7</f>
        <v>1.1788131554641769E-2</v>
      </c>
    </row>
    <row r="40" spans="1:10">
      <c r="A40" s="103" t="s">
        <v>116</v>
      </c>
      <c r="B40" s="104">
        <f t="shared" si="0"/>
        <v>2.2386367501233764E-2</v>
      </c>
      <c r="C40" s="93"/>
      <c r="D40" s="103"/>
      <c r="E40" s="103"/>
      <c r="H40" s="116">
        <f>I8</f>
        <v>1.5037874350488612E-2</v>
      </c>
    </row>
    <row r="41" spans="1:10">
      <c r="B41" s="78"/>
      <c r="C41" s="78"/>
      <c r="H41" s="116">
        <f>I9</f>
        <v>2.2386367501233764E-2</v>
      </c>
    </row>
  </sheetData>
  <mergeCells count="5">
    <mergeCell ref="B5:C5"/>
    <mergeCell ref="D5:E5"/>
    <mergeCell ref="F5:G5"/>
    <mergeCell ref="H5:I5"/>
    <mergeCell ref="A5:A6"/>
  </mergeCells>
  <conditionalFormatting sqref="I10:I25 C10:C25 C27:C34 E10:E25 E27:E34 G10:G25 G27:G34 I10:I25 I27:I34">
    <cfRule type="dataBar" priority="2">
      <dataBar>
        <cfvo type="num" val="0"/>
        <cfvo type="num" val="1"/>
        <color theme="9"/>
      </dataBar>
      <extLst>
        <ext xmlns:x14="http://schemas.microsoft.com/office/spreadsheetml/2009/9/main" uri="{B025F937-C7B1-47D3-B67F-A62EFF666E3E}">
          <x14:id>{AEE0A819-629A-42C9-B789-AFD16ED22035}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AEE0A819-629A-42C9-B789-AFD16ED22035}">
            <x14:dataBar minLength="0" maxLength="100" gradient="0" direction="rightToLeft">
              <x14:cfvo type="num">
                <xm:f>0</xm:f>
              </x14:cfvo>
              <x14:cfvo type="num">
                <xm:f>1</xm:f>
              </x14:cfvo>
              <x14:negativeFillColor rgb="FFFF0000"/>
              <x14:axisColor rgb="FF000000"/>
            </x14:dataBar>
          </x14:cfRule>
          <xm:sqref>I10:I25 C10:C25 C27:C34 E10:E25 E27:E34 G10:G25 G27:G34 I10:I25 I27:I34</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O41"/>
  <sheetViews>
    <sheetView showGridLines="0" view="pageBreakPreview" zoomScaleNormal="70" zoomScaleSheetLayoutView="100" workbookViewId="0">
      <selection activeCell="A14" sqref="A14"/>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6" t="s">
        <v>274</v>
      </c>
      <c r="I1" s="239"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1">
        <v>2023</v>
      </c>
      <c r="B5" s="377" t="s">
        <v>14</v>
      </c>
      <c r="C5" s="379"/>
      <c r="D5" s="377" t="s">
        <v>15</v>
      </c>
      <c r="E5" s="379"/>
      <c r="F5" s="377" t="s">
        <v>16</v>
      </c>
      <c r="G5" s="379"/>
      <c r="H5" s="377" t="s">
        <v>7</v>
      </c>
      <c r="I5" s="378"/>
    </row>
    <row r="6" spans="1:15" ht="12">
      <c r="A6" s="392"/>
      <c r="B6" s="274" t="s">
        <v>288</v>
      </c>
      <c r="C6" s="275" t="s">
        <v>289</v>
      </c>
      <c r="D6" s="274" t="s">
        <v>288</v>
      </c>
      <c r="E6" s="275" t="s">
        <v>289</v>
      </c>
      <c r="F6" s="274" t="s">
        <v>288</v>
      </c>
      <c r="G6" s="275" t="s">
        <v>289</v>
      </c>
      <c r="H6" s="274" t="s">
        <v>288</v>
      </c>
      <c r="I6" s="293" t="s">
        <v>289</v>
      </c>
      <c r="J6" s="109"/>
      <c r="O6" s="109"/>
    </row>
    <row r="7" spans="1:15" ht="13.2">
      <c r="A7" s="167" t="s">
        <v>196</v>
      </c>
      <c r="B7" s="280">
        <v>6113.3889999999992</v>
      </c>
      <c r="C7" s="324">
        <v>0.16238464514339773</v>
      </c>
      <c r="D7" s="280">
        <v>6113.0319999999992</v>
      </c>
      <c r="E7" s="324">
        <v>0.16236359142612639</v>
      </c>
      <c r="F7" s="195">
        <v>6114.8319999999994</v>
      </c>
      <c r="G7" s="324">
        <v>0.16224699072318385</v>
      </c>
      <c r="H7" s="195">
        <v>6114.8319999999994</v>
      </c>
      <c r="I7" s="201">
        <v>0.16224699072318385</v>
      </c>
      <c r="J7" s="111"/>
      <c r="O7" s="60"/>
    </row>
    <row r="8" spans="1:15" ht="12">
      <c r="A8" s="167" t="s">
        <v>332</v>
      </c>
      <c r="B8" s="280">
        <v>1535111.1020000007</v>
      </c>
      <c r="C8" s="324">
        <v>0.2190103677263113</v>
      </c>
      <c r="D8" s="280">
        <v>1465660.5529999989</v>
      </c>
      <c r="E8" s="324">
        <v>0.20876141258548092</v>
      </c>
      <c r="F8" s="195">
        <v>1461527.4609999987</v>
      </c>
      <c r="G8" s="324">
        <v>0.20114556731840133</v>
      </c>
      <c r="H8" s="195">
        <v>4462299.1159999985</v>
      </c>
      <c r="I8" s="201">
        <v>0.20953626010201232</v>
      </c>
      <c r="J8" s="111"/>
      <c r="O8" s="60"/>
    </row>
    <row r="9" spans="1:15" ht="12">
      <c r="A9" s="167" t="s">
        <v>333</v>
      </c>
      <c r="B9" s="280">
        <v>414340.30800000002</v>
      </c>
      <c r="C9" s="324">
        <v>0.16124243890163059</v>
      </c>
      <c r="D9" s="280">
        <v>391780.97999999992</v>
      </c>
      <c r="E9" s="324">
        <v>0.14788009051200657</v>
      </c>
      <c r="F9" s="195">
        <v>404814.641</v>
      </c>
      <c r="G9" s="324">
        <v>0.1454497748888457</v>
      </c>
      <c r="H9" s="195">
        <v>1210935.929</v>
      </c>
      <c r="I9" s="202">
        <v>0.15132575510263888</v>
      </c>
      <c r="J9" s="101"/>
      <c r="O9" s="104"/>
    </row>
    <row r="10" spans="1:15">
      <c r="A10" s="170" t="s">
        <v>40</v>
      </c>
      <c r="B10" s="282">
        <v>37228.631000000001</v>
      </c>
      <c r="C10" s="325">
        <v>0.12285833432649948</v>
      </c>
      <c r="D10" s="282">
        <v>13117.375</v>
      </c>
      <c r="E10" s="325">
        <v>5.5146376125672594E-2</v>
      </c>
      <c r="F10" s="196">
        <v>23615.772000000001</v>
      </c>
      <c r="G10" s="325">
        <v>9.2312420550491131E-2</v>
      </c>
      <c r="H10" s="196">
        <v>73961.778000000006</v>
      </c>
      <c r="I10" s="203">
        <v>9.2834013287642E-2</v>
      </c>
      <c r="J10" s="101"/>
      <c r="O10" s="127"/>
    </row>
    <row r="11" spans="1:15">
      <c r="A11" s="170" t="s">
        <v>39</v>
      </c>
      <c r="B11" s="282">
        <v>43.253999999999998</v>
      </c>
      <c r="C11" s="325">
        <v>1.4302213569604551E-3</v>
      </c>
      <c r="D11" s="282">
        <v>23.599</v>
      </c>
      <c r="E11" s="325">
        <v>7.8898078787148734E-4</v>
      </c>
      <c r="F11" s="196">
        <v>46.244</v>
      </c>
      <c r="G11" s="325">
        <v>1.5338718026937485E-3</v>
      </c>
      <c r="H11" s="196">
        <v>113.09699999999999</v>
      </c>
      <c r="I11" s="203">
        <v>1.2524285826844331E-3</v>
      </c>
      <c r="J11" s="101"/>
      <c r="O11" s="127"/>
    </row>
    <row r="12" spans="1:15">
      <c r="A12" s="170" t="s">
        <v>38</v>
      </c>
      <c r="B12" s="282">
        <v>168755.45699999999</v>
      </c>
      <c r="C12" s="325">
        <v>0.99664341352778607</v>
      </c>
      <c r="D12" s="282">
        <v>153034.02000000002</v>
      </c>
      <c r="E12" s="325">
        <v>0.99549175011868429</v>
      </c>
      <c r="F12" s="196">
        <v>180221.60200000001</v>
      </c>
      <c r="G12" s="325">
        <v>0.99769251748667287</v>
      </c>
      <c r="H12" s="196">
        <v>502011.07900000003</v>
      </c>
      <c r="I12" s="203">
        <v>0.99666816421025783</v>
      </c>
      <c r="J12" s="101"/>
      <c r="O12" s="127"/>
    </row>
    <row r="13" spans="1:15">
      <c r="A13" s="170" t="s">
        <v>60</v>
      </c>
      <c r="B13" s="282">
        <v>15.385999999999999</v>
      </c>
      <c r="C13" s="325">
        <v>2.6956553275459499E-3</v>
      </c>
      <c r="D13" s="282">
        <v>15.422000000000001</v>
      </c>
      <c r="E13" s="325">
        <v>2.077075361525189E-3</v>
      </c>
      <c r="F13" s="196">
        <v>14.807</v>
      </c>
      <c r="G13" s="325">
        <v>2.5494383040062696E-3</v>
      </c>
      <c r="H13" s="196">
        <v>45.615000000000002</v>
      </c>
      <c r="I13" s="203">
        <v>2.4083298276202881E-3</v>
      </c>
      <c r="J13" s="101"/>
      <c r="O13" s="127"/>
    </row>
    <row r="14" spans="1:15">
      <c r="A14" s="170" t="s">
        <v>61</v>
      </c>
      <c r="B14" s="282">
        <v>0</v>
      </c>
      <c r="C14" s="325">
        <v>0</v>
      </c>
      <c r="D14" s="282">
        <v>0</v>
      </c>
      <c r="E14" s="325">
        <v>0</v>
      </c>
      <c r="F14" s="196">
        <v>0</v>
      </c>
      <c r="G14" s="325">
        <v>0</v>
      </c>
      <c r="H14" s="196">
        <v>0</v>
      </c>
      <c r="I14" s="203">
        <v>0</v>
      </c>
      <c r="J14" s="101"/>
      <c r="O14" s="127"/>
    </row>
    <row r="15" spans="1:15">
      <c r="A15" s="170" t="s">
        <v>62</v>
      </c>
      <c r="B15" s="282">
        <v>0</v>
      </c>
      <c r="C15" s="325">
        <v>0</v>
      </c>
      <c r="D15" s="282">
        <v>0</v>
      </c>
      <c r="E15" s="325">
        <v>0</v>
      </c>
      <c r="F15" s="196">
        <v>0</v>
      </c>
      <c r="G15" s="325">
        <v>0</v>
      </c>
      <c r="H15" s="196">
        <v>0</v>
      </c>
      <c r="I15" s="203">
        <v>0</v>
      </c>
      <c r="J15" s="101"/>
      <c r="O15" s="127"/>
    </row>
    <row r="16" spans="1:15">
      <c r="A16" s="170" t="s">
        <v>37</v>
      </c>
      <c r="B16" s="282">
        <v>6848.1539999999995</v>
      </c>
      <c r="C16" s="325">
        <v>7.7865240893992211E-3</v>
      </c>
      <c r="D16" s="282">
        <v>2907.04</v>
      </c>
      <c r="E16" s="325">
        <v>2.7915429477361449E-3</v>
      </c>
      <c r="F16" s="196">
        <v>6197.6030000000001</v>
      </c>
      <c r="G16" s="325">
        <v>5.213801305962878E-3</v>
      </c>
      <c r="H16" s="196">
        <v>15952.796999999999</v>
      </c>
      <c r="I16" s="203">
        <v>5.1302529775434733E-3</v>
      </c>
      <c r="J16" s="101"/>
      <c r="O16" s="127"/>
    </row>
    <row r="17" spans="1:15">
      <c r="A17" s="170" t="s">
        <v>72</v>
      </c>
      <c r="B17" s="282">
        <v>0</v>
      </c>
      <c r="C17" s="325">
        <v>0</v>
      </c>
      <c r="D17" s="282">
        <v>0</v>
      </c>
      <c r="E17" s="325">
        <v>0</v>
      </c>
      <c r="F17" s="196">
        <v>0</v>
      </c>
      <c r="G17" s="325">
        <v>0</v>
      </c>
      <c r="H17" s="196">
        <v>0</v>
      </c>
      <c r="I17" s="203">
        <v>0</v>
      </c>
      <c r="J17" s="101"/>
      <c r="O17" s="127"/>
    </row>
    <row r="18" spans="1:15">
      <c r="A18" s="170" t="s">
        <v>36</v>
      </c>
      <c r="B18" s="282">
        <v>0</v>
      </c>
      <c r="C18" s="325">
        <v>0</v>
      </c>
      <c r="D18" s="282">
        <v>0</v>
      </c>
      <c r="E18" s="325">
        <v>0</v>
      </c>
      <c r="F18" s="196">
        <v>0</v>
      </c>
      <c r="G18" s="325">
        <v>0</v>
      </c>
      <c r="H18" s="196">
        <v>0</v>
      </c>
      <c r="I18" s="203">
        <v>0</v>
      </c>
      <c r="J18" s="101"/>
      <c r="O18" s="127"/>
    </row>
    <row r="19" spans="1:15">
      <c r="A19" s="170" t="s">
        <v>35</v>
      </c>
      <c r="B19" s="282">
        <v>43352.91</v>
      </c>
      <c r="C19" s="325">
        <v>0.69961438262206754</v>
      </c>
      <c r="D19" s="282">
        <v>50466.559999999998</v>
      </c>
      <c r="E19" s="325">
        <v>0.71385760089361205</v>
      </c>
      <c r="F19" s="196">
        <v>23911.81</v>
      </c>
      <c r="G19" s="325">
        <v>0.61753745942471361</v>
      </c>
      <c r="H19" s="196">
        <v>117731.28</v>
      </c>
      <c r="I19" s="203">
        <v>0.68694580441631514</v>
      </c>
      <c r="J19" s="101"/>
      <c r="O19" s="127"/>
    </row>
    <row r="20" spans="1:15">
      <c r="A20" s="170" t="s">
        <v>34</v>
      </c>
      <c r="B20" s="282">
        <v>0</v>
      </c>
      <c r="C20" s="325">
        <v>0</v>
      </c>
      <c r="D20" s="282">
        <v>0</v>
      </c>
      <c r="E20" s="325">
        <v>0</v>
      </c>
      <c r="F20" s="196">
        <v>0</v>
      </c>
      <c r="G20" s="325">
        <v>0</v>
      </c>
      <c r="H20" s="196">
        <v>0</v>
      </c>
      <c r="I20" s="203">
        <v>0</v>
      </c>
      <c r="J20" s="101"/>
      <c r="O20" s="127"/>
    </row>
    <row r="21" spans="1:15">
      <c r="A21" s="170" t="s">
        <v>33</v>
      </c>
      <c r="B21" s="282">
        <v>1997</v>
      </c>
      <c r="C21" s="325">
        <v>1.1011564762650609E-2</v>
      </c>
      <c r="D21" s="282">
        <v>0</v>
      </c>
      <c r="E21" s="325">
        <v>0</v>
      </c>
      <c r="F21" s="196">
        <v>2366</v>
      </c>
      <c r="G21" s="325">
        <v>1.2997800855551096E-2</v>
      </c>
      <c r="H21" s="196">
        <v>4363</v>
      </c>
      <c r="I21" s="203">
        <v>7.7692553461674429E-3</v>
      </c>
      <c r="J21" s="101"/>
      <c r="O21" s="127"/>
    </row>
    <row r="22" spans="1:15">
      <c r="A22" s="170" t="s">
        <v>32</v>
      </c>
      <c r="B22" s="282">
        <v>104531.19</v>
      </c>
      <c r="C22" s="325">
        <v>0.60479484317274879</v>
      </c>
      <c r="D22" s="282">
        <v>106968.01499999998</v>
      </c>
      <c r="E22" s="325">
        <v>0.62020720221716497</v>
      </c>
      <c r="F22" s="196">
        <v>103654.44399999999</v>
      </c>
      <c r="G22" s="325">
        <v>0.54270525278516923</v>
      </c>
      <c r="H22" s="196">
        <v>315153.64899999998</v>
      </c>
      <c r="I22" s="203">
        <v>0.5876391813765417</v>
      </c>
      <c r="J22" s="101"/>
      <c r="O22" s="127"/>
    </row>
    <row r="23" spans="1:15">
      <c r="A23" s="170" t="s">
        <v>3</v>
      </c>
      <c r="B23" s="282">
        <v>0</v>
      </c>
      <c r="C23" s="325">
        <v>0</v>
      </c>
      <c r="D23" s="282">
        <v>0</v>
      </c>
      <c r="E23" s="325">
        <v>0</v>
      </c>
      <c r="F23" s="196">
        <v>0</v>
      </c>
      <c r="G23" s="325">
        <v>0</v>
      </c>
      <c r="H23" s="196">
        <v>0</v>
      </c>
      <c r="I23" s="203">
        <v>0</v>
      </c>
      <c r="J23" s="101"/>
      <c r="O23" s="127"/>
    </row>
    <row r="24" spans="1:15">
      <c r="A24" s="170" t="s">
        <v>31</v>
      </c>
      <c r="B24" s="282">
        <v>58.428999999999995</v>
      </c>
      <c r="C24" s="325">
        <v>4.2729557929818028E-3</v>
      </c>
      <c r="D24" s="282">
        <v>117.431</v>
      </c>
      <c r="E24" s="325">
        <v>1.8088319786078132E-2</v>
      </c>
      <c r="F24" s="196">
        <v>1.94</v>
      </c>
      <c r="G24" s="325">
        <v>2.9878371924433591E-4</v>
      </c>
      <c r="H24" s="196">
        <v>177.79999999999998</v>
      </c>
      <c r="I24" s="203">
        <v>6.6693619191137664E-3</v>
      </c>
      <c r="J24" s="101"/>
      <c r="O24" s="127"/>
    </row>
    <row r="25" spans="1:15">
      <c r="A25" s="170" t="s">
        <v>30</v>
      </c>
      <c r="B25" s="282">
        <v>51509.897000000019</v>
      </c>
      <c r="C25" s="325">
        <v>6.929980119024208E-2</v>
      </c>
      <c r="D25" s="282">
        <v>65131.517999999996</v>
      </c>
      <c r="E25" s="325">
        <v>9.0117665246941522E-2</v>
      </c>
      <c r="F25" s="196">
        <v>64784.418999999994</v>
      </c>
      <c r="G25" s="325">
        <v>9.3276322928975725E-2</v>
      </c>
      <c r="H25" s="196">
        <v>181425.834</v>
      </c>
      <c r="I25" s="203">
        <v>8.3971191632067427E-2</v>
      </c>
      <c r="J25" s="101"/>
      <c r="O25" s="98"/>
    </row>
    <row r="26" spans="1:15" ht="13.5" customHeight="1">
      <c r="A26" s="168" t="s">
        <v>335</v>
      </c>
      <c r="B26" s="280">
        <v>390113.12099999998</v>
      </c>
      <c r="C26" s="324">
        <v>0.18263995160175039</v>
      </c>
      <c r="D26" s="280">
        <v>364451.26700000005</v>
      </c>
      <c r="E26" s="324">
        <v>0.16663528581633852</v>
      </c>
      <c r="F26" s="195">
        <v>373750.42799999996</v>
      </c>
      <c r="G26" s="324">
        <v>0.15863606528533797</v>
      </c>
      <c r="H26" s="195">
        <v>1128314.8160000001</v>
      </c>
      <c r="I26" s="202">
        <v>0.16893186336222962</v>
      </c>
      <c r="J26" s="10"/>
      <c r="O26" s="78"/>
    </row>
    <row r="27" spans="1:15" ht="12.75" customHeight="1">
      <c r="A27" s="170" t="s">
        <v>26</v>
      </c>
      <c r="B27" s="282">
        <v>192718.21599999999</v>
      </c>
      <c r="C27" s="325">
        <v>0.21208272600128061</v>
      </c>
      <c r="D27" s="282">
        <v>167819.62900000002</v>
      </c>
      <c r="E27" s="325">
        <v>0.17644274129942675</v>
      </c>
      <c r="F27" s="196">
        <v>171768.29399999999</v>
      </c>
      <c r="G27" s="325">
        <v>0.16822095595535289</v>
      </c>
      <c r="H27" s="196">
        <v>532306.13899999997</v>
      </c>
      <c r="I27" s="203">
        <v>0.18477020502056066</v>
      </c>
      <c r="J27" s="101"/>
      <c r="O27" s="78"/>
    </row>
    <row r="28" spans="1:15" ht="12.75" customHeight="1">
      <c r="A28" s="170" t="s">
        <v>0</v>
      </c>
      <c r="B28" s="282">
        <v>31148.541000000001</v>
      </c>
      <c r="C28" s="325">
        <v>0.67625195405804472</v>
      </c>
      <c r="D28" s="282">
        <v>29982.047999999999</v>
      </c>
      <c r="E28" s="325">
        <v>0.71407301767174269</v>
      </c>
      <c r="F28" s="196">
        <v>28775.89</v>
      </c>
      <c r="G28" s="325">
        <v>0.64064761225496591</v>
      </c>
      <c r="H28" s="196">
        <v>89906.478999999992</v>
      </c>
      <c r="I28" s="203">
        <v>0.67616750426802785</v>
      </c>
      <c r="J28" s="101"/>
      <c r="O28" s="78"/>
    </row>
    <row r="29" spans="1:15" ht="12.75" customHeight="1">
      <c r="A29" s="170" t="s">
        <v>1</v>
      </c>
      <c r="B29" s="282">
        <v>911.08900000000006</v>
      </c>
      <c r="C29" s="325">
        <v>0.1858674182783463</v>
      </c>
      <c r="D29" s="282">
        <v>388.88200000000001</v>
      </c>
      <c r="E29" s="325">
        <v>8.3072167613172085E-2</v>
      </c>
      <c r="F29" s="196">
        <v>383.26599999999996</v>
      </c>
      <c r="G29" s="325">
        <v>7.6004004197744529E-2</v>
      </c>
      <c r="H29" s="196">
        <v>1683.2370000000001</v>
      </c>
      <c r="I29" s="203">
        <v>0.11508695088844804</v>
      </c>
      <c r="J29" s="101"/>
      <c r="O29" s="78"/>
    </row>
    <row r="30" spans="1:15" ht="12.75" customHeight="1">
      <c r="A30" s="170" t="s">
        <v>2</v>
      </c>
      <c r="B30" s="282">
        <v>1835.566</v>
      </c>
      <c r="C30" s="325">
        <v>0.54341397360029675</v>
      </c>
      <c r="D30" s="282">
        <v>1841.9</v>
      </c>
      <c r="E30" s="325">
        <v>0.54304194887757873</v>
      </c>
      <c r="F30" s="196">
        <v>2897.3789999999999</v>
      </c>
      <c r="G30" s="325">
        <v>0.62305822434645519</v>
      </c>
      <c r="H30" s="196">
        <v>6574.8450000000003</v>
      </c>
      <c r="I30" s="203">
        <v>0.57573507120981837</v>
      </c>
      <c r="J30" s="101"/>
    </row>
    <row r="31" spans="1:15">
      <c r="A31" s="170" t="s">
        <v>6</v>
      </c>
      <c r="B31" s="282">
        <v>4206.0780000000004</v>
      </c>
      <c r="C31" s="325">
        <v>0.24715025934136908</v>
      </c>
      <c r="D31" s="282">
        <v>1861.4380000000001</v>
      </c>
      <c r="E31" s="325">
        <v>0.12995270513436752</v>
      </c>
      <c r="F31" s="196">
        <v>4369.5150000000003</v>
      </c>
      <c r="G31" s="325">
        <v>0.23322903760138777</v>
      </c>
      <c r="H31" s="196">
        <v>10437.031000000001</v>
      </c>
      <c r="I31" s="203">
        <v>0.2084190918669768</v>
      </c>
      <c r="J31" s="101"/>
    </row>
    <row r="32" spans="1:15">
      <c r="A32" s="170" t="s">
        <v>25</v>
      </c>
      <c r="B32" s="282">
        <v>113751.951</v>
      </c>
      <c r="C32" s="325">
        <v>0.150732732971776</v>
      </c>
      <c r="D32" s="282">
        <v>115509.24800000001</v>
      </c>
      <c r="E32" s="325">
        <v>0.14262972495943679</v>
      </c>
      <c r="F32" s="196">
        <v>115746.85399999999</v>
      </c>
      <c r="G32" s="325">
        <v>0.13358814403431915</v>
      </c>
      <c r="H32" s="196">
        <v>345008.05300000001</v>
      </c>
      <c r="I32" s="203">
        <v>0.14192258756627302</v>
      </c>
      <c r="J32" s="101"/>
    </row>
    <row r="33" spans="1:10">
      <c r="A33" s="170" t="s">
        <v>5</v>
      </c>
      <c r="B33" s="282">
        <v>42651.420999999995</v>
      </c>
      <c r="C33" s="325">
        <v>0.1344193803181184</v>
      </c>
      <c r="D33" s="282">
        <v>44372.716999999997</v>
      </c>
      <c r="E33" s="325">
        <v>0.14268043831126259</v>
      </c>
      <c r="F33" s="196">
        <v>46609.93499999999</v>
      </c>
      <c r="G33" s="325">
        <v>0.133300988899098</v>
      </c>
      <c r="H33" s="196">
        <v>133634.07299999997</v>
      </c>
      <c r="I33" s="203">
        <v>0.13664656136505063</v>
      </c>
      <c r="J33" s="101"/>
    </row>
    <row r="34" spans="1:10">
      <c r="A34" s="170" t="s">
        <v>3</v>
      </c>
      <c r="B34" s="282">
        <v>2890.259</v>
      </c>
      <c r="C34" s="325">
        <v>3.4426289942605562E-2</v>
      </c>
      <c r="D34" s="282">
        <v>2675.4049999999997</v>
      </c>
      <c r="E34" s="325">
        <v>5.2707629234810933E-2</v>
      </c>
      <c r="F34" s="196">
        <v>3199.2950000000005</v>
      </c>
      <c r="G34" s="325">
        <v>7.0333730146952961E-2</v>
      </c>
      <c r="H34" s="196">
        <v>8764.9590000000007</v>
      </c>
      <c r="I34" s="203">
        <v>4.8639714515448934E-2</v>
      </c>
      <c r="J34" s="101"/>
    </row>
    <row r="35" spans="1:10" ht="12" customHeight="1">
      <c r="A35" s="190" t="s">
        <v>168</v>
      </c>
      <c r="B35" s="71"/>
      <c r="C35" s="8"/>
      <c r="E35" s="103"/>
      <c r="F35" s="103"/>
      <c r="G35" s="103"/>
      <c r="I35" s="3"/>
    </row>
    <row r="36" spans="1:10">
      <c r="A36" s="190"/>
      <c r="B36" s="71"/>
    </row>
    <row r="37" spans="1:10">
      <c r="B37" s="78"/>
      <c r="C37" s="78"/>
    </row>
    <row r="38" spans="1:10">
      <c r="A38" s="103" t="s">
        <v>164</v>
      </c>
      <c r="B38" s="104">
        <f>+I7</f>
        <v>0.16224699072318385</v>
      </c>
      <c r="C38" s="93" t="str">
        <f>+B5</f>
        <v>Červenec</v>
      </c>
      <c r="D38" s="103" t="str">
        <f>+D5</f>
        <v>Srpen</v>
      </c>
      <c r="E38" s="103" t="str">
        <f>+F5</f>
        <v>Září</v>
      </c>
    </row>
    <row r="39" spans="1:10">
      <c r="A39" s="103" t="s">
        <v>59</v>
      </c>
      <c r="B39" s="104">
        <f t="shared" ref="B39:B40" si="0">+I8</f>
        <v>0.20953626010201232</v>
      </c>
      <c r="C39" s="93"/>
      <c r="D39" s="103"/>
      <c r="E39" s="103"/>
      <c r="H39" s="116"/>
    </row>
    <row r="40" spans="1:10">
      <c r="A40" s="103" t="s">
        <v>116</v>
      </c>
      <c r="B40" s="104">
        <f t="shared" si="0"/>
        <v>0.15132575510263888</v>
      </c>
      <c r="C40" s="93"/>
      <c r="D40" s="103"/>
      <c r="E40" s="103"/>
      <c r="H40" s="116"/>
    </row>
    <row r="41" spans="1:10">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{F6D3C878-2A29-4348-8AAD-7FEE4D3E5798}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F6D3C878-2A29-4348-8AAD-7FEE4D3E5798}">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O41"/>
  <sheetViews>
    <sheetView showGridLines="0" view="pageBreakPreview" zoomScaleNormal="70" zoomScaleSheetLayoutView="100" workbookViewId="0">
      <selection activeCell="E31" sqref="E31"/>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6" t="s">
        <v>275</v>
      </c>
      <c r="I1" s="239"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1">
        <v>2023</v>
      </c>
      <c r="B5" s="377" t="s">
        <v>14</v>
      </c>
      <c r="C5" s="379"/>
      <c r="D5" s="377" t="s">
        <v>15</v>
      </c>
      <c r="E5" s="379"/>
      <c r="F5" s="377" t="s">
        <v>16</v>
      </c>
      <c r="G5" s="379"/>
      <c r="H5" s="377" t="s">
        <v>7</v>
      </c>
      <c r="I5" s="378"/>
    </row>
    <row r="6" spans="1:15" ht="12">
      <c r="A6" s="392"/>
      <c r="B6" s="274" t="s">
        <v>288</v>
      </c>
      <c r="C6" s="275" t="s">
        <v>289</v>
      </c>
      <c r="D6" s="274" t="s">
        <v>288</v>
      </c>
      <c r="E6" s="275" t="s">
        <v>289</v>
      </c>
      <c r="F6" s="274" t="s">
        <v>288</v>
      </c>
      <c r="G6" s="275" t="s">
        <v>289</v>
      </c>
      <c r="H6" s="274" t="s">
        <v>288</v>
      </c>
      <c r="I6" s="293" t="s">
        <v>289</v>
      </c>
      <c r="J6" s="109"/>
      <c r="O6" s="109"/>
    </row>
    <row r="7" spans="1:15" ht="13.2">
      <c r="A7" s="167" t="s">
        <v>196</v>
      </c>
      <c r="B7" s="280">
        <v>1293.8399999999995</v>
      </c>
      <c r="C7" s="324">
        <v>3.4367148773345464E-2</v>
      </c>
      <c r="D7" s="280">
        <v>1293.4869999999996</v>
      </c>
      <c r="E7" s="324">
        <v>3.4355323967387365E-2</v>
      </c>
      <c r="F7" s="195">
        <v>1329.4519999999995</v>
      </c>
      <c r="G7" s="324">
        <v>3.5274818067106042E-2</v>
      </c>
      <c r="H7" s="195">
        <v>1329.4519999999995</v>
      </c>
      <c r="I7" s="201">
        <v>3.5274818067106042E-2</v>
      </c>
      <c r="J7" s="111"/>
      <c r="O7" s="60"/>
    </row>
    <row r="8" spans="1:15" ht="12">
      <c r="A8" s="167" t="s">
        <v>332</v>
      </c>
      <c r="B8" s="280">
        <v>256038.65400000001</v>
      </c>
      <c r="C8" s="324">
        <v>3.6528378754888166E-2</v>
      </c>
      <c r="D8" s="280">
        <v>270119.06900000002</v>
      </c>
      <c r="E8" s="324">
        <v>3.8474419124736474E-2</v>
      </c>
      <c r="F8" s="195">
        <v>323618.88299999991</v>
      </c>
      <c r="G8" s="324">
        <v>4.453867994477758E-2</v>
      </c>
      <c r="H8" s="195">
        <v>849776.60599999991</v>
      </c>
      <c r="I8" s="201">
        <v>3.9902975420220865E-2</v>
      </c>
      <c r="J8" s="111"/>
      <c r="O8" s="60"/>
    </row>
    <row r="9" spans="1:15" ht="12">
      <c r="A9" s="167" t="s">
        <v>333</v>
      </c>
      <c r="B9" s="280">
        <v>105447.58900000001</v>
      </c>
      <c r="C9" s="324">
        <v>4.1035414847103782E-2</v>
      </c>
      <c r="D9" s="280">
        <v>98373.448999999993</v>
      </c>
      <c r="E9" s="324">
        <v>3.7131650806780526E-2</v>
      </c>
      <c r="F9" s="195">
        <v>120590.035</v>
      </c>
      <c r="G9" s="324">
        <v>4.3327962153888656E-2</v>
      </c>
      <c r="H9" s="195">
        <v>324411.07299999997</v>
      </c>
      <c r="I9" s="202">
        <v>4.0540336949059431E-2</v>
      </c>
      <c r="J9" s="101"/>
      <c r="O9" s="104"/>
    </row>
    <row r="10" spans="1:15">
      <c r="A10" s="170" t="s">
        <v>40</v>
      </c>
      <c r="B10" s="282">
        <v>5550.7219999999998</v>
      </c>
      <c r="C10" s="325">
        <v>1.8317956930230812E-2</v>
      </c>
      <c r="D10" s="282">
        <v>5990.99</v>
      </c>
      <c r="E10" s="325">
        <v>2.518654745367448E-2</v>
      </c>
      <c r="F10" s="196">
        <v>11693.014000000001</v>
      </c>
      <c r="G10" s="325">
        <v>4.5707183566591876E-2</v>
      </c>
      <c r="H10" s="196">
        <v>23234.726000000002</v>
      </c>
      <c r="I10" s="203">
        <v>2.9163345183761281E-2</v>
      </c>
      <c r="J10" s="101"/>
      <c r="O10" s="127"/>
    </row>
    <row r="11" spans="1:15">
      <c r="A11" s="170" t="s">
        <v>39</v>
      </c>
      <c r="B11" s="282">
        <v>1150.6400000000001</v>
      </c>
      <c r="C11" s="325">
        <v>3.8046652382969857E-2</v>
      </c>
      <c r="D11" s="282">
        <v>1020.1780000000001</v>
      </c>
      <c r="E11" s="325">
        <v>3.4107413119588044E-2</v>
      </c>
      <c r="F11" s="196">
        <v>1005.525</v>
      </c>
      <c r="G11" s="325">
        <v>3.3352358022740933E-2</v>
      </c>
      <c r="H11" s="196">
        <v>3176.3430000000003</v>
      </c>
      <c r="I11" s="203">
        <v>3.5174609066638558E-2</v>
      </c>
      <c r="J11" s="101"/>
      <c r="O11" s="127"/>
    </row>
    <row r="12" spans="1:15">
      <c r="A12" s="170" t="s">
        <v>38</v>
      </c>
      <c r="B12" s="282">
        <v>0</v>
      </c>
      <c r="C12" s="325">
        <v>0</v>
      </c>
      <c r="D12" s="282">
        <v>0</v>
      </c>
      <c r="E12" s="325">
        <v>0</v>
      </c>
      <c r="F12" s="196">
        <v>0</v>
      </c>
      <c r="G12" s="325">
        <v>0</v>
      </c>
      <c r="H12" s="196">
        <v>0</v>
      </c>
      <c r="I12" s="203">
        <v>0</v>
      </c>
      <c r="J12" s="101"/>
      <c r="O12" s="127"/>
    </row>
    <row r="13" spans="1:15">
      <c r="A13" s="170" t="s">
        <v>60</v>
      </c>
      <c r="B13" s="282">
        <v>43.23</v>
      </c>
      <c r="C13" s="325">
        <v>7.5739750298850521E-3</v>
      </c>
      <c r="D13" s="282">
        <v>38.371000000000002</v>
      </c>
      <c r="E13" s="325">
        <v>5.1679068017820668E-3</v>
      </c>
      <c r="F13" s="196">
        <v>31.329000000000001</v>
      </c>
      <c r="G13" s="325">
        <v>5.3941617225779989E-3</v>
      </c>
      <c r="H13" s="196">
        <v>112.93</v>
      </c>
      <c r="I13" s="203">
        <v>5.9623520208957398E-3</v>
      </c>
      <c r="J13" s="101"/>
      <c r="O13" s="127"/>
    </row>
    <row r="14" spans="1:15">
      <c r="A14" s="170" t="s">
        <v>61</v>
      </c>
      <c r="B14" s="282">
        <v>0</v>
      </c>
      <c r="C14" s="325">
        <v>0</v>
      </c>
      <c r="D14" s="282">
        <v>0</v>
      </c>
      <c r="E14" s="325">
        <v>0</v>
      </c>
      <c r="F14" s="196">
        <v>0</v>
      </c>
      <c r="G14" s="325">
        <v>0</v>
      </c>
      <c r="H14" s="196">
        <v>0</v>
      </c>
      <c r="I14" s="203">
        <v>0</v>
      </c>
      <c r="J14" s="101"/>
      <c r="O14" s="127"/>
    </row>
    <row r="15" spans="1:15">
      <c r="A15" s="170" t="s">
        <v>62</v>
      </c>
      <c r="B15" s="282">
        <v>0</v>
      </c>
      <c r="C15" s="325">
        <v>0</v>
      </c>
      <c r="D15" s="282">
        <v>0</v>
      </c>
      <c r="E15" s="325">
        <v>0</v>
      </c>
      <c r="F15" s="196">
        <v>0</v>
      </c>
      <c r="G15" s="325">
        <v>0</v>
      </c>
      <c r="H15" s="196">
        <v>0</v>
      </c>
      <c r="I15" s="203">
        <v>0</v>
      </c>
      <c r="J15" s="101"/>
      <c r="O15" s="127"/>
    </row>
    <row r="16" spans="1:15">
      <c r="A16" s="170" t="s">
        <v>37</v>
      </c>
      <c r="B16" s="282">
        <v>53708.374000000003</v>
      </c>
      <c r="C16" s="325">
        <v>6.1067777966655371E-2</v>
      </c>
      <c r="D16" s="282">
        <v>48248.936000000002</v>
      </c>
      <c r="E16" s="325">
        <v>4.6331999912822872E-2</v>
      </c>
      <c r="F16" s="196">
        <v>52349.82</v>
      </c>
      <c r="G16" s="325">
        <v>4.4039858616778386E-2</v>
      </c>
      <c r="H16" s="196">
        <v>154307.13</v>
      </c>
      <c r="I16" s="203">
        <v>4.9623562133880847E-2</v>
      </c>
      <c r="J16" s="101"/>
      <c r="O16" s="127"/>
    </row>
    <row r="17" spans="1:15">
      <c r="A17" s="170" t="s">
        <v>72</v>
      </c>
      <c r="B17" s="282">
        <v>0</v>
      </c>
      <c r="C17" s="325">
        <v>0</v>
      </c>
      <c r="D17" s="282">
        <v>0</v>
      </c>
      <c r="E17" s="325">
        <v>0</v>
      </c>
      <c r="F17" s="196">
        <v>0</v>
      </c>
      <c r="G17" s="325">
        <v>0</v>
      </c>
      <c r="H17" s="196">
        <v>0</v>
      </c>
      <c r="I17" s="203">
        <v>0</v>
      </c>
      <c r="J17" s="101"/>
      <c r="O17" s="127"/>
    </row>
    <row r="18" spans="1:15">
      <c r="A18" s="170" t="s">
        <v>36</v>
      </c>
      <c r="B18" s="282">
        <v>0</v>
      </c>
      <c r="C18" s="325">
        <v>0</v>
      </c>
      <c r="D18" s="282">
        <v>0</v>
      </c>
      <c r="E18" s="325">
        <v>0</v>
      </c>
      <c r="F18" s="196">
        <v>0</v>
      </c>
      <c r="G18" s="325">
        <v>0</v>
      </c>
      <c r="H18" s="196">
        <v>0</v>
      </c>
      <c r="I18" s="203">
        <v>0</v>
      </c>
      <c r="J18" s="101"/>
      <c r="O18" s="127"/>
    </row>
    <row r="19" spans="1:15">
      <c r="A19" s="170" t="s">
        <v>35</v>
      </c>
      <c r="B19" s="282">
        <v>0</v>
      </c>
      <c r="C19" s="325">
        <v>0</v>
      </c>
      <c r="D19" s="282">
        <v>0</v>
      </c>
      <c r="E19" s="325">
        <v>0</v>
      </c>
      <c r="F19" s="196">
        <v>0</v>
      </c>
      <c r="G19" s="325">
        <v>0</v>
      </c>
      <c r="H19" s="196">
        <v>0</v>
      </c>
      <c r="I19" s="203">
        <v>0</v>
      </c>
      <c r="J19" s="101"/>
      <c r="O19" s="127"/>
    </row>
    <row r="20" spans="1:15">
      <c r="A20" s="170" t="s">
        <v>34</v>
      </c>
      <c r="B20" s="282">
        <v>0</v>
      </c>
      <c r="C20" s="325">
        <v>0</v>
      </c>
      <c r="D20" s="282">
        <v>0</v>
      </c>
      <c r="E20" s="325">
        <v>0</v>
      </c>
      <c r="F20" s="196">
        <v>0</v>
      </c>
      <c r="G20" s="325">
        <v>0</v>
      </c>
      <c r="H20" s="196">
        <v>0</v>
      </c>
      <c r="I20" s="203">
        <v>0</v>
      </c>
      <c r="J20" s="101"/>
      <c r="O20" s="127"/>
    </row>
    <row r="21" spans="1:15">
      <c r="A21" s="170" t="s">
        <v>33</v>
      </c>
      <c r="B21" s="282">
        <v>0</v>
      </c>
      <c r="C21" s="325">
        <v>0</v>
      </c>
      <c r="D21" s="282">
        <v>10824.12</v>
      </c>
      <c r="E21" s="325">
        <v>5.4615719045324501E-2</v>
      </c>
      <c r="F21" s="196">
        <v>17727.144</v>
      </c>
      <c r="G21" s="325">
        <v>9.7385413123278725E-2</v>
      </c>
      <c r="H21" s="196">
        <v>28551.264000000003</v>
      </c>
      <c r="I21" s="203">
        <v>5.0841636596799925E-2</v>
      </c>
      <c r="J21" s="101"/>
      <c r="O21" s="127"/>
    </row>
    <row r="22" spans="1:15">
      <c r="A22" s="170" t="s">
        <v>32</v>
      </c>
      <c r="B22" s="282">
        <v>0</v>
      </c>
      <c r="C22" s="325">
        <v>0</v>
      </c>
      <c r="D22" s="282">
        <v>0</v>
      </c>
      <c r="E22" s="325">
        <v>0</v>
      </c>
      <c r="F22" s="196">
        <v>0</v>
      </c>
      <c r="G22" s="325">
        <v>0</v>
      </c>
      <c r="H22" s="196">
        <v>0</v>
      </c>
      <c r="I22" s="203">
        <v>0</v>
      </c>
      <c r="J22" s="101"/>
      <c r="O22" s="127"/>
    </row>
    <row r="23" spans="1:15">
      <c r="A23" s="170" t="s">
        <v>3</v>
      </c>
      <c r="B23" s="282">
        <v>0</v>
      </c>
      <c r="C23" s="325">
        <v>0</v>
      </c>
      <c r="D23" s="282">
        <v>0</v>
      </c>
      <c r="E23" s="325">
        <v>0</v>
      </c>
      <c r="F23" s="196">
        <v>0</v>
      </c>
      <c r="G23" s="325">
        <v>0</v>
      </c>
      <c r="H23" s="196">
        <v>0</v>
      </c>
      <c r="I23" s="203">
        <v>0</v>
      </c>
      <c r="J23" s="101"/>
      <c r="O23" s="127"/>
    </row>
    <row r="24" spans="1:15">
      <c r="A24" s="170" t="s">
        <v>31</v>
      </c>
      <c r="B24" s="282">
        <v>2212.7649999999999</v>
      </c>
      <c r="C24" s="325">
        <v>0.16182113377359494</v>
      </c>
      <c r="D24" s="282">
        <v>2303.018</v>
      </c>
      <c r="E24" s="325">
        <v>0.35474215545379062</v>
      </c>
      <c r="F24" s="196">
        <v>1732.8009999999999</v>
      </c>
      <c r="G24" s="325">
        <v>0.26687253994345594</v>
      </c>
      <c r="H24" s="196">
        <v>6248.5839999999989</v>
      </c>
      <c r="I24" s="203">
        <v>0.23438733508427209</v>
      </c>
      <c r="J24" s="101"/>
      <c r="O24" s="127"/>
    </row>
    <row r="25" spans="1:15">
      <c r="A25" s="170" t="s">
        <v>30</v>
      </c>
      <c r="B25" s="282">
        <v>42781.858</v>
      </c>
      <c r="C25" s="325">
        <v>5.7557371041708084E-2</v>
      </c>
      <c r="D25" s="282">
        <v>29947.836000000003</v>
      </c>
      <c r="E25" s="325">
        <v>4.1436606153080986E-2</v>
      </c>
      <c r="F25" s="196">
        <v>36050.402000000002</v>
      </c>
      <c r="G25" s="325">
        <v>5.1905211014879875E-2</v>
      </c>
      <c r="H25" s="196">
        <v>108780.09600000001</v>
      </c>
      <c r="I25" s="203">
        <v>5.0347814782379298E-2</v>
      </c>
      <c r="J25" s="101"/>
      <c r="O25" s="98"/>
    </row>
    <row r="26" spans="1:15" ht="13.5" customHeight="1">
      <c r="A26" s="168" t="s">
        <v>335</v>
      </c>
      <c r="B26" s="280">
        <v>97387.082999999999</v>
      </c>
      <c r="C26" s="324">
        <v>4.5593883333536096E-2</v>
      </c>
      <c r="D26" s="280">
        <v>86958.659</v>
      </c>
      <c r="E26" s="324">
        <v>3.9759447445330234E-2</v>
      </c>
      <c r="F26" s="195">
        <v>110313.00300000001</v>
      </c>
      <c r="G26" s="324">
        <v>4.682167412990812E-2</v>
      </c>
      <c r="H26" s="195">
        <v>294658.745</v>
      </c>
      <c r="I26" s="202">
        <v>4.4116455924324276E-2</v>
      </c>
      <c r="J26" s="10"/>
      <c r="O26" s="78"/>
    </row>
    <row r="27" spans="1:15" ht="12.75" customHeight="1">
      <c r="A27" s="170" t="s">
        <v>26</v>
      </c>
      <c r="B27" s="282">
        <v>21847.327999999998</v>
      </c>
      <c r="C27" s="325">
        <v>2.4042568337619447E-2</v>
      </c>
      <c r="D27" s="282">
        <v>19138.931</v>
      </c>
      <c r="E27" s="325">
        <v>2.012235083168119E-2</v>
      </c>
      <c r="F27" s="196">
        <v>36134.127999999997</v>
      </c>
      <c r="G27" s="325">
        <v>3.5387890356372076E-2</v>
      </c>
      <c r="H27" s="196">
        <v>77120.386999999988</v>
      </c>
      <c r="I27" s="203">
        <v>2.6769463421978269E-2</v>
      </c>
      <c r="J27" s="101"/>
      <c r="O27" s="78"/>
    </row>
    <row r="28" spans="1:15" ht="12.75" customHeight="1">
      <c r="A28" s="170" t="s">
        <v>0</v>
      </c>
      <c r="B28" s="282">
        <v>995.44299999999998</v>
      </c>
      <c r="C28" s="325">
        <v>2.1611614935781492E-2</v>
      </c>
      <c r="D28" s="282">
        <v>263.78899999999999</v>
      </c>
      <c r="E28" s="325">
        <v>6.2825797376687325E-3</v>
      </c>
      <c r="F28" s="196">
        <v>219.58500000000001</v>
      </c>
      <c r="G28" s="325">
        <v>4.888696959051717E-3</v>
      </c>
      <c r="H28" s="196">
        <v>1478.817</v>
      </c>
      <c r="I28" s="203">
        <v>1.1121868093167482E-2</v>
      </c>
      <c r="J28" s="101"/>
      <c r="O28" s="78"/>
    </row>
    <row r="29" spans="1:15" ht="12.75" customHeight="1">
      <c r="A29" s="170" t="s">
        <v>1</v>
      </c>
      <c r="B29" s="282">
        <v>5.2</v>
      </c>
      <c r="C29" s="325">
        <v>1.0608300342199288E-3</v>
      </c>
      <c r="D29" s="282">
        <v>4.8</v>
      </c>
      <c r="E29" s="325">
        <v>1.0253660610242336E-3</v>
      </c>
      <c r="F29" s="196">
        <v>5.6</v>
      </c>
      <c r="G29" s="325">
        <v>1.1105144299451801E-3</v>
      </c>
      <c r="H29" s="196">
        <v>15.6</v>
      </c>
      <c r="I29" s="203">
        <v>1.0666094161783453E-3</v>
      </c>
      <c r="J29" s="101"/>
      <c r="O29" s="78"/>
    </row>
    <row r="30" spans="1:15" ht="12.75" customHeight="1">
      <c r="A30" s="170" t="s">
        <v>2</v>
      </c>
      <c r="B30" s="282">
        <v>42.593000000000004</v>
      </c>
      <c r="C30" s="325">
        <v>1.2609533722872095E-2</v>
      </c>
      <c r="D30" s="282">
        <v>46.134</v>
      </c>
      <c r="E30" s="325">
        <v>1.3601551262021942E-2</v>
      </c>
      <c r="F30" s="196">
        <v>36.052999999999997</v>
      </c>
      <c r="G30" s="325">
        <v>7.7529098410538452E-3</v>
      </c>
      <c r="H30" s="196">
        <v>124.78</v>
      </c>
      <c r="I30" s="203">
        <v>1.092652711745465E-2</v>
      </c>
      <c r="J30" s="101"/>
    </row>
    <row r="31" spans="1:15">
      <c r="A31" s="170" t="s">
        <v>6</v>
      </c>
      <c r="B31" s="282">
        <v>390.673</v>
      </c>
      <c r="C31" s="325">
        <v>2.2956049143090233E-2</v>
      </c>
      <c r="D31" s="282">
        <v>227.124</v>
      </c>
      <c r="E31" s="325">
        <v>1.5856224166981701E-2</v>
      </c>
      <c r="F31" s="196">
        <v>376.56700000000001</v>
      </c>
      <c r="G31" s="325">
        <v>2.0099795744480058E-2</v>
      </c>
      <c r="H31" s="196">
        <v>994.36400000000003</v>
      </c>
      <c r="I31" s="203">
        <v>1.9856647150441012E-2</v>
      </c>
      <c r="J31" s="101"/>
    </row>
    <row r="32" spans="1:15">
      <c r="A32" s="170" t="s">
        <v>25</v>
      </c>
      <c r="B32" s="282">
        <v>38983.320000000007</v>
      </c>
      <c r="C32" s="325">
        <v>5.1656805111969427E-2</v>
      </c>
      <c r="D32" s="282">
        <v>39312.432999999997</v>
      </c>
      <c r="E32" s="325">
        <v>4.8542619776005172E-2</v>
      </c>
      <c r="F32" s="196">
        <v>41279.710999999996</v>
      </c>
      <c r="G32" s="325">
        <v>4.7642590603482568E-2</v>
      </c>
      <c r="H32" s="196">
        <v>119575.46399999999</v>
      </c>
      <c r="I32" s="203">
        <v>4.9188588824962076E-2</v>
      </c>
      <c r="J32" s="101"/>
    </row>
    <row r="33" spans="1:10">
      <c r="A33" s="170" t="s">
        <v>5</v>
      </c>
      <c r="B33" s="282">
        <v>33775.235999999997</v>
      </c>
      <c r="C33" s="325">
        <v>0.10644537009020646</v>
      </c>
      <c r="D33" s="282">
        <v>26574.705000000002</v>
      </c>
      <c r="E33" s="325">
        <v>8.545094404276625E-2</v>
      </c>
      <c r="F33" s="196">
        <v>30839.540000000005</v>
      </c>
      <c r="G33" s="325">
        <v>8.8198818110200985E-2</v>
      </c>
      <c r="H33" s="196">
        <v>91189.481</v>
      </c>
      <c r="I33" s="203">
        <v>9.3245148722763391E-2</v>
      </c>
      <c r="J33" s="101"/>
    </row>
    <row r="34" spans="1:10">
      <c r="A34" s="170" t="s">
        <v>3</v>
      </c>
      <c r="B34" s="282">
        <v>1347.29</v>
      </c>
      <c r="C34" s="325">
        <v>1.6047764638661463E-2</v>
      </c>
      <c r="D34" s="282">
        <v>1390.7429999999999</v>
      </c>
      <c r="E34" s="325">
        <v>2.7398755106202113E-2</v>
      </c>
      <c r="F34" s="196">
        <v>1421.819</v>
      </c>
      <c r="G34" s="325">
        <v>3.1257459491484993E-2</v>
      </c>
      <c r="H34" s="196">
        <v>4159.8519999999999</v>
      </c>
      <c r="I34" s="203">
        <v>2.3084422152632917E-2</v>
      </c>
      <c r="J34" s="101"/>
    </row>
    <row r="35" spans="1:10" ht="10.95" customHeight="1">
      <c r="A35" s="190" t="s">
        <v>168</v>
      </c>
      <c r="B35" s="71"/>
      <c r="C35" s="8"/>
      <c r="E35" s="103"/>
      <c r="F35" s="103"/>
      <c r="G35" s="103"/>
      <c r="I35" s="3"/>
    </row>
    <row r="36" spans="1:10">
      <c r="A36" s="190"/>
      <c r="B36" s="71"/>
    </row>
    <row r="37" spans="1:10">
      <c r="B37" s="78"/>
      <c r="C37" s="78"/>
    </row>
    <row r="38" spans="1:10">
      <c r="A38" s="103" t="s">
        <v>164</v>
      </c>
      <c r="B38" s="104">
        <f>+I7</f>
        <v>3.5274818067106042E-2</v>
      </c>
      <c r="C38" s="93" t="str">
        <f>+B5</f>
        <v>Červenec</v>
      </c>
      <c r="D38" s="103" t="str">
        <f>+D5</f>
        <v>Srpen</v>
      </c>
      <c r="E38" s="103" t="str">
        <f>+F5</f>
        <v>Září</v>
      </c>
    </row>
    <row r="39" spans="1:10">
      <c r="A39" s="103" t="s">
        <v>59</v>
      </c>
      <c r="B39" s="104">
        <f t="shared" ref="B39:B40" si="0">+I8</f>
        <v>3.9902975420220865E-2</v>
      </c>
      <c r="C39" s="93"/>
      <c r="D39" s="103"/>
      <c r="E39" s="103"/>
      <c r="H39" s="116"/>
    </row>
    <row r="40" spans="1:10">
      <c r="A40" s="103" t="s">
        <v>116</v>
      </c>
      <c r="B40" s="104">
        <f t="shared" si="0"/>
        <v>4.0540336949059431E-2</v>
      </c>
      <c r="C40" s="93"/>
      <c r="D40" s="103"/>
      <c r="E40" s="103"/>
      <c r="H40" s="116"/>
    </row>
    <row r="41" spans="1:10">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{120D5AF3-226C-4B46-8117-6405F4270606}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120D5AF3-226C-4B46-8117-6405F4270606}">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O42"/>
  <sheetViews>
    <sheetView showGridLines="0" view="pageBreakPreview" zoomScaleNormal="70" zoomScaleSheetLayoutView="100" workbookViewId="0">
      <selection activeCell="G28" sqref="G28"/>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6" t="s">
        <v>276</v>
      </c>
      <c r="I1" s="239"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1">
        <v>2023</v>
      </c>
      <c r="B5" s="377" t="s">
        <v>14</v>
      </c>
      <c r="C5" s="379"/>
      <c r="D5" s="377" t="s">
        <v>15</v>
      </c>
      <c r="E5" s="379"/>
      <c r="F5" s="377" t="s">
        <v>16</v>
      </c>
      <c r="G5" s="379"/>
      <c r="H5" s="377" t="s">
        <v>7</v>
      </c>
      <c r="I5" s="378"/>
    </row>
    <row r="6" spans="1:15" ht="12">
      <c r="A6" s="392"/>
      <c r="B6" s="274" t="s">
        <v>288</v>
      </c>
      <c r="C6" s="275" t="s">
        <v>289</v>
      </c>
      <c r="D6" s="274" t="s">
        <v>288</v>
      </c>
      <c r="E6" s="275" t="s">
        <v>289</v>
      </c>
      <c r="F6" s="274" t="s">
        <v>288</v>
      </c>
      <c r="G6" s="275" t="s">
        <v>289</v>
      </c>
      <c r="H6" s="274" t="s">
        <v>288</v>
      </c>
      <c r="I6" s="293" t="s">
        <v>289</v>
      </c>
      <c r="J6" s="109"/>
      <c r="O6" s="109"/>
    </row>
    <row r="7" spans="1:15" ht="13.2">
      <c r="A7" s="167" t="s">
        <v>196</v>
      </c>
      <c r="B7" s="280">
        <v>3502.7239999999993</v>
      </c>
      <c r="C7" s="324">
        <v>9.3039816994348407E-2</v>
      </c>
      <c r="D7" s="195">
        <v>3502.7309999999993</v>
      </c>
      <c r="E7" s="324">
        <v>9.303337279432318E-2</v>
      </c>
      <c r="F7" s="280">
        <v>3502.7239999999993</v>
      </c>
      <c r="G7" s="324">
        <v>9.2939009335640518E-2</v>
      </c>
      <c r="H7" s="195">
        <v>3502.7239999999993</v>
      </c>
      <c r="I7" s="201">
        <v>9.2939009335640518E-2</v>
      </c>
      <c r="J7" s="111"/>
      <c r="O7" s="60"/>
    </row>
    <row r="8" spans="1:15" ht="12">
      <c r="A8" s="167" t="s">
        <v>332</v>
      </c>
      <c r="B8" s="280">
        <v>219354.66099999999</v>
      </c>
      <c r="C8" s="324">
        <v>3.1294767463736536E-2</v>
      </c>
      <c r="D8" s="195">
        <v>211866.60299999997</v>
      </c>
      <c r="E8" s="324">
        <v>3.0177227074465251E-2</v>
      </c>
      <c r="F8" s="280">
        <v>236065.07400000002</v>
      </c>
      <c r="G8" s="324">
        <v>3.2488916220090404E-2</v>
      </c>
      <c r="H8" s="195">
        <v>667286.33799999999</v>
      </c>
      <c r="I8" s="201">
        <v>3.1333776613124593E-2</v>
      </c>
      <c r="J8" s="111"/>
      <c r="O8" s="60"/>
    </row>
    <row r="9" spans="1:15" ht="12">
      <c r="A9" s="167" t="s">
        <v>333</v>
      </c>
      <c r="B9" s="280">
        <v>76064.869000000006</v>
      </c>
      <c r="C9" s="324">
        <v>2.960099405123055E-2</v>
      </c>
      <c r="D9" s="195">
        <v>78950.206000000006</v>
      </c>
      <c r="E9" s="324">
        <v>2.9800230754493409E-2</v>
      </c>
      <c r="F9" s="280">
        <v>83181.872999999992</v>
      </c>
      <c r="G9" s="324">
        <v>2.9887221155824133E-2</v>
      </c>
      <c r="H9" s="195">
        <v>238196.948</v>
      </c>
      <c r="I9" s="202">
        <v>2.9766507175165345E-2</v>
      </c>
      <c r="J9" s="101"/>
      <c r="O9" s="104"/>
    </row>
    <row r="10" spans="1:15">
      <c r="A10" s="170" t="s">
        <v>40</v>
      </c>
      <c r="B10" s="282">
        <v>181</v>
      </c>
      <c r="C10" s="325">
        <v>5.9731872797300566E-4</v>
      </c>
      <c r="D10" s="196">
        <v>305</v>
      </c>
      <c r="E10" s="325">
        <v>1.282241661790575E-3</v>
      </c>
      <c r="F10" s="282">
        <v>200</v>
      </c>
      <c r="G10" s="325">
        <v>7.8178617705566529E-4</v>
      </c>
      <c r="H10" s="196">
        <v>686</v>
      </c>
      <c r="I10" s="203">
        <v>8.6104113283110093E-4</v>
      </c>
      <c r="J10" s="101"/>
      <c r="O10" s="127"/>
    </row>
    <row r="11" spans="1:15">
      <c r="A11" s="170" t="s">
        <v>39</v>
      </c>
      <c r="B11" s="282">
        <v>4012.9860000000003</v>
      </c>
      <c r="C11" s="325">
        <v>0.13269196565365768</v>
      </c>
      <c r="D11" s="196">
        <v>3014.4279999999999</v>
      </c>
      <c r="E11" s="325">
        <v>0.10078078640713047</v>
      </c>
      <c r="F11" s="282">
        <v>3554.6949999999997</v>
      </c>
      <c r="G11" s="325">
        <v>0.11790602948872186</v>
      </c>
      <c r="H11" s="196">
        <v>10582.109</v>
      </c>
      <c r="I11" s="203">
        <v>0.11718556439766029</v>
      </c>
      <c r="J11" s="101"/>
      <c r="O11" s="127"/>
    </row>
    <row r="12" spans="1:15">
      <c r="A12" s="170" t="s">
        <v>38</v>
      </c>
      <c r="B12" s="282">
        <v>0</v>
      </c>
      <c r="C12" s="325">
        <v>0</v>
      </c>
      <c r="D12" s="196">
        <v>0</v>
      </c>
      <c r="E12" s="325">
        <v>0</v>
      </c>
      <c r="F12" s="282">
        <v>0</v>
      </c>
      <c r="G12" s="325">
        <v>0</v>
      </c>
      <c r="H12" s="196">
        <v>0</v>
      </c>
      <c r="I12" s="203">
        <v>0</v>
      </c>
      <c r="J12" s="101"/>
      <c r="O12" s="127"/>
    </row>
    <row r="13" spans="1:15">
      <c r="A13" s="170" t="s">
        <v>60</v>
      </c>
      <c r="B13" s="282">
        <v>2962</v>
      </c>
      <c r="C13" s="325">
        <v>0.51894781490907993</v>
      </c>
      <c r="D13" s="196">
        <v>2573</v>
      </c>
      <c r="E13" s="325">
        <v>0.34653838057348668</v>
      </c>
      <c r="F13" s="282">
        <v>1926</v>
      </c>
      <c r="G13" s="325">
        <v>0.33161465344202579</v>
      </c>
      <c r="H13" s="196">
        <v>7461</v>
      </c>
      <c r="I13" s="203">
        <v>0.39391754562917836</v>
      </c>
      <c r="J13" s="101"/>
      <c r="O13" s="127"/>
    </row>
    <row r="14" spans="1:15">
      <c r="A14" s="170" t="s">
        <v>61</v>
      </c>
      <c r="B14" s="282">
        <v>0</v>
      </c>
      <c r="C14" s="325">
        <v>0</v>
      </c>
      <c r="D14" s="196">
        <v>0</v>
      </c>
      <c r="E14" s="325">
        <v>0</v>
      </c>
      <c r="F14" s="282">
        <v>0</v>
      </c>
      <c r="G14" s="325">
        <v>0</v>
      </c>
      <c r="H14" s="196">
        <v>0</v>
      </c>
      <c r="I14" s="203">
        <v>0</v>
      </c>
      <c r="J14" s="101"/>
      <c r="O14" s="127"/>
    </row>
    <row r="15" spans="1:15">
      <c r="A15" s="170" t="s">
        <v>62</v>
      </c>
      <c r="B15" s="282">
        <v>0</v>
      </c>
      <c r="C15" s="325">
        <v>0</v>
      </c>
      <c r="D15" s="196">
        <v>0</v>
      </c>
      <c r="E15" s="325">
        <v>0</v>
      </c>
      <c r="F15" s="282">
        <v>0</v>
      </c>
      <c r="G15" s="325">
        <v>0</v>
      </c>
      <c r="H15" s="196">
        <v>0</v>
      </c>
      <c r="I15" s="203">
        <v>0</v>
      </c>
      <c r="J15" s="101"/>
      <c r="O15" s="127"/>
    </row>
    <row r="16" spans="1:15">
      <c r="A16" s="170" t="s">
        <v>37</v>
      </c>
      <c r="B16" s="282">
        <v>55731.847999999998</v>
      </c>
      <c r="C16" s="325">
        <v>6.3368519019685571E-2</v>
      </c>
      <c r="D16" s="196">
        <v>59062.894</v>
      </c>
      <c r="E16" s="325">
        <v>5.6716318048113355E-2</v>
      </c>
      <c r="F16" s="282">
        <v>65106.909</v>
      </c>
      <c r="G16" s="325">
        <v>5.4771899260311813E-2</v>
      </c>
      <c r="H16" s="196">
        <v>179901.65100000001</v>
      </c>
      <c r="I16" s="203">
        <v>5.7854492895994161E-2</v>
      </c>
      <c r="J16" s="101"/>
      <c r="O16" s="127"/>
    </row>
    <row r="17" spans="1:15">
      <c r="A17" s="170" t="s">
        <v>72</v>
      </c>
      <c r="B17" s="282">
        <v>0</v>
      </c>
      <c r="C17" s="325">
        <v>0</v>
      </c>
      <c r="D17" s="196">
        <v>0</v>
      </c>
      <c r="E17" s="325">
        <v>0</v>
      </c>
      <c r="F17" s="282">
        <v>0</v>
      </c>
      <c r="G17" s="325">
        <v>0</v>
      </c>
      <c r="H17" s="196">
        <v>0</v>
      </c>
      <c r="I17" s="203">
        <v>0</v>
      </c>
      <c r="J17" s="101"/>
      <c r="O17" s="127"/>
    </row>
    <row r="18" spans="1:15">
      <c r="A18" s="170" t="s">
        <v>36</v>
      </c>
      <c r="B18" s="282">
        <v>0</v>
      </c>
      <c r="C18" s="325">
        <v>0</v>
      </c>
      <c r="D18" s="196">
        <v>0</v>
      </c>
      <c r="E18" s="325">
        <v>0</v>
      </c>
      <c r="F18" s="282">
        <v>0</v>
      </c>
      <c r="G18" s="325">
        <v>0</v>
      </c>
      <c r="H18" s="196">
        <v>0</v>
      </c>
      <c r="I18" s="203">
        <v>0</v>
      </c>
      <c r="J18" s="101"/>
      <c r="O18" s="127"/>
    </row>
    <row r="19" spans="1:15">
      <c r="A19" s="170" t="s">
        <v>35</v>
      </c>
      <c r="B19" s="282">
        <v>577</v>
      </c>
      <c r="C19" s="325">
        <v>9.3114279704161248E-3</v>
      </c>
      <c r="D19" s="196">
        <v>484</v>
      </c>
      <c r="E19" s="325">
        <v>6.8462577760899142E-3</v>
      </c>
      <c r="F19" s="282">
        <v>701</v>
      </c>
      <c r="G19" s="325">
        <v>1.8103763749240404E-2</v>
      </c>
      <c r="H19" s="196">
        <v>1762</v>
      </c>
      <c r="I19" s="203">
        <v>1.0281027330897509E-2</v>
      </c>
      <c r="J19" s="101"/>
      <c r="O19" s="127"/>
    </row>
    <row r="20" spans="1:15">
      <c r="A20" s="170" t="s">
        <v>34</v>
      </c>
      <c r="B20" s="282">
        <v>0</v>
      </c>
      <c r="C20" s="325">
        <v>0</v>
      </c>
      <c r="D20" s="196">
        <v>0</v>
      </c>
      <c r="E20" s="325">
        <v>0</v>
      </c>
      <c r="F20" s="282">
        <v>0</v>
      </c>
      <c r="G20" s="325">
        <v>0</v>
      </c>
      <c r="H20" s="196">
        <v>0</v>
      </c>
      <c r="I20" s="203">
        <v>0</v>
      </c>
      <c r="J20" s="101"/>
      <c r="O20" s="127"/>
    </row>
    <row r="21" spans="1:15">
      <c r="A21" s="170" t="s">
        <v>33</v>
      </c>
      <c r="B21" s="282">
        <v>0</v>
      </c>
      <c r="C21" s="325">
        <v>0</v>
      </c>
      <c r="D21" s="196">
        <v>0</v>
      </c>
      <c r="E21" s="325">
        <v>0</v>
      </c>
      <c r="F21" s="282">
        <v>0</v>
      </c>
      <c r="G21" s="325">
        <v>0</v>
      </c>
      <c r="H21" s="196">
        <v>0</v>
      </c>
      <c r="I21" s="203">
        <v>0</v>
      </c>
      <c r="J21" s="101"/>
      <c r="O21" s="127"/>
    </row>
    <row r="22" spans="1:15">
      <c r="A22" s="170" t="s">
        <v>32</v>
      </c>
      <c r="B22" s="282">
        <v>0</v>
      </c>
      <c r="C22" s="325">
        <v>0</v>
      </c>
      <c r="D22" s="196">
        <v>0</v>
      </c>
      <c r="E22" s="325">
        <v>0</v>
      </c>
      <c r="F22" s="282">
        <v>0</v>
      </c>
      <c r="G22" s="325">
        <v>0</v>
      </c>
      <c r="H22" s="196">
        <v>0</v>
      </c>
      <c r="I22" s="203">
        <v>0</v>
      </c>
      <c r="J22" s="101"/>
      <c r="O22" s="127"/>
    </row>
    <row r="23" spans="1:15">
      <c r="A23" s="170" t="s">
        <v>3</v>
      </c>
      <c r="B23" s="282">
        <v>0</v>
      </c>
      <c r="C23" s="325">
        <v>0</v>
      </c>
      <c r="D23" s="196">
        <v>0</v>
      </c>
      <c r="E23" s="325">
        <v>0</v>
      </c>
      <c r="F23" s="282">
        <v>0</v>
      </c>
      <c r="G23" s="325">
        <v>0</v>
      </c>
      <c r="H23" s="196">
        <v>0</v>
      </c>
      <c r="I23" s="203">
        <v>0</v>
      </c>
      <c r="J23" s="101"/>
      <c r="O23" s="127"/>
    </row>
    <row r="24" spans="1:15">
      <c r="A24" s="170" t="s">
        <v>31</v>
      </c>
      <c r="B24" s="282">
        <v>20.024999999999999</v>
      </c>
      <c r="C24" s="325">
        <v>1.4644429949932497E-3</v>
      </c>
      <c r="D24" s="196">
        <v>31.968</v>
      </c>
      <c r="E24" s="325">
        <v>4.9241461532418679E-3</v>
      </c>
      <c r="F24" s="282">
        <v>32.619999999999997</v>
      </c>
      <c r="G24" s="325">
        <v>5.0238788256444511E-3</v>
      </c>
      <c r="H24" s="196">
        <v>84.613</v>
      </c>
      <c r="I24" s="203">
        <v>3.1738735661528301E-3</v>
      </c>
      <c r="J24" s="101"/>
      <c r="O24" s="127"/>
    </row>
    <row r="25" spans="1:15">
      <c r="A25" s="170" t="s">
        <v>30</v>
      </c>
      <c r="B25" s="282">
        <v>12580.010000000002</v>
      </c>
      <c r="C25" s="325">
        <v>1.6924751217639922E-2</v>
      </c>
      <c r="D25" s="196">
        <v>13478.916000000003</v>
      </c>
      <c r="E25" s="325">
        <v>1.8649779358430499E-2</v>
      </c>
      <c r="F25" s="282">
        <v>11660.649000000001</v>
      </c>
      <c r="G25" s="325">
        <v>1.6788951394091197E-2</v>
      </c>
      <c r="H25" s="196">
        <v>37719.575000000012</v>
      </c>
      <c r="I25" s="203">
        <v>1.7458140281196893E-2</v>
      </c>
      <c r="J25" s="101"/>
      <c r="O25" s="98"/>
    </row>
    <row r="26" spans="1:15" ht="13.5" customHeight="1">
      <c r="A26" s="168" t="s">
        <v>338</v>
      </c>
      <c r="B26" s="280">
        <v>-19556.8</v>
      </c>
      <c r="C26" s="324"/>
      <c r="D26" s="195">
        <v>-20869.699999999997</v>
      </c>
      <c r="E26" s="324"/>
      <c r="F26" s="280">
        <v>-21752.1</v>
      </c>
      <c r="G26" s="324"/>
      <c r="H26" s="195">
        <v>-62178.6</v>
      </c>
      <c r="I26" s="202"/>
      <c r="J26" s="10"/>
      <c r="O26" s="78"/>
    </row>
    <row r="27" spans="1:15" ht="13.5" customHeight="1">
      <c r="A27" s="168" t="s">
        <v>335</v>
      </c>
      <c r="B27" s="280">
        <v>54215.853000000003</v>
      </c>
      <c r="C27" s="324">
        <v>2.5382332033809282E-2</v>
      </c>
      <c r="D27" s="195">
        <v>55595.713000000003</v>
      </c>
      <c r="E27" s="324">
        <v>2.5419605760125197E-2</v>
      </c>
      <c r="F27" s="280">
        <v>58764.049000000006</v>
      </c>
      <c r="G27" s="324">
        <v>2.4942038363618413E-2</v>
      </c>
      <c r="H27" s="195">
        <v>168575.61500000002</v>
      </c>
      <c r="I27" s="202">
        <v>2.5239226105654388E-2</v>
      </c>
      <c r="J27" s="10"/>
      <c r="O27" s="78"/>
    </row>
    <row r="28" spans="1:15" ht="12.75" customHeight="1">
      <c r="A28" s="170" t="s">
        <v>26</v>
      </c>
      <c r="B28" s="282">
        <v>6000.4779999999992</v>
      </c>
      <c r="C28" s="325">
        <v>6.6034117478065077E-3</v>
      </c>
      <c r="D28" s="196">
        <v>7119.6130000000012</v>
      </c>
      <c r="E28" s="325">
        <v>7.4854416148842501E-3</v>
      </c>
      <c r="F28" s="282">
        <v>7300.125</v>
      </c>
      <c r="G28" s="325">
        <v>7.1493637009259143E-3</v>
      </c>
      <c r="H28" s="196">
        <v>20420.216</v>
      </c>
      <c r="I28" s="203">
        <v>7.08811569216964E-3</v>
      </c>
      <c r="J28" s="101"/>
      <c r="O28" s="78"/>
    </row>
    <row r="29" spans="1:15" ht="12.75" customHeight="1">
      <c r="A29" s="170" t="s">
        <v>0</v>
      </c>
      <c r="B29" s="282">
        <v>585</v>
      </c>
      <c r="C29" s="325">
        <v>1.2700671698361608E-2</v>
      </c>
      <c r="D29" s="196">
        <v>467.4</v>
      </c>
      <c r="E29" s="325">
        <v>1.1131918955628799E-2</v>
      </c>
      <c r="F29" s="282">
        <v>484.3</v>
      </c>
      <c r="G29" s="325">
        <v>1.0782138749316874E-2</v>
      </c>
      <c r="H29" s="196">
        <v>1536.7</v>
      </c>
      <c r="I29" s="203">
        <v>1.1557193823691822E-2</v>
      </c>
      <c r="J29" s="101"/>
      <c r="O29" s="78"/>
    </row>
    <row r="30" spans="1:15" ht="12.75" customHeight="1">
      <c r="A30" s="170" t="s">
        <v>1</v>
      </c>
      <c r="B30" s="282">
        <v>411.9</v>
      </c>
      <c r="C30" s="325">
        <v>8.402997905676704E-2</v>
      </c>
      <c r="D30" s="196">
        <v>433.1</v>
      </c>
      <c r="E30" s="325">
        <v>9.2517925214499086E-2</v>
      </c>
      <c r="F30" s="282">
        <v>468.3</v>
      </c>
      <c r="G30" s="325">
        <v>9.2866769204165686E-2</v>
      </c>
      <c r="H30" s="196">
        <v>1313.3</v>
      </c>
      <c r="I30" s="203">
        <v>8.9793470914552614E-2</v>
      </c>
      <c r="J30" s="101"/>
      <c r="O30" s="78"/>
    </row>
    <row r="31" spans="1:15" ht="12.75" customHeight="1">
      <c r="A31" s="170" t="s">
        <v>2</v>
      </c>
      <c r="B31" s="282">
        <v>165.78700000000001</v>
      </c>
      <c r="C31" s="325">
        <v>4.9080758981846689E-2</v>
      </c>
      <c r="D31" s="196">
        <v>207.81399999999999</v>
      </c>
      <c r="E31" s="325">
        <v>6.1269189187276793E-2</v>
      </c>
      <c r="F31" s="282">
        <v>71</v>
      </c>
      <c r="G31" s="325">
        <v>1.526798321123965E-2</v>
      </c>
      <c r="H31" s="196">
        <v>444.601</v>
      </c>
      <c r="I31" s="203">
        <v>3.893207952354108E-2</v>
      </c>
      <c r="J31" s="101"/>
    </row>
    <row r="32" spans="1:15">
      <c r="A32" s="170" t="s">
        <v>6</v>
      </c>
      <c r="B32" s="282">
        <v>3728.6600000000003</v>
      </c>
      <c r="C32" s="325">
        <v>0.21909705098093502</v>
      </c>
      <c r="D32" s="196">
        <v>2580.88</v>
      </c>
      <c r="E32" s="325">
        <v>0.18017916128669687</v>
      </c>
      <c r="F32" s="282">
        <v>3295.74</v>
      </c>
      <c r="G32" s="325">
        <v>0.17591477964588695</v>
      </c>
      <c r="H32" s="196">
        <v>9605.2800000000007</v>
      </c>
      <c r="I32" s="203">
        <v>0.19180969518324081</v>
      </c>
      <c r="J32" s="101"/>
    </row>
    <row r="33" spans="1:10">
      <c r="A33" s="170" t="s">
        <v>25</v>
      </c>
      <c r="B33" s="282">
        <v>27256.922000000002</v>
      </c>
      <c r="C33" s="325">
        <v>3.611815278191164E-2</v>
      </c>
      <c r="D33" s="196">
        <v>28230.089</v>
      </c>
      <c r="E33" s="325">
        <v>3.4858246412013884E-2</v>
      </c>
      <c r="F33" s="282">
        <v>29523.195</v>
      </c>
      <c r="G33" s="325">
        <v>3.407391812146611E-2</v>
      </c>
      <c r="H33" s="196">
        <v>85010.206000000006</v>
      </c>
      <c r="I33" s="203">
        <v>3.496981679167329E-2</v>
      </c>
      <c r="J33" s="101"/>
    </row>
    <row r="34" spans="1:10">
      <c r="A34" s="170" t="s">
        <v>5</v>
      </c>
      <c r="B34" s="282">
        <v>11442.89</v>
      </c>
      <c r="C34" s="325">
        <v>3.606318726985424E-2</v>
      </c>
      <c r="D34" s="196">
        <v>12041.76</v>
      </c>
      <c r="E34" s="325">
        <v>3.8720270269657589E-2</v>
      </c>
      <c r="F34" s="282">
        <v>12907.743</v>
      </c>
      <c r="G34" s="325">
        <v>3.6915196435167962E-2</v>
      </c>
      <c r="H34" s="196">
        <v>36392.393000000004</v>
      </c>
      <c r="I34" s="203">
        <v>3.721278003174789E-2</v>
      </c>
      <c r="J34" s="101"/>
    </row>
    <row r="35" spans="1:10">
      <c r="A35" s="170" t="s">
        <v>3</v>
      </c>
      <c r="B35" s="282">
        <v>4624.2160000000003</v>
      </c>
      <c r="C35" s="325">
        <v>5.5079700737281925E-2</v>
      </c>
      <c r="D35" s="196">
        <v>4515.0570000000007</v>
      </c>
      <c r="E35" s="325">
        <v>8.895025251505391E-2</v>
      </c>
      <c r="F35" s="282">
        <v>4713.6460000000006</v>
      </c>
      <c r="G35" s="325">
        <v>0.10362542553039474</v>
      </c>
      <c r="H35" s="196">
        <v>13852.919000000002</v>
      </c>
      <c r="I35" s="203">
        <v>7.6874521074843397E-2</v>
      </c>
      <c r="J35" s="101"/>
    </row>
    <row r="36" spans="1:10">
      <c r="A36" s="190" t="s">
        <v>169</v>
      </c>
      <c r="B36" s="71"/>
      <c r="C36" s="8"/>
      <c r="E36" s="103"/>
      <c r="F36" s="103"/>
      <c r="G36" s="103"/>
      <c r="I36" s="3"/>
    </row>
    <row r="37" spans="1:10">
      <c r="A37" s="190"/>
      <c r="B37" s="71"/>
    </row>
    <row r="38" spans="1:10">
      <c r="A38" s="103" t="s">
        <v>164</v>
      </c>
      <c r="B38" s="104">
        <f>+I7</f>
        <v>9.2939009335640518E-2</v>
      </c>
      <c r="C38" s="93" t="str">
        <f>+B5</f>
        <v>Červenec</v>
      </c>
      <c r="D38" s="103" t="str">
        <f>+D5</f>
        <v>Srpen</v>
      </c>
      <c r="E38" s="103" t="str">
        <f>+F5</f>
        <v>Září</v>
      </c>
    </row>
    <row r="39" spans="1:10">
      <c r="A39" s="103" t="s">
        <v>59</v>
      </c>
      <c r="B39" s="104">
        <f t="shared" ref="B39:B40" si="0">+I8</f>
        <v>3.1333776613124593E-2</v>
      </c>
      <c r="C39" s="93"/>
      <c r="D39" s="103"/>
      <c r="E39" s="103"/>
    </row>
    <row r="40" spans="1:10">
      <c r="A40" s="103" t="s">
        <v>116</v>
      </c>
      <c r="B40" s="104">
        <f t="shared" si="0"/>
        <v>2.9766507175165345E-2</v>
      </c>
      <c r="C40" s="93"/>
      <c r="D40" s="103"/>
      <c r="E40" s="103"/>
      <c r="H40" s="116"/>
    </row>
    <row r="41" spans="1:10" ht="12">
      <c r="B41" s="120"/>
      <c r="C41" s="120"/>
      <c r="H41" s="116"/>
    </row>
    <row r="42" spans="1:10">
      <c r="B42" s="78"/>
      <c r="C42" s="78"/>
      <c r="H42" s="116"/>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{5E295BF7-E565-466F-8F21-1E116498E39C}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E295BF7-E565-466F-8F21-1E116498E39C}">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0"/>
  <dimension ref="A1:H39"/>
  <sheetViews>
    <sheetView showGridLines="0" view="pageBreakPreview" zoomScaleNormal="70" zoomScaleSheetLayoutView="100" workbookViewId="0">
      <selection activeCell="D13" sqref="D13"/>
    </sheetView>
  </sheetViews>
  <sheetFormatPr defaultColWidth="9.109375" defaultRowHeight="11.4"/>
  <cols>
    <col min="1" max="1" width="9" style="74" customWidth="1"/>
    <col min="2" max="2" width="90.44140625" style="74" customWidth="1"/>
    <col min="3" max="5" width="9.109375" style="74" customWidth="1"/>
    <col min="6" max="16384" width="9.109375" style="74"/>
  </cols>
  <sheetData>
    <row r="1" spans="1:8" s="82" customFormat="1" ht="21">
      <c r="A1" s="173" t="s">
        <v>308</v>
      </c>
    </row>
    <row r="2" spans="1:8" ht="4.5" customHeight="1"/>
    <row r="3" spans="1:8" ht="23.85" customHeight="1">
      <c r="A3" s="154" t="s">
        <v>113</v>
      </c>
      <c r="B3" s="87" t="s">
        <v>114</v>
      </c>
    </row>
    <row r="4" spans="1:8" ht="23.85" customHeight="1">
      <c r="A4" s="154" t="s">
        <v>124</v>
      </c>
      <c r="B4" s="87" t="s">
        <v>125</v>
      </c>
    </row>
    <row r="5" spans="1:8" s="84" customFormat="1" ht="23.85" customHeight="1">
      <c r="A5" s="154" t="s">
        <v>92</v>
      </c>
      <c r="B5" s="87" t="s">
        <v>93</v>
      </c>
      <c r="C5" s="85"/>
      <c r="D5" s="85"/>
    </row>
    <row r="6" spans="1:8" s="84" customFormat="1" ht="7.5" hidden="1" customHeight="1">
      <c r="A6" s="154"/>
      <c r="B6" s="87"/>
      <c r="C6" s="85"/>
      <c r="D6" s="85"/>
    </row>
    <row r="7" spans="1:8" s="84" customFormat="1" ht="23.85" customHeight="1">
      <c r="A7" s="154" t="s">
        <v>189</v>
      </c>
      <c r="B7" s="87" t="s">
        <v>161</v>
      </c>
    </row>
    <row r="8" spans="1:8" s="84" customFormat="1" ht="23.85" customHeight="1">
      <c r="A8" s="154" t="s">
        <v>190</v>
      </c>
      <c r="B8" s="87" t="s">
        <v>163</v>
      </c>
    </row>
    <row r="9" spans="1:8" s="84" customFormat="1" ht="23.85" customHeight="1">
      <c r="A9" s="154" t="s">
        <v>85</v>
      </c>
      <c r="B9" s="87" t="s">
        <v>129</v>
      </c>
    </row>
    <row r="10" spans="1:8" s="84" customFormat="1" ht="23.85" customHeight="1">
      <c r="A10" s="154" t="s">
        <v>76</v>
      </c>
      <c r="B10" s="87" t="s">
        <v>99</v>
      </c>
    </row>
    <row r="11" spans="1:8" s="84" customFormat="1" ht="23.85" customHeight="1">
      <c r="A11" s="154" t="s">
        <v>77</v>
      </c>
      <c r="B11" s="87" t="s">
        <v>100</v>
      </c>
    </row>
    <row r="12" spans="1:8" s="84" customFormat="1" ht="23.85" customHeight="1">
      <c r="A12" s="154" t="s">
        <v>78</v>
      </c>
      <c r="B12" s="87" t="s">
        <v>101</v>
      </c>
    </row>
    <row r="13" spans="1:8" s="84" customFormat="1" ht="23.85" customHeight="1">
      <c r="A13" s="154" t="s">
        <v>88</v>
      </c>
      <c r="B13" s="87" t="s">
        <v>128</v>
      </c>
    </row>
    <row r="14" spans="1:8" s="84" customFormat="1" ht="23.85" customHeight="1">
      <c r="A14" s="154" t="s">
        <v>79</v>
      </c>
      <c r="B14" s="87" t="s">
        <v>102</v>
      </c>
    </row>
    <row r="15" spans="1:8" s="84" customFormat="1" ht="23.85" customHeight="1">
      <c r="A15" s="154" t="s">
        <v>80</v>
      </c>
      <c r="B15" s="87" t="s">
        <v>103</v>
      </c>
    </row>
    <row r="16" spans="1:8" s="84" customFormat="1" ht="23.85" customHeight="1">
      <c r="A16" s="154" t="s">
        <v>81</v>
      </c>
      <c r="B16" s="87" t="s">
        <v>104</v>
      </c>
      <c r="D16" s="86"/>
      <c r="E16" s="86"/>
      <c r="F16" s="86"/>
      <c r="G16" s="86"/>
      <c r="H16" s="86"/>
    </row>
    <row r="17" spans="1:8" s="84" customFormat="1" ht="23.85" customHeight="1">
      <c r="A17" s="154" t="s">
        <v>82</v>
      </c>
      <c r="B17" s="87" t="s">
        <v>105</v>
      </c>
      <c r="D17" s="86"/>
      <c r="E17" s="86"/>
      <c r="F17" s="86"/>
      <c r="G17" s="86"/>
      <c r="H17" s="86"/>
    </row>
    <row r="18" spans="1:8" s="84" customFormat="1" ht="23.85" customHeight="1">
      <c r="A18" s="154" t="s">
        <v>83</v>
      </c>
      <c r="B18" s="87" t="s">
        <v>106</v>
      </c>
      <c r="D18" s="86"/>
      <c r="E18" s="86"/>
      <c r="F18" s="86"/>
      <c r="G18" s="86"/>
      <c r="H18" s="86"/>
    </row>
    <row r="19" spans="1:8" s="84" customFormat="1" ht="23.85" customHeight="1">
      <c r="A19" s="154" t="s">
        <v>84</v>
      </c>
      <c r="B19" s="87" t="s">
        <v>107</v>
      </c>
      <c r="D19" s="86"/>
      <c r="E19" s="86"/>
      <c r="F19" s="86"/>
      <c r="G19" s="86"/>
      <c r="H19" s="86"/>
    </row>
    <row r="20" spans="1:8" s="84" customFormat="1" ht="23.85" customHeight="1">
      <c r="A20" s="154" t="s">
        <v>86</v>
      </c>
      <c r="B20" s="87" t="s">
        <v>108</v>
      </c>
      <c r="D20" s="86"/>
      <c r="E20" s="86"/>
      <c r="F20" s="86"/>
      <c r="G20" s="86"/>
      <c r="H20" s="86"/>
    </row>
    <row r="21" spans="1:8" s="84" customFormat="1" ht="23.85" customHeight="1">
      <c r="A21" s="154" t="s">
        <v>87</v>
      </c>
      <c r="B21" s="87" t="s">
        <v>109</v>
      </c>
      <c r="D21" s="86"/>
      <c r="E21" s="86"/>
      <c r="F21" s="86"/>
      <c r="G21" s="86"/>
      <c r="H21" s="86"/>
    </row>
    <row r="22" spans="1:8" s="84" customFormat="1" ht="23.85" customHeight="1">
      <c r="A22" s="154" t="s">
        <v>89</v>
      </c>
      <c r="B22" s="87" t="s">
        <v>110</v>
      </c>
      <c r="D22" s="86"/>
      <c r="E22" s="86"/>
      <c r="F22" s="86"/>
      <c r="G22" s="86"/>
      <c r="H22" s="86"/>
    </row>
    <row r="23" spans="1:8" s="84" customFormat="1" ht="2.1" customHeight="1"/>
    <row r="24" spans="1:8" s="84" customFormat="1" ht="13.8">
      <c r="A24" s="152" t="s">
        <v>94</v>
      </c>
    </row>
    <row r="25" spans="1:8" s="87" customFormat="1" ht="23.4" customHeight="1">
      <c r="A25" s="87" t="s">
        <v>159</v>
      </c>
    </row>
    <row r="26" spans="1:8" s="88" customFormat="1" ht="13.8">
      <c r="A26" s="152" t="s">
        <v>171</v>
      </c>
    </row>
    <row r="27" spans="1:8" s="87" customFormat="1" ht="23.4" customHeight="1">
      <c r="A27" s="87" t="s">
        <v>166</v>
      </c>
    </row>
    <row r="28" spans="1:8" s="88" customFormat="1" ht="13.8">
      <c r="A28" s="152" t="s">
        <v>97</v>
      </c>
    </row>
    <row r="29" spans="1:8" s="87" customFormat="1" ht="37.5" customHeight="1">
      <c r="A29" s="366" t="s">
        <v>205</v>
      </c>
      <c r="B29" s="366"/>
    </row>
    <row r="30" spans="1:8" s="88" customFormat="1" ht="13.8">
      <c r="A30" s="152" t="s">
        <v>95</v>
      </c>
    </row>
    <row r="31" spans="1:8" s="87" customFormat="1" ht="23.4" customHeight="1">
      <c r="A31" s="87" t="s">
        <v>98</v>
      </c>
    </row>
    <row r="32" spans="1:8" s="88" customFormat="1" ht="13.8">
      <c r="A32" s="152" t="s">
        <v>182</v>
      </c>
    </row>
    <row r="33" spans="1:2" s="87" customFormat="1" ht="23.4" customHeight="1">
      <c r="A33" s="87" t="s">
        <v>160</v>
      </c>
      <c r="B33" s="153"/>
    </row>
    <row r="34" spans="1:2" s="88" customFormat="1" ht="13.8">
      <c r="A34" s="85" t="s">
        <v>181</v>
      </c>
    </row>
    <row r="35" spans="1:2" s="84" customFormat="1" ht="23.4" customHeight="1">
      <c r="A35" s="87" t="s">
        <v>180</v>
      </c>
      <c r="B35" s="153"/>
    </row>
    <row r="36" spans="1:2" s="88" customFormat="1" ht="13.8">
      <c r="A36" s="85" t="s">
        <v>96</v>
      </c>
    </row>
    <row r="37" spans="1:2" s="87" customFormat="1" ht="37.5" customHeight="1">
      <c r="A37" s="366" t="s">
        <v>204</v>
      </c>
      <c r="B37" s="366"/>
    </row>
    <row r="38" spans="1:2" s="88" customFormat="1" ht="13.8">
      <c r="A38" s="85" t="s">
        <v>121</v>
      </c>
    </row>
    <row r="39" spans="1:2" s="87" customFormat="1" ht="23.4" customHeight="1">
      <c r="A39" s="87" t="s">
        <v>122</v>
      </c>
    </row>
  </sheetData>
  <sortState ref="A7:B19">
    <sortCondition ref="B7:B19"/>
  </sortState>
  <mergeCells count="2">
    <mergeCell ref="A29:B29"/>
    <mergeCell ref="A37:B37"/>
  </mergeCells>
  <pageMargins left="0.31496062992125984" right="0.31496062992125984" top="0.35433070866141736" bottom="0.35433070866141736" header="0.31496062992125984" footer="0.19685039370078741"/>
  <pageSetup paperSize="9" orientation="portrait" r:id="rId1"/>
  <headerFooter differentFirst="1" scaleWithDoc="0">
    <oddFooter>&amp;C&amp;8&amp;P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O41"/>
  <sheetViews>
    <sheetView showGridLines="0" view="pageBreakPreview" zoomScaleNormal="70" zoomScaleSheetLayoutView="100" workbookViewId="0">
      <selection activeCell="C28" sqref="C28"/>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6" t="s">
        <v>277</v>
      </c>
      <c r="I1" s="239"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1">
        <v>2023</v>
      </c>
      <c r="B5" s="377" t="s">
        <v>14</v>
      </c>
      <c r="C5" s="379"/>
      <c r="D5" s="377" t="s">
        <v>15</v>
      </c>
      <c r="E5" s="379"/>
      <c r="F5" s="377" t="s">
        <v>16</v>
      </c>
      <c r="G5" s="379"/>
      <c r="H5" s="377" t="s">
        <v>7</v>
      </c>
      <c r="I5" s="378"/>
    </row>
    <row r="6" spans="1:15" ht="12">
      <c r="A6" s="392"/>
      <c r="B6" s="274" t="s">
        <v>288</v>
      </c>
      <c r="C6" s="275" t="s">
        <v>289</v>
      </c>
      <c r="D6" s="274" t="s">
        <v>288</v>
      </c>
      <c r="E6" s="275" t="s">
        <v>289</v>
      </c>
      <c r="F6" s="274" t="s">
        <v>288</v>
      </c>
      <c r="G6" s="275" t="s">
        <v>289</v>
      </c>
      <c r="H6" s="274" t="s">
        <v>288</v>
      </c>
      <c r="I6" s="293" t="s">
        <v>289</v>
      </c>
      <c r="J6" s="109"/>
      <c r="O6" s="109"/>
    </row>
    <row r="7" spans="1:15" ht="13.2">
      <c r="A7" s="167" t="s">
        <v>196</v>
      </c>
      <c r="B7" s="280">
        <v>1045.7550000000006</v>
      </c>
      <c r="C7" s="324">
        <v>2.77774822740601E-2</v>
      </c>
      <c r="D7" s="195">
        <v>1045.7630000000006</v>
      </c>
      <c r="E7" s="324">
        <v>2.7775715301434759E-2</v>
      </c>
      <c r="F7" s="280">
        <v>1045.9380000000006</v>
      </c>
      <c r="G7" s="324">
        <v>2.7752241268938476E-2</v>
      </c>
      <c r="H7" s="195">
        <v>1045.9380000000006</v>
      </c>
      <c r="I7" s="201">
        <v>2.7752241268938476E-2</v>
      </c>
      <c r="J7" s="111"/>
      <c r="O7" s="60"/>
    </row>
    <row r="8" spans="1:15" ht="12">
      <c r="A8" s="167" t="s">
        <v>332</v>
      </c>
      <c r="B8" s="280">
        <v>215580.46499999997</v>
      </c>
      <c r="C8" s="324">
        <v>3.0756312590500146E-2</v>
      </c>
      <c r="D8" s="195">
        <v>189131.70499999996</v>
      </c>
      <c r="E8" s="324">
        <v>2.6938981075586392E-2</v>
      </c>
      <c r="F8" s="280">
        <v>215922.435</v>
      </c>
      <c r="G8" s="324">
        <v>2.9716746242406507E-2</v>
      </c>
      <c r="H8" s="195">
        <v>620634.60499999998</v>
      </c>
      <c r="I8" s="201">
        <v>2.9143150344919572E-2</v>
      </c>
      <c r="J8" s="111"/>
      <c r="O8" s="60"/>
    </row>
    <row r="9" spans="1:15" ht="12">
      <c r="A9" s="167" t="s">
        <v>333</v>
      </c>
      <c r="B9" s="280">
        <v>106412.35299999999</v>
      </c>
      <c r="C9" s="324">
        <v>4.1410857200456688E-2</v>
      </c>
      <c r="D9" s="195">
        <v>96428.885999999984</v>
      </c>
      <c r="E9" s="324">
        <v>3.6397663790753612E-2</v>
      </c>
      <c r="F9" s="280">
        <v>105555.15599999999</v>
      </c>
      <c r="G9" s="324">
        <v>3.7925934794826227E-2</v>
      </c>
      <c r="H9" s="195">
        <v>308396.39499999996</v>
      </c>
      <c r="I9" s="202">
        <v>3.8539047547169344E-2</v>
      </c>
      <c r="J9" s="101"/>
      <c r="O9" s="104"/>
    </row>
    <row r="10" spans="1:15">
      <c r="A10" s="170" t="s">
        <v>40</v>
      </c>
      <c r="B10" s="282">
        <v>48646.677999999993</v>
      </c>
      <c r="C10" s="325">
        <v>0.16053907084570385</v>
      </c>
      <c r="D10" s="196">
        <v>3672.8620000000001</v>
      </c>
      <c r="E10" s="325">
        <v>1.544097270297526E-2</v>
      </c>
      <c r="F10" s="282">
        <v>2000.799</v>
      </c>
      <c r="G10" s="325">
        <v>7.8209850063339914E-3</v>
      </c>
      <c r="H10" s="196">
        <v>54320.338999999993</v>
      </c>
      <c r="I10" s="203">
        <v>6.8180825405728035E-2</v>
      </c>
      <c r="J10" s="101"/>
      <c r="O10" s="127"/>
    </row>
    <row r="11" spans="1:15">
      <c r="A11" s="170" t="s">
        <v>39</v>
      </c>
      <c r="B11" s="282">
        <v>1958</v>
      </c>
      <c r="C11" s="325">
        <v>6.4742530561995915E-2</v>
      </c>
      <c r="D11" s="196">
        <v>2098.6</v>
      </c>
      <c r="E11" s="325">
        <v>7.0162086589563258E-2</v>
      </c>
      <c r="F11" s="282">
        <v>2255.6</v>
      </c>
      <c r="G11" s="325">
        <v>7.4816219145316568E-2</v>
      </c>
      <c r="H11" s="196">
        <v>6312.2</v>
      </c>
      <c r="I11" s="203">
        <v>6.9900878888217013E-2</v>
      </c>
      <c r="J11" s="101"/>
      <c r="O11" s="127"/>
    </row>
    <row r="12" spans="1:15">
      <c r="A12" s="170" t="s">
        <v>38</v>
      </c>
      <c r="B12" s="282">
        <v>0</v>
      </c>
      <c r="C12" s="325">
        <v>0</v>
      </c>
      <c r="D12" s="196">
        <v>0</v>
      </c>
      <c r="E12" s="325">
        <v>0</v>
      </c>
      <c r="F12" s="282">
        <v>0</v>
      </c>
      <c r="G12" s="325">
        <v>0</v>
      </c>
      <c r="H12" s="196">
        <v>0</v>
      </c>
      <c r="I12" s="203">
        <v>0</v>
      </c>
      <c r="J12" s="101"/>
      <c r="O12" s="127"/>
    </row>
    <row r="13" spans="1:15">
      <c r="A13" s="170" t="s">
        <v>60</v>
      </c>
      <c r="B13" s="282">
        <v>343.19</v>
      </c>
      <c r="C13" s="325">
        <v>6.0127515394546631E-2</v>
      </c>
      <c r="D13" s="196">
        <v>373.9</v>
      </c>
      <c r="E13" s="325">
        <v>5.0357831518238111E-2</v>
      </c>
      <c r="F13" s="282">
        <v>273.14999999999998</v>
      </c>
      <c r="G13" s="325">
        <v>4.7030395943763938E-2</v>
      </c>
      <c r="H13" s="196">
        <v>990.2399999999999</v>
      </c>
      <c r="I13" s="203">
        <v>5.2281585629786555E-2</v>
      </c>
      <c r="J13" s="101"/>
      <c r="O13" s="127"/>
    </row>
    <row r="14" spans="1:15">
      <c r="A14" s="170" t="s">
        <v>61</v>
      </c>
      <c r="B14" s="282">
        <v>0</v>
      </c>
      <c r="C14" s="325">
        <v>0</v>
      </c>
      <c r="D14" s="196">
        <v>0</v>
      </c>
      <c r="E14" s="325">
        <v>0</v>
      </c>
      <c r="F14" s="282">
        <v>0</v>
      </c>
      <c r="G14" s="325">
        <v>0</v>
      </c>
      <c r="H14" s="196">
        <v>0</v>
      </c>
      <c r="I14" s="203">
        <v>0</v>
      </c>
      <c r="J14" s="101"/>
      <c r="O14" s="127"/>
    </row>
    <row r="15" spans="1:15">
      <c r="A15" s="170" t="s">
        <v>62</v>
      </c>
      <c r="B15" s="282">
        <v>0</v>
      </c>
      <c r="C15" s="325">
        <v>0</v>
      </c>
      <c r="D15" s="196">
        <v>0</v>
      </c>
      <c r="E15" s="325">
        <v>0</v>
      </c>
      <c r="F15" s="282">
        <v>0</v>
      </c>
      <c r="G15" s="325">
        <v>0</v>
      </c>
      <c r="H15" s="196">
        <v>0</v>
      </c>
      <c r="I15" s="203">
        <v>0</v>
      </c>
      <c r="J15" s="101"/>
      <c r="O15" s="127"/>
    </row>
    <row r="16" spans="1:15">
      <c r="A16" s="170" t="s">
        <v>37</v>
      </c>
      <c r="B16" s="282">
        <v>38969.368999999999</v>
      </c>
      <c r="C16" s="325">
        <v>4.4309156959260444E-2</v>
      </c>
      <c r="D16" s="196">
        <v>72528.964999999997</v>
      </c>
      <c r="E16" s="325">
        <v>6.9647380411811219E-2</v>
      </c>
      <c r="F16" s="282">
        <v>82933.021999999997</v>
      </c>
      <c r="G16" s="325">
        <v>6.9768311782966427E-2</v>
      </c>
      <c r="H16" s="196">
        <v>194431.356</v>
      </c>
      <c r="I16" s="203">
        <v>6.2527094342566716E-2</v>
      </c>
      <c r="J16" s="101"/>
      <c r="O16" s="127"/>
    </row>
    <row r="17" spans="1:15">
      <c r="A17" s="170" t="s">
        <v>72</v>
      </c>
      <c r="B17" s="282">
        <v>0</v>
      </c>
      <c r="C17" s="325">
        <v>0</v>
      </c>
      <c r="D17" s="196">
        <v>0</v>
      </c>
      <c r="E17" s="325">
        <v>0</v>
      </c>
      <c r="F17" s="282">
        <v>0</v>
      </c>
      <c r="G17" s="325">
        <v>0</v>
      </c>
      <c r="H17" s="196">
        <v>0</v>
      </c>
      <c r="I17" s="203">
        <v>0</v>
      </c>
      <c r="J17" s="101"/>
      <c r="O17" s="127"/>
    </row>
    <row r="18" spans="1:15">
      <c r="A18" s="170" t="s">
        <v>36</v>
      </c>
      <c r="B18" s="282">
        <v>0</v>
      </c>
      <c r="C18" s="325">
        <v>0</v>
      </c>
      <c r="D18" s="196">
        <v>0</v>
      </c>
      <c r="E18" s="325">
        <v>0</v>
      </c>
      <c r="F18" s="282">
        <v>0</v>
      </c>
      <c r="G18" s="325">
        <v>0</v>
      </c>
      <c r="H18" s="196">
        <v>0</v>
      </c>
      <c r="I18" s="203">
        <v>0</v>
      </c>
      <c r="J18" s="101"/>
      <c r="O18" s="127"/>
    </row>
    <row r="19" spans="1:15">
      <c r="A19" s="170" t="s">
        <v>35</v>
      </c>
      <c r="B19" s="282">
        <v>0</v>
      </c>
      <c r="C19" s="325">
        <v>0</v>
      </c>
      <c r="D19" s="196">
        <v>0</v>
      </c>
      <c r="E19" s="325">
        <v>0</v>
      </c>
      <c r="F19" s="282">
        <v>0</v>
      </c>
      <c r="G19" s="325">
        <v>0</v>
      </c>
      <c r="H19" s="196">
        <v>0</v>
      </c>
      <c r="I19" s="203">
        <v>0</v>
      </c>
      <c r="J19" s="101"/>
      <c r="O19" s="127"/>
    </row>
    <row r="20" spans="1:15">
      <c r="A20" s="170" t="s">
        <v>34</v>
      </c>
      <c r="B20" s="282">
        <v>0</v>
      </c>
      <c r="C20" s="325">
        <v>0</v>
      </c>
      <c r="D20" s="196">
        <v>0</v>
      </c>
      <c r="E20" s="325">
        <v>0</v>
      </c>
      <c r="F20" s="282">
        <v>0</v>
      </c>
      <c r="G20" s="325">
        <v>0</v>
      </c>
      <c r="H20" s="196">
        <v>0</v>
      </c>
      <c r="I20" s="203">
        <v>0</v>
      </c>
      <c r="J20" s="101"/>
      <c r="O20" s="127"/>
    </row>
    <row r="21" spans="1:15">
      <c r="A21" s="170" t="s">
        <v>33</v>
      </c>
      <c r="B21" s="282">
        <v>1342</v>
      </c>
      <c r="C21" s="325">
        <v>7.3998597453565932E-3</v>
      </c>
      <c r="D21" s="196">
        <v>1762</v>
      </c>
      <c r="E21" s="325">
        <v>8.8905977537076242E-3</v>
      </c>
      <c r="F21" s="282">
        <v>1614.8979999999999</v>
      </c>
      <c r="G21" s="325">
        <v>8.8715649222433444E-3</v>
      </c>
      <c r="H21" s="196">
        <v>4718.8980000000001</v>
      </c>
      <c r="I21" s="203">
        <v>8.4030079107308853E-3</v>
      </c>
      <c r="J21" s="101"/>
      <c r="O21" s="127"/>
    </row>
    <row r="22" spans="1:15">
      <c r="A22" s="170" t="s">
        <v>32</v>
      </c>
      <c r="B22" s="282">
        <v>4</v>
      </c>
      <c r="C22" s="325">
        <v>2.3143134338095595E-5</v>
      </c>
      <c r="D22" s="196">
        <v>7</v>
      </c>
      <c r="E22" s="325">
        <v>4.0586435258428936E-5</v>
      </c>
      <c r="F22" s="282">
        <v>11</v>
      </c>
      <c r="G22" s="325">
        <v>5.7592878320169884E-5</v>
      </c>
      <c r="H22" s="196">
        <v>22</v>
      </c>
      <c r="I22" s="203">
        <v>4.1021457410711818E-5</v>
      </c>
      <c r="J22" s="101"/>
      <c r="O22" s="127"/>
    </row>
    <row r="23" spans="1:15">
      <c r="A23" s="170" t="s">
        <v>3</v>
      </c>
      <c r="B23" s="282">
        <v>0</v>
      </c>
      <c r="C23" s="325">
        <v>0</v>
      </c>
      <c r="D23" s="196">
        <v>0</v>
      </c>
      <c r="E23" s="325">
        <v>0</v>
      </c>
      <c r="F23" s="282">
        <v>0</v>
      </c>
      <c r="G23" s="325">
        <v>0</v>
      </c>
      <c r="H23" s="196">
        <v>0</v>
      </c>
      <c r="I23" s="203">
        <v>0</v>
      </c>
      <c r="J23" s="101"/>
      <c r="O23" s="127"/>
    </row>
    <row r="24" spans="1:15">
      <c r="A24" s="170" t="s">
        <v>31</v>
      </c>
      <c r="B24" s="282">
        <v>0</v>
      </c>
      <c r="C24" s="325">
        <v>0</v>
      </c>
      <c r="D24" s="196">
        <v>0</v>
      </c>
      <c r="E24" s="325">
        <v>0</v>
      </c>
      <c r="F24" s="282">
        <v>1.1020000000000001</v>
      </c>
      <c r="G24" s="325">
        <v>1.6972147350889598E-4</v>
      </c>
      <c r="H24" s="196">
        <v>1.1020000000000001</v>
      </c>
      <c r="I24" s="203">
        <v>4.1336540128590398E-5</v>
      </c>
      <c r="J24" s="101"/>
      <c r="O24" s="127"/>
    </row>
    <row r="25" spans="1:15">
      <c r="A25" s="170" t="s">
        <v>30</v>
      </c>
      <c r="B25" s="282">
        <v>15149.115999999996</v>
      </c>
      <c r="C25" s="325">
        <v>2.0381145918577832E-2</v>
      </c>
      <c r="D25" s="196">
        <v>15985.558999999999</v>
      </c>
      <c r="E25" s="325">
        <v>2.2118035921521641E-2</v>
      </c>
      <c r="F25" s="282">
        <v>16465.584999999999</v>
      </c>
      <c r="G25" s="325">
        <v>2.3707077216737853E-2</v>
      </c>
      <c r="H25" s="196">
        <v>47600.259999999995</v>
      </c>
      <c r="I25" s="203">
        <v>2.2031319719308738E-2</v>
      </c>
      <c r="J25" s="101"/>
      <c r="O25" s="98"/>
    </row>
    <row r="26" spans="1:15" ht="13.5" customHeight="1">
      <c r="A26" s="168" t="s">
        <v>335</v>
      </c>
      <c r="B26" s="280">
        <v>105803.75899999999</v>
      </c>
      <c r="C26" s="324">
        <v>4.9534333460789351E-2</v>
      </c>
      <c r="D26" s="195">
        <v>95799.996000000014</v>
      </c>
      <c r="E26" s="324">
        <v>4.3801904836467717E-2</v>
      </c>
      <c r="F26" s="280">
        <v>104946.30799999999</v>
      </c>
      <c r="G26" s="324">
        <v>4.4543813518638127E-2</v>
      </c>
      <c r="H26" s="195">
        <v>306550.06299999997</v>
      </c>
      <c r="I26" s="202">
        <v>4.5896830053146154E-2</v>
      </c>
      <c r="J26" s="10"/>
      <c r="O26" s="78"/>
    </row>
    <row r="27" spans="1:15" ht="12.75" customHeight="1">
      <c r="A27" s="170" t="s">
        <v>26</v>
      </c>
      <c r="B27" s="282">
        <v>47444.89</v>
      </c>
      <c r="C27" s="325">
        <v>5.2212197761476259E-2</v>
      </c>
      <c r="D27" s="196">
        <v>34653.46</v>
      </c>
      <c r="E27" s="325">
        <v>3.6434066231370535E-2</v>
      </c>
      <c r="F27" s="282">
        <v>41359.31</v>
      </c>
      <c r="G27" s="325">
        <v>4.0505162529318635E-2</v>
      </c>
      <c r="H27" s="196">
        <v>123457.66</v>
      </c>
      <c r="I27" s="203">
        <v>4.285371796089444E-2</v>
      </c>
      <c r="J27" s="101"/>
      <c r="O27" s="78"/>
    </row>
    <row r="28" spans="1:15" ht="12.75" customHeight="1">
      <c r="A28" s="170" t="s">
        <v>0</v>
      </c>
      <c r="B28" s="282">
        <v>283.87</v>
      </c>
      <c r="C28" s="325">
        <v>6.1629738034425802E-3</v>
      </c>
      <c r="D28" s="196">
        <v>269.04000000000002</v>
      </c>
      <c r="E28" s="325">
        <v>6.4076411549473097E-3</v>
      </c>
      <c r="F28" s="282">
        <v>251.38</v>
      </c>
      <c r="G28" s="325">
        <v>5.5965600636037087E-3</v>
      </c>
      <c r="H28" s="196">
        <v>804.29000000000008</v>
      </c>
      <c r="I28" s="203">
        <v>6.0488940069350532E-3</v>
      </c>
      <c r="J28" s="101"/>
      <c r="O28" s="78"/>
    </row>
    <row r="29" spans="1:15" ht="12.75" customHeight="1">
      <c r="A29" s="170" t="s">
        <v>1</v>
      </c>
      <c r="B29" s="282">
        <v>53.01</v>
      </c>
      <c r="C29" s="325">
        <v>1.0814346175768926E-2</v>
      </c>
      <c r="D29" s="196">
        <v>75.430000000000007</v>
      </c>
      <c r="E29" s="325">
        <v>1.6113200413137071E-2</v>
      </c>
      <c r="F29" s="282">
        <v>76.67</v>
      </c>
      <c r="G29" s="325">
        <v>1.5204132382838745E-2</v>
      </c>
      <c r="H29" s="196">
        <v>205.11</v>
      </c>
      <c r="I29" s="203">
        <v>1.4023862650791053E-2</v>
      </c>
      <c r="J29" s="101"/>
      <c r="O29" s="78"/>
    </row>
    <row r="30" spans="1:15" ht="12.75" customHeight="1">
      <c r="A30" s="170" t="s">
        <v>2</v>
      </c>
      <c r="B30" s="282">
        <v>21.75</v>
      </c>
      <c r="C30" s="325">
        <v>6.4390242169480444E-3</v>
      </c>
      <c r="D30" s="196">
        <v>31.56</v>
      </c>
      <c r="E30" s="325">
        <v>9.3047417919411377E-3</v>
      </c>
      <c r="F30" s="282">
        <v>34.96</v>
      </c>
      <c r="G30" s="325">
        <v>7.5178689164075788E-3</v>
      </c>
      <c r="H30" s="196">
        <v>88.27000000000001</v>
      </c>
      <c r="I30" s="203">
        <v>7.7294802745449765E-3</v>
      </c>
      <c r="J30" s="101"/>
    </row>
    <row r="31" spans="1:15">
      <c r="A31" s="170" t="s">
        <v>6</v>
      </c>
      <c r="B31" s="282">
        <v>963.65</v>
      </c>
      <c r="C31" s="325">
        <v>5.6624329699618101E-2</v>
      </c>
      <c r="D31" s="196">
        <v>1013.646</v>
      </c>
      <c r="E31" s="325">
        <v>7.0765741189677586E-2</v>
      </c>
      <c r="F31" s="282">
        <v>1158.2379999999998</v>
      </c>
      <c r="G31" s="325">
        <v>6.1822589933518052E-2</v>
      </c>
      <c r="H31" s="196">
        <v>3135.5339999999997</v>
      </c>
      <c r="I31" s="203">
        <v>6.2614085250683751E-2</v>
      </c>
      <c r="J31" s="101"/>
    </row>
    <row r="32" spans="1:15">
      <c r="A32" s="170" t="s">
        <v>25</v>
      </c>
      <c r="B32" s="282">
        <v>37922.894999999997</v>
      </c>
      <c r="C32" s="325">
        <v>5.0251635732838536E-2</v>
      </c>
      <c r="D32" s="196">
        <v>39333.723000000013</v>
      </c>
      <c r="E32" s="325">
        <v>4.85689084662786E-2</v>
      </c>
      <c r="F32" s="282">
        <v>40916.539999999994</v>
      </c>
      <c r="G32" s="325">
        <v>4.7223440206037741E-2</v>
      </c>
      <c r="H32" s="196">
        <v>118173.15800000001</v>
      </c>
      <c r="I32" s="203">
        <v>4.8611735924430778E-2</v>
      </c>
      <c r="J32" s="101"/>
    </row>
    <row r="33" spans="1:10">
      <c r="A33" s="170" t="s">
        <v>5</v>
      </c>
      <c r="B33" s="282">
        <v>17850.713999999996</v>
      </c>
      <c r="C33" s="325">
        <v>5.6257959473752589E-2</v>
      </c>
      <c r="D33" s="196">
        <v>19231.737000000001</v>
      </c>
      <c r="E33" s="325">
        <v>6.1839635933200285E-2</v>
      </c>
      <c r="F33" s="282">
        <v>19678.510000000009</v>
      </c>
      <c r="G33" s="325">
        <v>5.6279092495211402E-2</v>
      </c>
      <c r="H33" s="196">
        <v>56760.96100000001</v>
      </c>
      <c r="I33" s="203">
        <v>5.8040512919379082E-2</v>
      </c>
      <c r="J33" s="101"/>
    </row>
    <row r="34" spans="1:10">
      <c r="A34" s="170" t="s">
        <v>3</v>
      </c>
      <c r="B34" s="282">
        <v>1262.98</v>
      </c>
      <c r="C34" s="325">
        <v>1.5043536123133592E-2</v>
      </c>
      <c r="D34" s="196">
        <v>1191.4000000000001</v>
      </c>
      <c r="E34" s="325">
        <v>2.3471537756098143E-2</v>
      </c>
      <c r="F34" s="282">
        <v>1470.7</v>
      </c>
      <c r="G34" s="325">
        <v>3.2332065948005327E-2</v>
      </c>
      <c r="H34" s="196">
        <v>3925.08</v>
      </c>
      <c r="I34" s="203">
        <v>2.1781593119864939E-2</v>
      </c>
      <c r="J34" s="101"/>
    </row>
    <row r="35" spans="1:10" ht="12" customHeight="1">
      <c r="A35" s="190" t="s">
        <v>168</v>
      </c>
      <c r="B35" s="71"/>
      <c r="C35" s="8"/>
      <c r="E35" s="103"/>
      <c r="F35" s="103"/>
      <c r="G35" s="103"/>
      <c r="I35" s="3"/>
    </row>
    <row r="36" spans="1:10">
      <c r="A36" s="190"/>
      <c r="B36" s="71"/>
    </row>
    <row r="37" spans="1:10">
      <c r="B37" s="78"/>
      <c r="C37" s="78"/>
    </row>
    <row r="38" spans="1:10">
      <c r="A38" s="103" t="s">
        <v>164</v>
      </c>
      <c r="B38" s="104">
        <f>+I7</f>
        <v>2.7752241268938476E-2</v>
      </c>
      <c r="C38" s="93" t="str">
        <f>+B5</f>
        <v>Červenec</v>
      </c>
      <c r="D38" s="103" t="str">
        <f>+D5</f>
        <v>Srpen</v>
      </c>
      <c r="E38" s="103" t="str">
        <f>+F5</f>
        <v>Září</v>
      </c>
    </row>
    <row r="39" spans="1:10">
      <c r="A39" s="103" t="s">
        <v>59</v>
      </c>
      <c r="B39" s="104">
        <f t="shared" ref="B39:B40" si="0">+I8</f>
        <v>2.9143150344919572E-2</v>
      </c>
      <c r="C39" s="93"/>
      <c r="D39" s="103"/>
      <c r="E39" s="103"/>
      <c r="H39" s="116"/>
    </row>
    <row r="40" spans="1:10">
      <c r="A40" s="103" t="s">
        <v>116</v>
      </c>
      <c r="B40" s="104">
        <f t="shared" si="0"/>
        <v>3.8539047547169344E-2</v>
      </c>
      <c r="C40" s="93"/>
      <c r="D40" s="103"/>
      <c r="E40" s="103"/>
      <c r="H40" s="116"/>
    </row>
    <row r="41" spans="1:10">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{923E33B5-C0A5-4B39-BC0E-09C621F13762}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923E33B5-C0A5-4B39-BC0E-09C621F13762}">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O42"/>
  <sheetViews>
    <sheetView showGridLines="0" view="pageBreakPreview" zoomScaleNormal="70" zoomScaleSheetLayoutView="100" workbookViewId="0">
      <selection activeCell="N37" sqref="N37"/>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6" t="s">
        <v>278</v>
      </c>
      <c r="I1" s="239" t="str">
        <f>'3'!N1</f>
        <v>II. čtvrtletí 2023</v>
      </c>
    </row>
    <row r="2" spans="1:15" ht="1.5" customHeight="1">
      <c r="E2" s="103"/>
      <c r="F2" s="103"/>
      <c r="G2" s="103"/>
    </row>
    <row r="3" spans="1:15" ht="12">
      <c r="A3" s="7"/>
      <c r="B3" s="126"/>
      <c r="C3" s="126"/>
      <c r="D3" s="126"/>
    </row>
    <row r="4" spans="1:15" ht="12">
      <c r="A4" s="130"/>
      <c r="B4" s="126"/>
      <c r="C4" s="126"/>
      <c r="D4" s="126"/>
    </row>
    <row r="5" spans="1:15" ht="12.75" customHeight="1">
      <c r="A5" s="391">
        <v>2023</v>
      </c>
      <c r="B5" s="377" t="s">
        <v>14</v>
      </c>
      <c r="C5" s="379"/>
      <c r="D5" s="377" t="s">
        <v>15</v>
      </c>
      <c r="E5" s="379"/>
      <c r="F5" s="377" t="s">
        <v>16</v>
      </c>
      <c r="G5" s="379"/>
      <c r="H5" s="377" t="s">
        <v>7</v>
      </c>
      <c r="I5" s="378"/>
    </row>
    <row r="6" spans="1:15" ht="12">
      <c r="A6" s="392"/>
      <c r="B6" s="274" t="s">
        <v>288</v>
      </c>
      <c r="C6" s="275" t="s">
        <v>289</v>
      </c>
      <c r="D6" s="274" t="s">
        <v>288</v>
      </c>
      <c r="E6" s="275" t="s">
        <v>289</v>
      </c>
      <c r="F6" s="274" t="s">
        <v>288</v>
      </c>
      <c r="G6" s="275" t="s">
        <v>289</v>
      </c>
      <c r="H6" s="274" t="s">
        <v>288</v>
      </c>
      <c r="I6" s="293" t="s">
        <v>289</v>
      </c>
      <c r="J6" s="109"/>
      <c r="O6" s="109"/>
    </row>
    <row r="7" spans="1:15" ht="13.2">
      <c r="A7" s="167" t="s">
        <v>196</v>
      </c>
      <c r="B7" s="280">
        <v>4655.2599999999993</v>
      </c>
      <c r="C7" s="324">
        <v>0.12365363027778106</v>
      </c>
      <c r="D7" s="195">
        <v>4655.2599999999993</v>
      </c>
      <c r="E7" s="324">
        <v>0.12364481858141575</v>
      </c>
      <c r="F7" s="280">
        <v>4655.4999999999991</v>
      </c>
      <c r="G7" s="324">
        <v>0.12352602088034183</v>
      </c>
      <c r="H7" s="195">
        <v>4655.4999999999991</v>
      </c>
      <c r="I7" s="201">
        <v>0.12352602088034183</v>
      </c>
      <c r="J7" s="111"/>
      <c r="O7" s="60"/>
    </row>
    <row r="8" spans="1:15" ht="12">
      <c r="A8" s="167" t="s">
        <v>332</v>
      </c>
      <c r="B8" s="280">
        <v>1068237.6520000002</v>
      </c>
      <c r="C8" s="324">
        <v>0.15240272881800271</v>
      </c>
      <c r="D8" s="195">
        <v>1152679.1360000009</v>
      </c>
      <c r="E8" s="324">
        <v>0.16418189341087627</v>
      </c>
      <c r="F8" s="280">
        <v>1243263.1530000002</v>
      </c>
      <c r="G8" s="324">
        <v>0.17110651623688491</v>
      </c>
      <c r="H8" s="195">
        <v>3464179.9410000015</v>
      </c>
      <c r="I8" s="201">
        <v>0.16266755999275556</v>
      </c>
      <c r="J8" s="111"/>
      <c r="O8" s="60"/>
    </row>
    <row r="9" spans="1:15" ht="12">
      <c r="A9" s="167" t="s">
        <v>333</v>
      </c>
      <c r="B9" s="280">
        <v>536358.071</v>
      </c>
      <c r="C9" s="324">
        <v>0.20872621326673807</v>
      </c>
      <c r="D9" s="195">
        <v>638627.18499999982</v>
      </c>
      <c r="E9" s="324">
        <v>0.24105367728986732</v>
      </c>
      <c r="F9" s="280">
        <v>696935.35600000003</v>
      </c>
      <c r="G9" s="324">
        <v>0.25040865713717486</v>
      </c>
      <c r="H9" s="195">
        <v>1871920.6119999997</v>
      </c>
      <c r="I9" s="202">
        <v>0.23392633195467263</v>
      </c>
      <c r="J9" s="101"/>
      <c r="O9" s="104"/>
    </row>
    <row r="10" spans="1:15">
      <c r="A10" s="170" t="s">
        <v>40</v>
      </c>
      <c r="B10" s="282">
        <v>22617.147000000001</v>
      </c>
      <c r="C10" s="325">
        <v>7.4638925284080004E-2</v>
      </c>
      <c r="D10" s="196">
        <v>30231.254999999997</v>
      </c>
      <c r="E10" s="325">
        <v>0.1270943431121791</v>
      </c>
      <c r="F10" s="282">
        <v>32654.059000000001</v>
      </c>
      <c r="G10" s="325">
        <v>0.12764245975480074</v>
      </c>
      <c r="H10" s="196">
        <v>85502.46100000001</v>
      </c>
      <c r="I10" s="203">
        <v>0.10731944005726973</v>
      </c>
      <c r="J10" s="101"/>
      <c r="O10" s="127"/>
    </row>
    <row r="11" spans="1:15">
      <c r="A11" s="170" t="s">
        <v>39</v>
      </c>
      <c r="B11" s="282">
        <v>2884.991</v>
      </c>
      <c r="C11" s="325">
        <v>9.5394084774557283E-2</v>
      </c>
      <c r="D11" s="196">
        <v>3330.5389999999998</v>
      </c>
      <c r="E11" s="325">
        <v>0.11134926413223929</v>
      </c>
      <c r="F11" s="282">
        <v>3197.6720000000005</v>
      </c>
      <c r="G11" s="325">
        <v>0.10606389834493826</v>
      </c>
      <c r="H11" s="196">
        <v>9413.2020000000011</v>
      </c>
      <c r="I11" s="203">
        <v>0.1042411667805713</v>
      </c>
      <c r="J11" s="101"/>
      <c r="O11" s="127"/>
    </row>
    <row r="12" spans="1:15">
      <c r="A12" s="170" t="s">
        <v>38</v>
      </c>
      <c r="B12" s="282">
        <v>0</v>
      </c>
      <c r="C12" s="325">
        <v>0</v>
      </c>
      <c r="D12" s="196">
        <v>0</v>
      </c>
      <c r="E12" s="325">
        <v>0</v>
      </c>
      <c r="F12" s="282">
        <v>0</v>
      </c>
      <c r="G12" s="325">
        <v>0</v>
      </c>
      <c r="H12" s="196">
        <v>0</v>
      </c>
      <c r="I12" s="203">
        <v>0</v>
      </c>
      <c r="J12" s="101"/>
      <c r="O12" s="127"/>
    </row>
    <row r="13" spans="1:15">
      <c r="A13" s="170" t="s">
        <v>60</v>
      </c>
      <c r="B13" s="282">
        <v>1166.297</v>
      </c>
      <c r="C13" s="325">
        <v>0.20433736653781742</v>
      </c>
      <c r="D13" s="196">
        <v>2471.87</v>
      </c>
      <c r="E13" s="325">
        <v>0.33291792723986957</v>
      </c>
      <c r="F13" s="282">
        <v>2077.8599999999997</v>
      </c>
      <c r="G13" s="325">
        <v>0.35776159075859171</v>
      </c>
      <c r="H13" s="196">
        <v>5716.027</v>
      </c>
      <c r="I13" s="203">
        <v>0.30178840994372275</v>
      </c>
      <c r="J13" s="101"/>
      <c r="O13" s="127"/>
    </row>
    <row r="14" spans="1:15">
      <c r="A14" s="170" t="s">
        <v>61</v>
      </c>
      <c r="B14" s="282">
        <v>0</v>
      </c>
      <c r="C14" s="325">
        <v>0</v>
      </c>
      <c r="D14" s="196">
        <v>0</v>
      </c>
      <c r="E14" s="325">
        <v>0</v>
      </c>
      <c r="F14" s="282">
        <v>0</v>
      </c>
      <c r="G14" s="325">
        <v>0</v>
      </c>
      <c r="H14" s="196">
        <v>0</v>
      </c>
      <c r="I14" s="203">
        <v>0</v>
      </c>
      <c r="J14" s="101"/>
      <c r="O14" s="127"/>
    </row>
    <row r="15" spans="1:15">
      <c r="A15" s="170" t="s">
        <v>62</v>
      </c>
      <c r="B15" s="282">
        <v>0</v>
      </c>
      <c r="C15" s="325">
        <v>0</v>
      </c>
      <c r="D15" s="196">
        <v>0</v>
      </c>
      <c r="E15" s="325">
        <v>0</v>
      </c>
      <c r="F15" s="282">
        <v>0</v>
      </c>
      <c r="G15" s="325">
        <v>0</v>
      </c>
      <c r="H15" s="196">
        <v>0</v>
      </c>
      <c r="I15" s="203">
        <v>0</v>
      </c>
      <c r="J15" s="101"/>
      <c r="O15" s="127"/>
    </row>
    <row r="16" spans="1:15">
      <c r="A16" s="170" t="s">
        <v>37</v>
      </c>
      <c r="B16" s="282">
        <v>172148.603</v>
      </c>
      <c r="C16" s="325">
        <v>0.19573731026141103</v>
      </c>
      <c r="D16" s="196">
        <v>268528.68999999994</v>
      </c>
      <c r="E16" s="325">
        <v>0.25786001253313517</v>
      </c>
      <c r="F16" s="282">
        <v>315886.48800000001</v>
      </c>
      <c r="G16" s="325">
        <v>0.26574296283102145</v>
      </c>
      <c r="H16" s="196">
        <v>756563.78099999996</v>
      </c>
      <c r="I16" s="203">
        <v>0.24330301389635925</v>
      </c>
      <c r="J16" s="101"/>
      <c r="O16" s="127"/>
    </row>
    <row r="17" spans="1:15">
      <c r="A17" s="170" t="s">
        <v>72</v>
      </c>
      <c r="B17" s="282">
        <v>0</v>
      </c>
      <c r="C17" s="325">
        <v>0</v>
      </c>
      <c r="D17" s="196">
        <v>0</v>
      </c>
      <c r="E17" s="325">
        <v>0</v>
      </c>
      <c r="F17" s="282">
        <v>0</v>
      </c>
      <c r="G17" s="325">
        <v>0</v>
      </c>
      <c r="H17" s="196">
        <v>0</v>
      </c>
      <c r="I17" s="203">
        <v>0</v>
      </c>
      <c r="J17" s="101"/>
      <c r="O17" s="127"/>
    </row>
    <row r="18" spans="1:15">
      <c r="A18" s="170" t="s">
        <v>36</v>
      </c>
      <c r="B18" s="282">
        <v>0</v>
      </c>
      <c r="C18" s="325">
        <v>0</v>
      </c>
      <c r="D18" s="196">
        <v>0</v>
      </c>
      <c r="E18" s="325">
        <v>0</v>
      </c>
      <c r="F18" s="282">
        <v>0</v>
      </c>
      <c r="G18" s="325">
        <v>0</v>
      </c>
      <c r="H18" s="196">
        <v>0</v>
      </c>
      <c r="I18" s="203">
        <v>0</v>
      </c>
      <c r="J18" s="101"/>
      <c r="O18" s="127"/>
    </row>
    <row r="19" spans="1:15">
      <c r="A19" s="170" t="s">
        <v>35</v>
      </c>
      <c r="B19" s="282">
        <v>15319</v>
      </c>
      <c r="C19" s="325">
        <v>0.24721276443467005</v>
      </c>
      <c r="D19" s="196">
        <v>15870</v>
      </c>
      <c r="E19" s="325">
        <v>0.22448370022013833</v>
      </c>
      <c r="F19" s="282">
        <v>9103.5959999999995</v>
      </c>
      <c r="G19" s="325">
        <v>0.23510606455425098</v>
      </c>
      <c r="H19" s="196">
        <v>40292.595999999998</v>
      </c>
      <c r="I19" s="203">
        <v>0.23510174841589762</v>
      </c>
      <c r="J19" s="101"/>
      <c r="O19" s="127"/>
    </row>
    <row r="20" spans="1:15">
      <c r="A20" s="170" t="s">
        <v>34</v>
      </c>
      <c r="B20" s="282">
        <v>773.06600000000003</v>
      </c>
      <c r="C20" s="325">
        <v>1</v>
      </c>
      <c r="D20" s="196">
        <v>648.399</v>
      </c>
      <c r="E20" s="325">
        <v>1.0000000000000002</v>
      </c>
      <c r="F20" s="282">
        <v>805.38200000000006</v>
      </c>
      <c r="G20" s="325">
        <v>1</v>
      </c>
      <c r="H20" s="196">
        <v>2226.8470000000002</v>
      </c>
      <c r="I20" s="203">
        <v>1</v>
      </c>
      <c r="J20" s="101"/>
      <c r="O20" s="127"/>
    </row>
    <row r="21" spans="1:15">
      <c r="A21" s="170" t="s">
        <v>33</v>
      </c>
      <c r="B21" s="282">
        <v>5201.9606285417694</v>
      </c>
      <c r="C21" s="325">
        <v>2.8683889010488916E-2</v>
      </c>
      <c r="D21" s="196">
        <v>6268.6371053157682</v>
      </c>
      <c r="E21" s="325">
        <v>3.1629926769198999E-2</v>
      </c>
      <c r="F21" s="282">
        <v>7360.9612314203323</v>
      </c>
      <c r="G21" s="325">
        <v>4.0438000080910252E-2</v>
      </c>
      <c r="H21" s="196">
        <v>18831.558965277869</v>
      </c>
      <c r="I21" s="203">
        <v>3.3533621399874522E-2</v>
      </c>
      <c r="J21" s="101"/>
      <c r="O21" s="127"/>
    </row>
    <row r="22" spans="1:15">
      <c r="A22" s="170" t="s">
        <v>32</v>
      </c>
      <c r="B22" s="282">
        <v>62402.11</v>
      </c>
      <c r="C22" s="325">
        <v>0.36104510367765463</v>
      </c>
      <c r="D22" s="196">
        <v>58751.925999999992</v>
      </c>
      <c r="E22" s="325">
        <v>0.3406473201295725</v>
      </c>
      <c r="F22" s="282">
        <v>66821.090000000011</v>
      </c>
      <c r="G22" s="325">
        <v>0.34985626414464738</v>
      </c>
      <c r="H22" s="196">
        <v>187975.12599999999</v>
      </c>
      <c r="I22" s="203">
        <v>0.35050061934009935</v>
      </c>
      <c r="J22" s="101"/>
      <c r="O22" s="127"/>
    </row>
    <row r="23" spans="1:15">
      <c r="A23" s="170" t="s">
        <v>3</v>
      </c>
      <c r="B23" s="282">
        <v>0</v>
      </c>
      <c r="C23" s="325">
        <v>0</v>
      </c>
      <c r="D23" s="196">
        <v>0</v>
      </c>
      <c r="E23" s="325">
        <v>0</v>
      </c>
      <c r="F23" s="282">
        <v>0</v>
      </c>
      <c r="G23" s="325">
        <v>0</v>
      </c>
      <c r="H23" s="196">
        <v>0</v>
      </c>
      <c r="I23" s="203">
        <v>0</v>
      </c>
      <c r="J23" s="101"/>
      <c r="O23" s="127"/>
    </row>
    <row r="24" spans="1:15">
      <c r="A24" s="170" t="s">
        <v>31</v>
      </c>
      <c r="B24" s="282">
        <v>3468.2760000000003</v>
      </c>
      <c r="C24" s="325">
        <v>0.25363757767306916</v>
      </c>
      <c r="D24" s="196">
        <v>847.08199999999999</v>
      </c>
      <c r="E24" s="325">
        <v>0.1304790907088472</v>
      </c>
      <c r="F24" s="282">
        <v>1671.2340000000002</v>
      </c>
      <c r="G24" s="325">
        <v>0.25739046919978792</v>
      </c>
      <c r="H24" s="196">
        <v>5986.5920000000006</v>
      </c>
      <c r="I24" s="203">
        <v>0.22455989150771166</v>
      </c>
      <c r="J24" s="101"/>
      <c r="O24" s="127"/>
    </row>
    <row r="25" spans="1:15">
      <c r="A25" s="170" t="s">
        <v>30</v>
      </c>
      <c r="B25" s="282">
        <v>250376.62037145821</v>
      </c>
      <c r="C25" s="325">
        <v>0.33684885866548636</v>
      </c>
      <c r="D25" s="196">
        <v>251678.78689468422</v>
      </c>
      <c r="E25" s="325">
        <v>0.34822932680812829</v>
      </c>
      <c r="F25" s="282">
        <v>257357.01376857967</v>
      </c>
      <c r="G25" s="325">
        <v>0.37054150202867286</v>
      </c>
      <c r="H25" s="196">
        <v>759412.42103472212</v>
      </c>
      <c r="I25" s="203">
        <v>0.35148669033804159</v>
      </c>
      <c r="J25" s="101"/>
      <c r="O25" s="98"/>
    </row>
    <row r="26" spans="1:15" ht="13.5" customHeight="1">
      <c r="A26" s="168" t="s">
        <v>339</v>
      </c>
      <c r="B26" s="280">
        <v>-132844</v>
      </c>
      <c r="C26" s="324"/>
      <c r="D26" s="195">
        <v>-215668</v>
      </c>
      <c r="E26" s="324"/>
      <c r="F26" s="280">
        <v>-258964</v>
      </c>
      <c r="G26" s="324"/>
      <c r="H26" s="195">
        <v>-607476</v>
      </c>
      <c r="I26" s="202"/>
      <c r="J26" s="10"/>
      <c r="O26" s="78"/>
    </row>
    <row r="27" spans="1:15" ht="13.5" customHeight="1">
      <c r="A27" s="168" t="s">
        <v>335</v>
      </c>
      <c r="B27" s="280">
        <v>343976.86800000002</v>
      </c>
      <c r="C27" s="324">
        <v>0.16104026022657589</v>
      </c>
      <c r="D27" s="195">
        <v>360981.63000000006</v>
      </c>
      <c r="E27" s="324">
        <v>0.16504889003307474</v>
      </c>
      <c r="F27" s="280">
        <v>381823.93199999997</v>
      </c>
      <c r="G27" s="324">
        <v>0.16206281429129613</v>
      </c>
      <c r="H27" s="195">
        <v>1086782.4300000002</v>
      </c>
      <c r="I27" s="202">
        <v>0.16271361358178948</v>
      </c>
      <c r="J27" s="10"/>
      <c r="O27" s="78"/>
    </row>
    <row r="28" spans="1:15" ht="12.75" customHeight="1">
      <c r="A28" s="170" t="s">
        <v>26</v>
      </c>
      <c r="B28" s="282">
        <v>263107.53200000001</v>
      </c>
      <c r="C28" s="325">
        <v>0.28954482755293448</v>
      </c>
      <c r="D28" s="196">
        <v>276131.67200000002</v>
      </c>
      <c r="E28" s="325">
        <v>0.29032020543481329</v>
      </c>
      <c r="F28" s="282">
        <v>290963.56</v>
      </c>
      <c r="G28" s="325">
        <v>0.28495461573002917</v>
      </c>
      <c r="H28" s="196">
        <v>830202.76399999997</v>
      </c>
      <c r="I28" s="203">
        <v>0.28817389782708508</v>
      </c>
      <c r="J28" s="101"/>
      <c r="O28" s="78"/>
    </row>
    <row r="29" spans="1:15" ht="12.75" customHeight="1">
      <c r="A29" s="170" t="s">
        <v>0</v>
      </c>
      <c r="B29" s="282">
        <v>59.86</v>
      </c>
      <c r="C29" s="325">
        <v>1.2995935177161125E-3</v>
      </c>
      <c r="D29" s="196">
        <v>64.62</v>
      </c>
      <c r="E29" s="325">
        <v>1.5390342381530449E-3</v>
      </c>
      <c r="F29" s="282">
        <v>106.97999999999999</v>
      </c>
      <c r="G29" s="325">
        <v>2.3817328172659902E-3</v>
      </c>
      <c r="H29" s="196">
        <v>231.45999999999998</v>
      </c>
      <c r="I29" s="203">
        <v>1.7407614254127083E-3</v>
      </c>
      <c r="J29" s="101"/>
      <c r="O29" s="78"/>
    </row>
    <row r="30" spans="1:15" ht="12.75" customHeight="1">
      <c r="A30" s="170" t="s">
        <v>1</v>
      </c>
      <c r="B30" s="282">
        <v>197.07999999999998</v>
      </c>
      <c r="C30" s="325">
        <v>4.0205458296935295E-2</v>
      </c>
      <c r="D30" s="196">
        <v>280.39999999999998</v>
      </c>
      <c r="E30" s="325">
        <v>5.9898467398165643E-2</v>
      </c>
      <c r="F30" s="282">
        <v>393.85300000000001</v>
      </c>
      <c r="G30" s="325">
        <v>7.8103471388785553E-2</v>
      </c>
      <c r="H30" s="196">
        <v>871.33299999999997</v>
      </c>
      <c r="I30" s="203">
        <v>5.9575127078649114E-2</v>
      </c>
      <c r="J30" s="101"/>
      <c r="O30" s="78"/>
    </row>
    <row r="31" spans="1:15" ht="12.75" customHeight="1">
      <c r="A31" s="170" t="s">
        <v>2</v>
      </c>
      <c r="B31" s="282">
        <v>5</v>
      </c>
      <c r="C31" s="325">
        <v>1.4802354521719643E-3</v>
      </c>
      <c r="D31" s="196">
        <v>7</v>
      </c>
      <c r="E31" s="325">
        <v>2.0637893708361208E-3</v>
      </c>
      <c r="F31" s="282">
        <v>10</v>
      </c>
      <c r="G31" s="325">
        <v>2.1504201705971338E-3</v>
      </c>
      <c r="H31" s="196">
        <v>22</v>
      </c>
      <c r="I31" s="203">
        <v>1.9264593411123766E-3</v>
      </c>
      <c r="J31" s="101"/>
    </row>
    <row r="32" spans="1:15">
      <c r="A32" s="170" t="s">
        <v>6</v>
      </c>
      <c r="B32" s="282">
        <v>1143.2440000000001</v>
      </c>
      <c r="C32" s="325">
        <v>6.7177320793971054E-2</v>
      </c>
      <c r="D32" s="196">
        <v>1680.1599999999999</v>
      </c>
      <c r="E32" s="325">
        <v>0.11729713106671234</v>
      </c>
      <c r="F32" s="282">
        <v>1585.57</v>
      </c>
      <c r="G32" s="325">
        <v>8.4632039288029079E-2</v>
      </c>
      <c r="H32" s="196">
        <v>4408.9740000000002</v>
      </c>
      <c r="I32" s="203">
        <v>8.8043655053349199E-2</v>
      </c>
      <c r="J32" s="101"/>
    </row>
    <row r="33" spans="1:10">
      <c r="A33" s="170" t="s">
        <v>25</v>
      </c>
      <c r="B33" s="282">
        <v>59894.637000000002</v>
      </c>
      <c r="C33" s="325">
        <v>7.9366395441977558E-2</v>
      </c>
      <c r="D33" s="196">
        <v>62430.682999999997</v>
      </c>
      <c r="E33" s="325">
        <v>7.7088815826415788E-2</v>
      </c>
      <c r="F33" s="282">
        <v>66399.516999999993</v>
      </c>
      <c r="G33" s="325">
        <v>7.6634378683028595E-2</v>
      </c>
      <c r="H33" s="196">
        <v>188724.837</v>
      </c>
      <c r="I33" s="203">
        <v>7.7633889911152595E-2</v>
      </c>
      <c r="J33" s="101"/>
    </row>
    <row r="34" spans="1:10">
      <c r="A34" s="170" t="s">
        <v>5</v>
      </c>
      <c r="B34" s="282">
        <v>19180.797000000002</v>
      </c>
      <c r="C34" s="325">
        <v>6.04498229202639E-2</v>
      </c>
      <c r="D34" s="196">
        <v>20069.395</v>
      </c>
      <c r="E34" s="325">
        <v>6.4533124605416034E-2</v>
      </c>
      <c r="F34" s="282">
        <v>22017.652000000002</v>
      </c>
      <c r="G34" s="325">
        <v>6.2968866719857131E-2</v>
      </c>
      <c r="H34" s="196">
        <v>61267.844000000005</v>
      </c>
      <c r="I34" s="203">
        <v>6.2648993755135718E-2</v>
      </c>
      <c r="J34" s="101"/>
    </row>
    <row r="35" spans="1:10">
      <c r="A35" s="170" t="s">
        <v>3</v>
      </c>
      <c r="B35" s="282">
        <v>388.71799999999996</v>
      </c>
      <c r="C35" s="325">
        <v>4.6300759115047293E-3</v>
      </c>
      <c r="D35" s="196">
        <v>317.7</v>
      </c>
      <c r="E35" s="325">
        <v>6.2589453962668953E-3</v>
      </c>
      <c r="F35" s="282">
        <v>346.8</v>
      </c>
      <c r="G35" s="325">
        <v>7.6240976886980671E-3</v>
      </c>
      <c r="H35" s="196">
        <v>1053.2179999999998</v>
      </c>
      <c r="I35" s="203">
        <v>5.8446620049828054E-3</v>
      </c>
      <c r="J35" s="101"/>
    </row>
    <row r="36" spans="1:10" ht="12" customHeight="1">
      <c r="A36" s="190" t="s">
        <v>185</v>
      </c>
      <c r="B36" s="71"/>
      <c r="C36" s="8"/>
      <c r="E36" s="103"/>
      <c r="F36" s="103"/>
      <c r="G36" s="103"/>
      <c r="I36" s="3"/>
    </row>
    <row r="37" spans="1:10">
      <c r="A37" s="190"/>
      <c r="B37" s="71"/>
    </row>
    <row r="38" spans="1:10">
      <c r="A38" s="103" t="s">
        <v>164</v>
      </c>
      <c r="B38" s="104">
        <f>+I7</f>
        <v>0.12352602088034183</v>
      </c>
      <c r="C38" s="93" t="str">
        <f>+B5</f>
        <v>Červenec</v>
      </c>
      <c r="D38" s="103" t="str">
        <f>+D5</f>
        <v>Srpen</v>
      </c>
      <c r="E38" s="103" t="str">
        <f>+F5</f>
        <v>Září</v>
      </c>
    </row>
    <row r="39" spans="1:10">
      <c r="A39" s="103" t="s">
        <v>59</v>
      </c>
      <c r="B39" s="104">
        <f>+I8</f>
        <v>0.16266755999275556</v>
      </c>
      <c r="C39" s="93"/>
      <c r="D39" s="103"/>
      <c r="E39" s="103"/>
    </row>
    <row r="40" spans="1:10">
      <c r="A40" s="103" t="s">
        <v>116</v>
      </c>
      <c r="B40" s="104">
        <f t="shared" ref="B40" si="0">+I9</f>
        <v>0.23392633195467263</v>
      </c>
      <c r="C40" s="93"/>
      <c r="D40" s="103"/>
      <c r="E40" s="103"/>
      <c r="H40" s="116">
        <f>I7</f>
        <v>0.12352602088034183</v>
      </c>
    </row>
    <row r="41" spans="1:10">
      <c r="B41" s="127"/>
      <c r="C41" s="78"/>
      <c r="H41" s="116">
        <f>I8</f>
        <v>0.16266755999275556</v>
      </c>
    </row>
    <row r="42" spans="1:10">
      <c r="B42" s="78"/>
      <c r="C42" s="78"/>
      <c r="H42" s="116">
        <f>I9</f>
        <v>0.23392633195467263</v>
      </c>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{6534512B-0C0A-4CCF-B02D-9E89E9FE7565}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534512B-0C0A-4CCF-B02D-9E89E9FE756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O41"/>
  <sheetViews>
    <sheetView showGridLines="0" view="pageBreakPreview" topLeftCell="A10" zoomScaleNormal="70" zoomScaleSheetLayoutView="100" workbookViewId="0">
      <selection activeCell="G29" sqref="G29"/>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6" t="s">
        <v>279</v>
      </c>
      <c r="I1" s="239"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1">
        <v>2023</v>
      </c>
      <c r="B5" s="377" t="s">
        <v>14</v>
      </c>
      <c r="C5" s="379"/>
      <c r="D5" s="377" t="s">
        <v>15</v>
      </c>
      <c r="E5" s="379"/>
      <c r="F5" s="377" t="s">
        <v>16</v>
      </c>
      <c r="G5" s="379"/>
      <c r="H5" s="377" t="s">
        <v>7</v>
      </c>
      <c r="I5" s="378"/>
    </row>
    <row r="6" spans="1:15" ht="12">
      <c r="A6" s="392"/>
      <c r="B6" s="274" t="s">
        <v>288</v>
      </c>
      <c r="C6" s="275" t="s">
        <v>289</v>
      </c>
      <c r="D6" s="274" t="s">
        <v>288</v>
      </c>
      <c r="E6" s="275" t="s">
        <v>289</v>
      </c>
      <c r="F6" s="274" t="s">
        <v>288</v>
      </c>
      <c r="G6" s="275" t="s">
        <v>289</v>
      </c>
      <c r="H6" s="274" t="s">
        <v>288</v>
      </c>
      <c r="I6" s="293" t="s">
        <v>289</v>
      </c>
      <c r="J6" s="109"/>
      <c r="O6" s="109"/>
    </row>
    <row r="7" spans="1:15" ht="13.2">
      <c r="A7" s="167" t="s">
        <v>196</v>
      </c>
      <c r="B7" s="280">
        <v>9819.0470000000005</v>
      </c>
      <c r="C7" s="324">
        <v>0.26081482181836363</v>
      </c>
      <c r="D7" s="195">
        <v>9821.2549999999992</v>
      </c>
      <c r="E7" s="324">
        <v>0.26085488086955883</v>
      </c>
      <c r="F7" s="280">
        <v>9821.2549999999992</v>
      </c>
      <c r="G7" s="324">
        <v>0.26059081735606526</v>
      </c>
      <c r="H7" s="195">
        <v>9821.2549999999992</v>
      </c>
      <c r="I7" s="201">
        <v>0.26059081735606526</v>
      </c>
      <c r="J7" s="111"/>
      <c r="O7" s="60"/>
    </row>
    <row r="8" spans="1:15" ht="12">
      <c r="A8" s="167" t="s">
        <v>332</v>
      </c>
      <c r="B8" s="280">
        <v>1681184.2299999997</v>
      </c>
      <c r="C8" s="324">
        <v>0.23985024663574825</v>
      </c>
      <c r="D8" s="195">
        <v>1752281.3960000002</v>
      </c>
      <c r="E8" s="324">
        <v>0.24958626247220747</v>
      </c>
      <c r="F8" s="280">
        <v>1775589.2369999997</v>
      </c>
      <c r="G8" s="324">
        <v>0.24436893177254687</v>
      </c>
      <c r="H8" s="195">
        <v>5209054.8629999999</v>
      </c>
      <c r="I8" s="201">
        <v>0.24460168318739403</v>
      </c>
      <c r="J8" s="111"/>
      <c r="O8" s="60"/>
    </row>
    <row r="9" spans="1:15" ht="12">
      <c r="A9" s="167" t="s">
        <v>333</v>
      </c>
      <c r="B9" s="280">
        <v>444430.68500000006</v>
      </c>
      <c r="C9" s="324">
        <v>0.17295224767782508</v>
      </c>
      <c r="D9" s="195">
        <v>476207.70799999987</v>
      </c>
      <c r="E9" s="324">
        <v>0.1797474674792921</v>
      </c>
      <c r="F9" s="280">
        <v>497104.57900000003</v>
      </c>
      <c r="G9" s="324">
        <v>0.17860952097274668</v>
      </c>
      <c r="H9" s="195">
        <v>1417742.9720000001</v>
      </c>
      <c r="I9" s="202">
        <v>0.17716959307378802</v>
      </c>
      <c r="J9" s="101"/>
      <c r="O9" s="104"/>
    </row>
    <row r="10" spans="1:15">
      <c r="A10" s="170" t="s">
        <v>40</v>
      </c>
      <c r="B10" s="282">
        <v>62111.005000000005</v>
      </c>
      <c r="C10" s="325">
        <v>0.20497274309240326</v>
      </c>
      <c r="D10" s="196">
        <v>75518.906000000003</v>
      </c>
      <c r="E10" s="325">
        <v>0.31748684434769253</v>
      </c>
      <c r="F10" s="282">
        <v>73778.888999999996</v>
      </c>
      <c r="G10" s="325">
        <v>0.28839657789362139</v>
      </c>
      <c r="H10" s="196">
        <v>211408.80000000002</v>
      </c>
      <c r="I10" s="203">
        <v>0.26535229248172543</v>
      </c>
      <c r="J10" s="101"/>
      <c r="O10" s="127"/>
    </row>
    <row r="11" spans="1:15">
      <c r="A11" s="170" t="s">
        <v>39</v>
      </c>
      <c r="B11" s="282">
        <v>1221.5819999999999</v>
      </c>
      <c r="C11" s="325">
        <v>4.0392395285487277E-2</v>
      </c>
      <c r="D11" s="196">
        <v>354.76500000000004</v>
      </c>
      <c r="E11" s="325">
        <v>1.1860789406721819E-2</v>
      </c>
      <c r="F11" s="282">
        <v>309.05599999999998</v>
      </c>
      <c r="G11" s="325">
        <v>1.0251108983939952E-2</v>
      </c>
      <c r="H11" s="196">
        <v>1885.403</v>
      </c>
      <c r="I11" s="203">
        <v>2.0878826202984858E-2</v>
      </c>
      <c r="J11" s="101"/>
      <c r="O11" s="127"/>
    </row>
    <row r="12" spans="1:15">
      <c r="A12" s="170" t="s">
        <v>38</v>
      </c>
      <c r="B12" s="282">
        <v>48.09</v>
      </c>
      <c r="C12" s="325">
        <v>2.8401204090574227E-4</v>
      </c>
      <c r="D12" s="196">
        <v>7.63</v>
      </c>
      <c r="E12" s="325">
        <v>4.9633421728093932E-5</v>
      </c>
      <c r="F12" s="282">
        <v>160.37</v>
      </c>
      <c r="G12" s="325">
        <v>8.8779562080098314E-4</v>
      </c>
      <c r="H12" s="196">
        <v>216.09</v>
      </c>
      <c r="I12" s="203">
        <v>4.2901448317277997E-4</v>
      </c>
      <c r="J12" s="101"/>
      <c r="O12" s="127"/>
    </row>
    <row r="13" spans="1:15">
      <c r="A13" s="170" t="s">
        <v>60</v>
      </c>
      <c r="B13" s="282">
        <v>0</v>
      </c>
      <c r="C13" s="325">
        <v>0</v>
      </c>
      <c r="D13" s="196">
        <v>0</v>
      </c>
      <c r="E13" s="325">
        <v>0</v>
      </c>
      <c r="F13" s="282">
        <v>0</v>
      </c>
      <c r="G13" s="325">
        <v>0</v>
      </c>
      <c r="H13" s="196">
        <v>0</v>
      </c>
      <c r="I13" s="203">
        <v>0</v>
      </c>
      <c r="J13" s="101"/>
      <c r="O13" s="127"/>
    </row>
    <row r="14" spans="1:15">
      <c r="A14" s="170" t="s">
        <v>61</v>
      </c>
      <c r="B14" s="282">
        <v>118</v>
      </c>
      <c r="C14" s="325">
        <v>0.10584801301751158</v>
      </c>
      <c r="D14" s="196">
        <v>115</v>
      </c>
      <c r="E14" s="325">
        <v>0.15451153529379361</v>
      </c>
      <c r="F14" s="282">
        <v>141</v>
      </c>
      <c r="G14" s="325">
        <v>0.13698736607299</v>
      </c>
      <c r="H14" s="196">
        <v>374</v>
      </c>
      <c r="I14" s="203">
        <v>0.12948439245680712</v>
      </c>
      <c r="J14" s="101"/>
      <c r="O14" s="127"/>
    </row>
    <row r="15" spans="1:15">
      <c r="A15" s="170" t="s">
        <v>62</v>
      </c>
      <c r="B15" s="282">
        <v>10</v>
      </c>
      <c r="C15" s="325">
        <v>0.1199616122840691</v>
      </c>
      <c r="D15" s="196">
        <v>8</v>
      </c>
      <c r="E15" s="325">
        <v>0.11577424023154849</v>
      </c>
      <c r="F15" s="282">
        <v>8</v>
      </c>
      <c r="G15" s="325">
        <v>0.10736813850489868</v>
      </c>
      <c r="H15" s="196">
        <v>26</v>
      </c>
      <c r="I15" s="203">
        <v>0.11455258404194388</v>
      </c>
      <c r="J15" s="101"/>
      <c r="O15" s="127"/>
    </row>
    <row r="16" spans="1:15">
      <c r="A16" s="170" t="s">
        <v>37</v>
      </c>
      <c r="B16" s="282">
        <v>334538.033</v>
      </c>
      <c r="C16" s="325">
        <v>0.38037819429509495</v>
      </c>
      <c r="D16" s="196">
        <v>347549.70699999994</v>
      </c>
      <c r="E16" s="325">
        <v>0.33374151493051807</v>
      </c>
      <c r="F16" s="282">
        <v>385142.03499999997</v>
      </c>
      <c r="G16" s="325">
        <v>0.32400494918183698</v>
      </c>
      <c r="H16" s="196">
        <v>1067229.7749999999</v>
      </c>
      <c r="I16" s="203">
        <v>0.34320995439964547</v>
      </c>
      <c r="J16" s="101"/>
      <c r="O16" s="127"/>
    </row>
    <row r="17" spans="1:15">
      <c r="A17" s="170" t="s">
        <v>72</v>
      </c>
      <c r="B17" s="282">
        <v>0</v>
      </c>
      <c r="C17" s="325">
        <v>0</v>
      </c>
      <c r="D17" s="196">
        <v>0</v>
      </c>
      <c r="E17" s="325">
        <v>0</v>
      </c>
      <c r="F17" s="282">
        <v>0</v>
      </c>
      <c r="G17" s="325">
        <v>0</v>
      </c>
      <c r="H17" s="196">
        <v>0</v>
      </c>
      <c r="I17" s="203">
        <v>0</v>
      </c>
      <c r="J17" s="101"/>
      <c r="O17" s="127"/>
    </row>
    <row r="18" spans="1:15">
      <c r="A18" s="170" t="s">
        <v>36</v>
      </c>
      <c r="B18" s="282">
        <v>0</v>
      </c>
      <c r="C18" s="325">
        <v>0</v>
      </c>
      <c r="D18" s="196">
        <v>0</v>
      </c>
      <c r="E18" s="325">
        <v>0</v>
      </c>
      <c r="F18" s="282">
        <v>0</v>
      </c>
      <c r="G18" s="325">
        <v>0</v>
      </c>
      <c r="H18" s="196">
        <v>0</v>
      </c>
      <c r="I18" s="203">
        <v>0</v>
      </c>
      <c r="J18" s="101"/>
      <c r="O18" s="127"/>
    </row>
    <row r="19" spans="1:15">
      <c r="A19" s="170" t="s">
        <v>35</v>
      </c>
      <c r="B19" s="282">
        <v>0</v>
      </c>
      <c r="C19" s="325">
        <v>0</v>
      </c>
      <c r="D19" s="196">
        <v>21</v>
      </c>
      <c r="E19" s="325">
        <v>2.9704837458241365E-4</v>
      </c>
      <c r="F19" s="282">
        <v>35</v>
      </c>
      <c r="G19" s="325">
        <v>9.0389690616749516E-4</v>
      </c>
      <c r="H19" s="196">
        <v>56</v>
      </c>
      <c r="I19" s="203">
        <v>3.2675228747460866E-4</v>
      </c>
      <c r="J19" s="101"/>
      <c r="O19" s="127"/>
    </row>
    <row r="20" spans="1:15">
      <c r="A20" s="170" t="s">
        <v>34</v>
      </c>
      <c r="B20" s="282">
        <v>0</v>
      </c>
      <c r="C20" s="325">
        <v>0</v>
      </c>
      <c r="D20" s="196">
        <v>0</v>
      </c>
      <c r="E20" s="325">
        <v>0</v>
      </c>
      <c r="F20" s="282">
        <v>0</v>
      </c>
      <c r="G20" s="325">
        <v>0</v>
      </c>
      <c r="H20" s="196">
        <v>0</v>
      </c>
      <c r="I20" s="203">
        <v>0</v>
      </c>
      <c r="J20" s="101"/>
      <c r="O20" s="127"/>
    </row>
    <row r="21" spans="1:15">
      <c r="A21" s="170" t="s">
        <v>33</v>
      </c>
      <c r="B21" s="282">
        <v>565.88</v>
      </c>
      <c r="C21" s="325">
        <v>3.1202925728035687E-3</v>
      </c>
      <c r="D21" s="196">
        <v>905.61</v>
      </c>
      <c r="E21" s="325">
        <v>4.5694745923582072E-3</v>
      </c>
      <c r="F21" s="282">
        <v>742.9</v>
      </c>
      <c r="G21" s="325">
        <v>4.0811776228186431E-3</v>
      </c>
      <c r="H21" s="196">
        <v>2214.39</v>
      </c>
      <c r="I21" s="203">
        <v>3.9431953577812795E-3</v>
      </c>
      <c r="J21" s="101"/>
      <c r="O21" s="127"/>
    </row>
    <row r="22" spans="1:15">
      <c r="A22" s="170" t="s">
        <v>32</v>
      </c>
      <c r="B22" s="282">
        <v>0</v>
      </c>
      <c r="C22" s="325">
        <v>0</v>
      </c>
      <c r="D22" s="196">
        <v>1956</v>
      </c>
      <c r="E22" s="325">
        <v>1.1341009623640999E-2</v>
      </c>
      <c r="F22" s="282">
        <v>15000</v>
      </c>
      <c r="G22" s="325">
        <v>7.8535743163868021E-2</v>
      </c>
      <c r="H22" s="196">
        <v>16956</v>
      </c>
      <c r="I22" s="203">
        <v>3.1616355993455886E-2</v>
      </c>
      <c r="J22" s="101"/>
      <c r="O22" s="127"/>
    </row>
    <row r="23" spans="1:15">
      <c r="A23" s="170" t="s">
        <v>3</v>
      </c>
      <c r="B23" s="282">
        <v>0</v>
      </c>
      <c r="C23" s="325">
        <v>0</v>
      </c>
      <c r="D23" s="196">
        <v>0</v>
      </c>
      <c r="E23" s="325">
        <v>0</v>
      </c>
      <c r="F23" s="282">
        <v>0</v>
      </c>
      <c r="G23" s="325">
        <v>0</v>
      </c>
      <c r="H23" s="196">
        <v>0</v>
      </c>
      <c r="I23" s="203">
        <v>0</v>
      </c>
      <c r="J23" s="101"/>
      <c r="O23" s="127"/>
    </row>
    <row r="24" spans="1:15">
      <c r="A24" s="170" t="s">
        <v>31</v>
      </c>
      <c r="B24" s="282">
        <v>201.57499999999999</v>
      </c>
      <c r="C24" s="325">
        <v>1.4741328175568757E-2</v>
      </c>
      <c r="D24" s="196">
        <v>491.197</v>
      </c>
      <c r="E24" s="325">
        <v>7.5660842656217017E-2</v>
      </c>
      <c r="F24" s="282">
        <v>17.196000000000002</v>
      </c>
      <c r="G24" s="325">
        <v>2.6483942454255671E-3</v>
      </c>
      <c r="H24" s="196">
        <v>709.96799999999996</v>
      </c>
      <c r="I24" s="203">
        <v>2.6631234774968298E-2</v>
      </c>
      <c r="J24" s="101"/>
      <c r="O24" s="127"/>
    </row>
    <row r="25" spans="1:15">
      <c r="A25" s="170" t="s">
        <v>30</v>
      </c>
      <c r="B25" s="282">
        <v>45616.52</v>
      </c>
      <c r="C25" s="325">
        <v>6.1371036462967495E-2</v>
      </c>
      <c r="D25" s="196">
        <v>49279.892999999996</v>
      </c>
      <c r="E25" s="325">
        <v>6.8184943897347777E-2</v>
      </c>
      <c r="F25" s="282">
        <v>21770.133000000002</v>
      </c>
      <c r="G25" s="325">
        <v>3.1344542210292134E-2</v>
      </c>
      <c r="H25" s="196">
        <v>116666.546</v>
      </c>
      <c r="I25" s="203">
        <v>5.3997981848700832E-2</v>
      </c>
      <c r="J25" s="101"/>
      <c r="O25" s="98"/>
    </row>
    <row r="26" spans="1:15" ht="13.5" customHeight="1">
      <c r="A26" s="168" t="s">
        <v>335</v>
      </c>
      <c r="B26" s="280">
        <v>350306.81799999997</v>
      </c>
      <c r="C26" s="324">
        <v>0.16400376414225551</v>
      </c>
      <c r="D26" s="195">
        <v>386543.57399999991</v>
      </c>
      <c r="E26" s="324">
        <v>0.17673638361630109</v>
      </c>
      <c r="F26" s="280">
        <v>404461.87799999997</v>
      </c>
      <c r="G26" s="324">
        <v>0.17167135092575306</v>
      </c>
      <c r="H26" s="195">
        <v>1141312.2699999998</v>
      </c>
      <c r="I26" s="202">
        <v>0.17087784873089537</v>
      </c>
      <c r="J26" s="10"/>
      <c r="O26" s="78"/>
    </row>
    <row r="27" spans="1:15" ht="12.75" customHeight="1">
      <c r="A27" s="170" t="s">
        <v>26</v>
      </c>
      <c r="B27" s="282">
        <v>215155.84900000002</v>
      </c>
      <c r="C27" s="325">
        <v>0.23677491374785201</v>
      </c>
      <c r="D27" s="196">
        <v>247280.01399999994</v>
      </c>
      <c r="E27" s="325">
        <v>0.25998605645064687</v>
      </c>
      <c r="F27" s="282">
        <v>256089.15399999998</v>
      </c>
      <c r="G27" s="325">
        <v>0.25080043174718597</v>
      </c>
      <c r="H27" s="196">
        <v>718525.01699999999</v>
      </c>
      <c r="I27" s="203">
        <v>0.24940913691677685</v>
      </c>
      <c r="J27" s="101"/>
      <c r="O27" s="78"/>
    </row>
    <row r="28" spans="1:15" ht="12.75" customHeight="1">
      <c r="A28" s="170" t="s">
        <v>0</v>
      </c>
      <c r="B28" s="282">
        <v>5737.3550000000005</v>
      </c>
      <c r="C28" s="325">
        <v>0.12456113208880934</v>
      </c>
      <c r="D28" s="196">
        <v>4580.4939999999997</v>
      </c>
      <c r="E28" s="325">
        <v>0.10909218653133072</v>
      </c>
      <c r="F28" s="282">
        <v>8064.0930000000008</v>
      </c>
      <c r="G28" s="325">
        <v>0.17953369732272348</v>
      </c>
      <c r="H28" s="196">
        <v>18381.942000000003</v>
      </c>
      <c r="I28" s="203">
        <v>0.13824667570108762</v>
      </c>
      <c r="J28" s="101"/>
      <c r="O28" s="78"/>
    </row>
    <row r="29" spans="1:15" ht="12.75" customHeight="1">
      <c r="A29" s="170" t="s">
        <v>1</v>
      </c>
      <c r="B29" s="282">
        <v>1254.22</v>
      </c>
      <c r="C29" s="325">
        <v>0.2558681241383306</v>
      </c>
      <c r="D29" s="196">
        <v>1421.4</v>
      </c>
      <c r="E29" s="325">
        <v>0.30363652482080117</v>
      </c>
      <c r="F29" s="282">
        <v>1443.43</v>
      </c>
      <c r="G29" s="325">
        <v>0.28624104350281637</v>
      </c>
      <c r="H29" s="196">
        <v>4119.05</v>
      </c>
      <c r="I29" s="203">
        <v>0.2816293279300906</v>
      </c>
      <c r="J29" s="101"/>
      <c r="O29" s="78"/>
    </row>
    <row r="30" spans="1:15" ht="12.75" customHeight="1">
      <c r="A30" s="170" t="s">
        <v>2</v>
      </c>
      <c r="B30" s="282">
        <v>64.436000000000007</v>
      </c>
      <c r="C30" s="325">
        <v>1.9076090319230542E-2</v>
      </c>
      <c r="D30" s="196">
        <v>13.368</v>
      </c>
      <c r="E30" s="325">
        <v>3.9412480441910376E-3</v>
      </c>
      <c r="F30" s="282">
        <v>90.495999999999995</v>
      </c>
      <c r="G30" s="325">
        <v>1.9460442375835819E-2</v>
      </c>
      <c r="H30" s="196">
        <v>168.3</v>
      </c>
      <c r="I30" s="203">
        <v>1.4737413959509681E-2</v>
      </c>
      <c r="J30" s="101"/>
    </row>
    <row r="31" spans="1:15">
      <c r="A31" s="170" t="s">
        <v>6</v>
      </c>
      <c r="B31" s="282">
        <v>1676.21</v>
      </c>
      <c r="C31" s="325">
        <v>9.849454437378391E-2</v>
      </c>
      <c r="D31" s="196">
        <v>1049.43</v>
      </c>
      <c r="E31" s="325">
        <v>7.326393215844916E-2</v>
      </c>
      <c r="F31" s="282">
        <v>2087.64</v>
      </c>
      <c r="G31" s="325">
        <v>0.1114307350033496</v>
      </c>
      <c r="H31" s="196">
        <v>4813.2800000000007</v>
      </c>
      <c r="I31" s="203">
        <v>9.6117319810727991E-2</v>
      </c>
      <c r="J31" s="101"/>
    </row>
    <row r="32" spans="1:15">
      <c r="A32" s="170" t="s">
        <v>25</v>
      </c>
      <c r="B32" s="282">
        <v>92109.419000000009</v>
      </c>
      <c r="C32" s="325">
        <v>0.12205420949933801</v>
      </c>
      <c r="D32" s="196">
        <v>95297.41</v>
      </c>
      <c r="E32" s="325">
        <v>0.11767233890784816</v>
      </c>
      <c r="F32" s="282">
        <v>98440.925000000003</v>
      </c>
      <c r="G32" s="325">
        <v>0.11361466867835227</v>
      </c>
      <c r="H32" s="196">
        <v>285847.75400000002</v>
      </c>
      <c r="I32" s="203">
        <v>0.11758639412885666</v>
      </c>
      <c r="J32" s="101"/>
    </row>
    <row r="33" spans="1:10">
      <c r="A33" s="170" t="s">
        <v>5</v>
      </c>
      <c r="B33" s="282">
        <v>31085.198</v>
      </c>
      <c r="C33" s="325">
        <v>9.796749918897224E-2</v>
      </c>
      <c r="D33" s="196">
        <v>33763.775999999998</v>
      </c>
      <c r="E33" s="325">
        <v>0.10856739646398686</v>
      </c>
      <c r="F33" s="282">
        <v>35004.625</v>
      </c>
      <c r="G33" s="325">
        <v>0.10011065513268984</v>
      </c>
      <c r="H33" s="196">
        <v>99853.599000000002</v>
      </c>
      <c r="I33" s="203">
        <v>0.10210458034362732</v>
      </c>
      <c r="J33" s="101"/>
    </row>
    <row r="34" spans="1:10">
      <c r="A34" s="170" t="s">
        <v>3</v>
      </c>
      <c r="B34" s="282">
        <v>3224.1309999999999</v>
      </c>
      <c r="C34" s="325">
        <v>3.8403087273127703E-2</v>
      </c>
      <c r="D34" s="196">
        <v>3137.6819999999998</v>
      </c>
      <c r="E34" s="325">
        <v>6.1814857755270708E-2</v>
      </c>
      <c r="F34" s="282">
        <v>3241.5149999999999</v>
      </c>
      <c r="G34" s="325">
        <v>7.1261900286563193E-2</v>
      </c>
      <c r="H34" s="196">
        <v>9603.3279999999995</v>
      </c>
      <c r="I34" s="203">
        <v>5.3292106936064065E-2</v>
      </c>
      <c r="J34" s="101"/>
    </row>
    <row r="35" spans="1:10" ht="11.4" customHeight="1">
      <c r="A35" s="190" t="s">
        <v>168</v>
      </c>
      <c r="B35" s="71"/>
      <c r="C35" s="8"/>
      <c r="E35" s="103"/>
      <c r="F35" s="103"/>
      <c r="G35" s="103"/>
      <c r="I35" s="3"/>
    </row>
    <row r="36" spans="1:10">
      <c r="A36" s="190"/>
      <c r="B36" s="71"/>
    </row>
    <row r="37" spans="1:10">
      <c r="B37" s="78"/>
      <c r="C37" s="78"/>
    </row>
    <row r="38" spans="1:10">
      <c r="A38" s="103" t="s">
        <v>164</v>
      </c>
      <c r="B38" s="104">
        <f>+I7</f>
        <v>0.26059081735606526</v>
      </c>
      <c r="C38" s="93" t="str">
        <f>+B5</f>
        <v>Červenec</v>
      </c>
      <c r="D38" s="103" t="str">
        <f>+D5</f>
        <v>Srpen</v>
      </c>
      <c r="E38" s="103" t="str">
        <f>+F5</f>
        <v>Září</v>
      </c>
    </row>
    <row r="39" spans="1:10">
      <c r="A39" s="103" t="s">
        <v>59</v>
      </c>
      <c r="B39" s="104">
        <f>+I8</f>
        <v>0.24460168318739403</v>
      </c>
      <c r="C39" s="93"/>
      <c r="D39" s="103"/>
      <c r="E39" s="103"/>
      <c r="H39" s="116"/>
    </row>
    <row r="40" spans="1:10">
      <c r="A40" s="103" t="s">
        <v>116</v>
      </c>
      <c r="B40" s="104">
        <f t="shared" ref="B40" si="0">+I9</f>
        <v>0.17716959307378802</v>
      </c>
      <c r="C40" s="93"/>
      <c r="D40" s="103"/>
      <c r="E40" s="103"/>
      <c r="H40" s="116"/>
    </row>
    <row r="41" spans="1:10">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{03C23AEA-A1D6-4B20-B6C9-E3C2D3661D87}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3C23AEA-A1D6-4B20-B6C9-E3C2D3661D87}">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O41"/>
  <sheetViews>
    <sheetView showGridLines="0" tabSelected="1" view="pageBreakPreview" zoomScaleNormal="70" zoomScaleSheetLayoutView="100" workbookViewId="0">
      <selection activeCell="F30" sqref="F30"/>
    </sheetView>
  </sheetViews>
  <sheetFormatPr defaultColWidth="9.109375" defaultRowHeight="11.4"/>
  <cols>
    <col min="1" max="1" width="31.6640625" style="74" customWidth="1"/>
    <col min="2" max="9" width="13.33203125" style="74" customWidth="1"/>
    <col min="10" max="15" width="9.109375" style="74" customWidth="1"/>
    <col min="16" max="16384" width="9.109375" style="74"/>
  </cols>
  <sheetData>
    <row r="1" spans="1:15" ht="17.399999999999999">
      <c r="A1" s="236" t="s">
        <v>280</v>
      </c>
      <c r="I1" s="239" t="str">
        <f>'3'!N1</f>
        <v>II. čtvrtletí 2023</v>
      </c>
    </row>
    <row r="2" spans="1:15" ht="1.5" customHeight="1">
      <c r="E2" s="103"/>
      <c r="F2" s="103"/>
      <c r="G2" s="103"/>
    </row>
    <row r="3" spans="1:15" ht="12" customHeight="1">
      <c r="E3" s="103"/>
      <c r="F3" s="103"/>
      <c r="G3" s="103"/>
    </row>
    <row r="4" spans="1:15" ht="12">
      <c r="A4" s="7"/>
      <c r="B4" s="126"/>
      <c r="C4" s="126"/>
      <c r="D4" s="126"/>
    </row>
    <row r="5" spans="1:15" ht="12.75" customHeight="1">
      <c r="A5" s="391">
        <v>2023</v>
      </c>
      <c r="B5" s="377" t="s">
        <v>14</v>
      </c>
      <c r="C5" s="379"/>
      <c r="D5" s="377" t="s">
        <v>15</v>
      </c>
      <c r="E5" s="379"/>
      <c r="F5" s="377" t="s">
        <v>16</v>
      </c>
      <c r="G5" s="379"/>
      <c r="H5" s="377" t="s">
        <v>7</v>
      </c>
      <c r="I5" s="378"/>
    </row>
    <row r="6" spans="1:15" ht="12">
      <c r="A6" s="392"/>
      <c r="B6" s="274" t="s">
        <v>288</v>
      </c>
      <c r="C6" s="275" t="s">
        <v>289</v>
      </c>
      <c r="D6" s="274" t="s">
        <v>288</v>
      </c>
      <c r="E6" s="275" t="s">
        <v>289</v>
      </c>
      <c r="F6" s="274" t="s">
        <v>288</v>
      </c>
      <c r="G6" s="275" t="s">
        <v>289</v>
      </c>
      <c r="H6" s="274" t="s">
        <v>288</v>
      </c>
      <c r="I6" s="293" t="s">
        <v>289</v>
      </c>
      <c r="J6" s="109"/>
      <c r="O6" s="109"/>
    </row>
    <row r="7" spans="1:15" ht="13.2">
      <c r="A7" s="167" t="s">
        <v>196</v>
      </c>
      <c r="B7" s="280">
        <v>1230.8619999999996</v>
      </c>
      <c r="C7" s="324">
        <v>3.2694318828802284E-2</v>
      </c>
      <c r="D7" s="195">
        <v>1230.8619999999996</v>
      </c>
      <c r="E7" s="324">
        <v>3.2691988994977411E-2</v>
      </c>
      <c r="F7" s="280">
        <v>1230.8619999999996</v>
      </c>
      <c r="G7" s="324">
        <v>3.2658894879780749E-2</v>
      </c>
      <c r="H7" s="195">
        <v>1230.8619999999996</v>
      </c>
      <c r="I7" s="201">
        <v>3.2658894879780749E-2</v>
      </c>
      <c r="J7" s="111"/>
      <c r="O7" s="60"/>
    </row>
    <row r="8" spans="1:15" ht="12">
      <c r="A8" s="167" t="s">
        <v>332</v>
      </c>
      <c r="B8" s="280">
        <v>277157.495</v>
      </c>
      <c r="C8" s="324">
        <v>3.9541349690566732E-2</v>
      </c>
      <c r="D8" s="195">
        <v>358997.19400000013</v>
      </c>
      <c r="E8" s="324">
        <v>5.1133777995363713E-2</v>
      </c>
      <c r="F8" s="280">
        <v>383802.18800000002</v>
      </c>
      <c r="G8" s="324">
        <v>5.2821524674248874E-2</v>
      </c>
      <c r="H8" s="195">
        <v>1019956.8770000001</v>
      </c>
      <c r="I8" s="201">
        <v>4.7894133476082346E-2</v>
      </c>
      <c r="J8" s="111"/>
      <c r="O8" s="60"/>
    </row>
    <row r="9" spans="1:15" ht="12">
      <c r="A9" s="167" t="s">
        <v>333</v>
      </c>
      <c r="B9" s="280">
        <v>99510.969000000012</v>
      </c>
      <c r="C9" s="324">
        <v>3.8725151835878241E-2</v>
      </c>
      <c r="D9" s="195">
        <v>137679.163</v>
      </c>
      <c r="E9" s="324">
        <v>5.1967829285784396E-2</v>
      </c>
      <c r="F9" s="280">
        <v>138871.50599999999</v>
      </c>
      <c r="G9" s="324">
        <v>4.9896489011065637E-2</v>
      </c>
      <c r="H9" s="195">
        <v>376061.63800000004</v>
      </c>
      <c r="I9" s="202">
        <v>4.6994898716466477E-2</v>
      </c>
      <c r="J9" s="101"/>
      <c r="O9" s="104"/>
    </row>
    <row r="10" spans="1:15">
      <c r="A10" s="170" t="s">
        <v>40</v>
      </c>
      <c r="B10" s="282">
        <v>6157.4830000000002</v>
      </c>
      <c r="C10" s="325">
        <v>2.0320331011466335E-2</v>
      </c>
      <c r="D10" s="196">
        <v>11797.386</v>
      </c>
      <c r="E10" s="325">
        <v>4.9597048621065128E-2</v>
      </c>
      <c r="F10" s="282">
        <v>13800.623</v>
      </c>
      <c r="G10" s="325">
        <v>5.3945681480782437E-2</v>
      </c>
      <c r="H10" s="196">
        <v>31755.491999999998</v>
      </c>
      <c r="I10" s="203">
        <v>3.9858286888176331E-2</v>
      </c>
      <c r="J10" s="101"/>
      <c r="O10" s="127"/>
    </row>
    <row r="11" spans="1:15">
      <c r="A11" s="170" t="s">
        <v>39</v>
      </c>
      <c r="B11" s="282">
        <v>448.53999999999996</v>
      </c>
      <c r="C11" s="325">
        <v>1.4831263870417593E-2</v>
      </c>
      <c r="D11" s="196">
        <v>491.08</v>
      </c>
      <c r="E11" s="325">
        <v>1.6418182351283103E-2</v>
      </c>
      <c r="F11" s="282">
        <v>436.90999999999997</v>
      </c>
      <c r="G11" s="325">
        <v>1.4491910935795469E-2</v>
      </c>
      <c r="H11" s="196">
        <v>1376.5299999999997</v>
      </c>
      <c r="I11" s="203">
        <v>1.52436007756404E-2</v>
      </c>
      <c r="J11" s="101"/>
      <c r="O11" s="127"/>
    </row>
    <row r="12" spans="1:15">
      <c r="A12" s="170" t="s">
        <v>38</v>
      </c>
      <c r="B12" s="282">
        <v>0</v>
      </c>
      <c r="C12" s="325">
        <v>0</v>
      </c>
      <c r="D12" s="196">
        <v>0</v>
      </c>
      <c r="E12" s="325">
        <v>0</v>
      </c>
      <c r="F12" s="282">
        <v>0</v>
      </c>
      <c r="G12" s="325">
        <v>0</v>
      </c>
      <c r="H12" s="196">
        <v>0</v>
      </c>
      <c r="I12" s="203">
        <v>0</v>
      </c>
      <c r="J12" s="101"/>
      <c r="O12" s="127"/>
    </row>
    <row r="13" spans="1:15">
      <c r="A13" s="170" t="s">
        <v>60</v>
      </c>
      <c r="B13" s="282">
        <v>19.600000000000001</v>
      </c>
      <c r="C13" s="325">
        <v>3.4339558312687264E-3</v>
      </c>
      <c r="D13" s="196">
        <v>2.2999999999999998</v>
      </c>
      <c r="E13" s="325">
        <v>3.0977002538632695E-4</v>
      </c>
      <c r="F13" s="282">
        <v>22.8</v>
      </c>
      <c r="G13" s="325">
        <v>3.9256563335816142E-3</v>
      </c>
      <c r="H13" s="196">
        <v>44.7</v>
      </c>
      <c r="I13" s="203">
        <v>2.3600206794832154E-3</v>
      </c>
      <c r="J13" s="101"/>
      <c r="O13" s="127"/>
    </row>
    <row r="14" spans="1:15">
      <c r="A14" s="170" t="s">
        <v>61</v>
      </c>
      <c r="B14" s="282">
        <v>0.47599999999999998</v>
      </c>
      <c r="C14" s="325">
        <v>4.2698012030792804E-4</v>
      </c>
      <c r="D14" s="196">
        <v>0.23100000000000001</v>
      </c>
      <c r="E14" s="325">
        <v>3.1036664915535937E-4</v>
      </c>
      <c r="F14" s="282">
        <v>0.122</v>
      </c>
      <c r="G14" s="325">
        <v>1.1852807560925375E-4</v>
      </c>
      <c r="H14" s="196">
        <v>0.82899999999999996</v>
      </c>
      <c r="I14" s="203">
        <v>2.8701219611415265E-4</v>
      </c>
      <c r="J14" s="101"/>
      <c r="O14" s="127"/>
    </row>
    <row r="15" spans="1:15">
      <c r="A15" s="170" t="s">
        <v>62</v>
      </c>
      <c r="B15" s="282">
        <v>0</v>
      </c>
      <c r="C15" s="325">
        <v>0</v>
      </c>
      <c r="D15" s="196">
        <v>0</v>
      </c>
      <c r="E15" s="325">
        <v>0</v>
      </c>
      <c r="F15" s="282">
        <v>0</v>
      </c>
      <c r="G15" s="325">
        <v>0</v>
      </c>
      <c r="H15" s="196">
        <v>0</v>
      </c>
      <c r="I15" s="203">
        <v>0</v>
      </c>
      <c r="J15" s="101"/>
      <c r="O15" s="127"/>
    </row>
    <row r="16" spans="1:15">
      <c r="A16" s="170" t="s">
        <v>37</v>
      </c>
      <c r="B16" s="282">
        <v>59152.791000000005</v>
      </c>
      <c r="C16" s="325">
        <v>6.7258217627217134E-2</v>
      </c>
      <c r="D16" s="196">
        <v>85235.701000000001</v>
      </c>
      <c r="E16" s="325">
        <v>8.1849276247281305E-2</v>
      </c>
      <c r="F16" s="282">
        <v>93143.420999999988</v>
      </c>
      <c r="G16" s="325">
        <v>7.8357921611250367E-2</v>
      </c>
      <c r="H16" s="196">
        <v>237531.913</v>
      </c>
      <c r="I16" s="203">
        <v>7.6387783529737602E-2</v>
      </c>
      <c r="J16" s="101"/>
      <c r="O16" s="127"/>
    </row>
    <row r="17" spans="1:15">
      <c r="A17" s="170" t="s">
        <v>72</v>
      </c>
      <c r="B17" s="282">
        <v>0</v>
      </c>
      <c r="C17" s="325">
        <v>0</v>
      </c>
      <c r="D17" s="196">
        <v>0</v>
      </c>
      <c r="E17" s="325">
        <v>0</v>
      </c>
      <c r="F17" s="282">
        <v>0</v>
      </c>
      <c r="G17" s="325">
        <v>0</v>
      </c>
      <c r="H17" s="196">
        <v>0</v>
      </c>
      <c r="I17" s="203">
        <v>0</v>
      </c>
      <c r="J17" s="101"/>
      <c r="O17" s="127"/>
    </row>
    <row r="18" spans="1:15">
      <c r="A18" s="170" t="s">
        <v>36</v>
      </c>
      <c r="B18" s="282">
        <v>0</v>
      </c>
      <c r="C18" s="325">
        <v>0</v>
      </c>
      <c r="D18" s="196">
        <v>0</v>
      </c>
      <c r="E18" s="325">
        <v>0</v>
      </c>
      <c r="F18" s="282">
        <v>0</v>
      </c>
      <c r="G18" s="325">
        <v>0</v>
      </c>
      <c r="H18" s="196">
        <v>0</v>
      </c>
      <c r="I18" s="203">
        <v>0</v>
      </c>
      <c r="J18" s="101"/>
      <c r="O18" s="127"/>
    </row>
    <row r="19" spans="1:15">
      <c r="A19" s="170" t="s">
        <v>35</v>
      </c>
      <c r="B19" s="282">
        <v>320</v>
      </c>
      <c r="C19" s="325">
        <v>5.1640501742342458E-3</v>
      </c>
      <c r="D19" s="196">
        <v>283</v>
      </c>
      <c r="E19" s="325">
        <v>4.0030804765153844E-3</v>
      </c>
      <c r="F19" s="282">
        <v>1521</v>
      </c>
      <c r="G19" s="325">
        <v>3.9280776979450295E-2</v>
      </c>
      <c r="H19" s="196">
        <v>2124</v>
      </c>
      <c r="I19" s="203">
        <v>1.2393247474929802E-2</v>
      </c>
      <c r="J19" s="101"/>
      <c r="O19" s="127"/>
    </row>
    <row r="20" spans="1:15">
      <c r="A20" s="170" t="s">
        <v>34</v>
      </c>
      <c r="B20" s="282">
        <v>0</v>
      </c>
      <c r="C20" s="325">
        <v>0</v>
      </c>
      <c r="D20" s="196">
        <v>0</v>
      </c>
      <c r="E20" s="325">
        <v>0</v>
      </c>
      <c r="F20" s="282">
        <v>0</v>
      </c>
      <c r="G20" s="325">
        <v>0</v>
      </c>
      <c r="H20" s="196">
        <v>0</v>
      </c>
      <c r="I20" s="203">
        <v>0</v>
      </c>
      <c r="J20" s="101"/>
      <c r="O20" s="127"/>
    </row>
    <row r="21" spans="1:15">
      <c r="A21" s="170" t="s">
        <v>33</v>
      </c>
      <c r="B21" s="282">
        <v>1324</v>
      </c>
      <c r="C21" s="325">
        <v>7.3006067830492767E-3</v>
      </c>
      <c r="D21" s="196">
        <v>1445</v>
      </c>
      <c r="E21" s="325">
        <v>7.2910974767920076E-3</v>
      </c>
      <c r="F21" s="282">
        <v>2777.5</v>
      </c>
      <c r="G21" s="325">
        <v>1.5258407386429911E-2</v>
      </c>
      <c r="H21" s="196">
        <v>5546.5</v>
      </c>
      <c r="I21" s="203">
        <v>9.8767304096992262E-3</v>
      </c>
      <c r="J21" s="101"/>
      <c r="O21" s="127"/>
    </row>
    <row r="22" spans="1:15">
      <c r="A22" s="170" t="s">
        <v>32</v>
      </c>
      <c r="B22" s="282">
        <v>5518</v>
      </c>
      <c r="C22" s="325">
        <v>3.1925953819402872E-2</v>
      </c>
      <c r="D22" s="196">
        <v>4260</v>
      </c>
      <c r="E22" s="325">
        <v>2.4699744885843894E-2</v>
      </c>
      <c r="F22" s="282">
        <v>4929</v>
      </c>
      <c r="G22" s="325">
        <v>2.5806845203647032E-2</v>
      </c>
      <c r="H22" s="196">
        <v>14707</v>
      </c>
      <c r="I22" s="203">
        <v>2.7422844279060846E-2</v>
      </c>
      <c r="J22" s="101"/>
      <c r="O22" s="127"/>
    </row>
    <row r="23" spans="1:15">
      <c r="A23" s="170" t="s">
        <v>3</v>
      </c>
      <c r="B23" s="282">
        <v>0</v>
      </c>
      <c r="C23" s="325">
        <v>0</v>
      </c>
      <c r="D23" s="196">
        <v>0</v>
      </c>
      <c r="E23" s="325">
        <v>0</v>
      </c>
      <c r="F23" s="282">
        <v>0</v>
      </c>
      <c r="G23" s="325">
        <v>0</v>
      </c>
      <c r="H23" s="196">
        <v>0</v>
      </c>
      <c r="I23" s="203">
        <v>0</v>
      </c>
      <c r="J23" s="101"/>
      <c r="O23" s="127"/>
    </row>
    <row r="24" spans="1:15">
      <c r="A24" s="170" t="s">
        <v>31</v>
      </c>
      <c r="B24" s="282">
        <v>85.1</v>
      </c>
      <c r="C24" s="325">
        <v>6.2234256616192545E-3</v>
      </c>
      <c r="D24" s="196">
        <v>5.46</v>
      </c>
      <c r="E24" s="325">
        <v>8.4102346085775136E-4</v>
      </c>
      <c r="F24" s="282">
        <v>56.88</v>
      </c>
      <c r="G24" s="325">
        <v>8.7602154384627973E-3</v>
      </c>
      <c r="H24" s="196">
        <v>147.44</v>
      </c>
      <c r="I24" s="203">
        <v>5.5305439896183011E-3</v>
      </c>
      <c r="J24" s="101"/>
      <c r="O24" s="127"/>
    </row>
    <row r="25" spans="1:15">
      <c r="A25" s="170" t="s">
        <v>30</v>
      </c>
      <c r="B25" s="282">
        <v>26484.978999999999</v>
      </c>
      <c r="C25" s="325">
        <v>3.5632060751892701E-2</v>
      </c>
      <c r="D25" s="196">
        <v>34159.005000000005</v>
      </c>
      <c r="E25" s="325">
        <v>4.7263289299638349E-2</v>
      </c>
      <c r="F25" s="282">
        <v>22183.25</v>
      </c>
      <c r="G25" s="325">
        <v>3.193934625876943E-2</v>
      </c>
      <c r="H25" s="196">
        <v>82827.233999999997</v>
      </c>
      <c r="I25" s="203">
        <v>3.8335783748240017E-2</v>
      </c>
      <c r="J25" s="101"/>
      <c r="O25" s="98"/>
    </row>
    <row r="26" spans="1:15" ht="13.5" customHeight="1">
      <c r="A26" s="168" t="s">
        <v>335</v>
      </c>
      <c r="B26" s="280">
        <v>95711.090000000011</v>
      </c>
      <c r="C26" s="324">
        <v>4.4809230718878539E-2</v>
      </c>
      <c r="D26" s="195">
        <v>134283.02599999998</v>
      </c>
      <c r="E26" s="324">
        <v>6.139720847175107E-2</v>
      </c>
      <c r="F26" s="280">
        <v>135372.81899999999</v>
      </c>
      <c r="G26" s="324">
        <v>5.7458158556929442E-2</v>
      </c>
      <c r="H26" s="195">
        <v>365366.93499999994</v>
      </c>
      <c r="I26" s="202">
        <v>5.470292179562819E-2</v>
      </c>
      <c r="J26" s="10"/>
      <c r="O26" s="78"/>
    </row>
    <row r="27" spans="1:15" ht="12.75" customHeight="1">
      <c r="A27" s="170" t="s">
        <v>26</v>
      </c>
      <c r="B27" s="282">
        <v>63873.077000000005</v>
      </c>
      <c r="C27" s="325">
        <v>7.0291104647054736E-2</v>
      </c>
      <c r="D27" s="196">
        <v>102016.74799999999</v>
      </c>
      <c r="E27" s="325">
        <v>0.1072586966306117</v>
      </c>
      <c r="F27" s="282">
        <v>100200.69099999999</v>
      </c>
      <c r="G27" s="325">
        <v>9.8131358441546399E-2</v>
      </c>
      <c r="H27" s="196">
        <v>266090.516</v>
      </c>
      <c r="I27" s="203">
        <v>9.2363389397894555E-2</v>
      </c>
      <c r="J27" s="101"/>
      <c r="O27" s="78"/>
    </row>
    <row r="28" spans="1:15" ht="12.75" customHeight="1">
      <c r="A28" s="170" t="s">
        <v>0</v>
      </c>
      <c r="B28" s="282">
        <v>418.97399999999999</v>
      </c>
      <c r="C28" s="325">
        <v>9.0961559387168472E-3</v>
      </c>
      <c r="D28" s="196">
        <v>671.06700000000001</v>
      </c>
      <c r="E28" s="325">
        <v>1.598259190799519E-2</v>
      </c>
      <c r="F28" s="282">
        <v>520.33799999999997</v>
      </c>
      <c r="G28" s="325">
        <v>1.1584465233413263E-2</v>
      </c>
      <c r="H28" s="196">
        <v>1610.3789999999999</v>
      </c>
      <c r="I28" s="203">
        <v>1.2111317910199135E-2</v>
      </c>
      <c r="J28" s="101"/>
      <c r="O28" s="78"/>
    </row>
    <row r="29" spans="1:15" ht="12.75" customHeight="1">
      <c r="A29" s="170" t="s">
        <v>1</v>
      </c>
      <c r="B29" s="282">
        <v>96.87</v>
      </c>
      <c r="C29" s="325">
        <v>1.9762039502862403E-2</v>
      </c>
      <c r="D29" s="196">
        <v>104.57</v>
      </c>
      <c r="E29" s="325">
        <v>2.2338026875271689E-2</v>
      </c>
      <c r="F29" s="282">
        <v>127.62</v>
      </c>
      <c r="G29" s="325">
        <v>2.5307830633857841E-2</v>
      </c>
      <c r="H29" s="196">
        <v>329.06</v>
      </c>
      <c r="I29" s="203">
        <v>2.2498621441515789E-2</v>
      </c>
      <c r="J29" s="101"/>
      <c r="O29" s="78"/>
    </row>
    <row r="30" spans="1:15" ht="12.75" customHeight="1">
      <c r="A30" s="170" t="s">
        <v>2</v>
      </c>
      <c r="B30" s="282">
        <v>60.04</v>
      </c>
      <c r="C30" s="325">
        <v>1.7774667309680945E-2</v>
      </c>
      <c r="D30" s="196">
        <v>61.35</v>
      </c>
      <c r="E30" s="325">
        <v>1.8087639700113716E-2</v>
      </c>
      <c r="F30" s="282">
        <v>63.730000000000004</v>
      </c>
      <c r="G30" s="325">
        <v>1.3704627747215535E-2</v>
      </c>
      <c r="H30" s="196">
        <v>185.12</v>
      </c>
      <c r="I30" s="203">
        <v>1.6210279692123776E-2</v>
      </c>
      <c r="J30" s="101"/>
    </row>
    <row r="31" spans="1:15">
      <c r="A31" s="170" t="s">
        <v>6</v>
      </c>
      <c r="B31" s="282">
        <v>463.78</v>
      </c>
      <c r="C31" s="325">
        <v>2.7251835861660228E-2</v>
      </c>
      <c r="D31" s="196">
        <v>578.45000000000005</v>
      </c>
      <c r="E31" s="325">
        <v>4.0383371503630465E-2</v>
      </c>
      <c r="F31" s="282">
        <v>491.16999999999996</v>
      </c>
      <c r="G31" s="325">
        <v>2.6216892812743205E-2</v>
      </c>
      <c r="H31" s="196">
        <v>1533.4</v>
      </c>
      <c r="I31" s="203">
        <v>3.0620761351463095E-2</v>
      </c>
      <c r="J31" s="101"/>
    </row>
    <row r="32" spans="1:15">
      <c r="A32" s="170" t="s">
        <v>25</v>
      </c>
      <c r="B32" s="282">
        <v>25204.489000000001</v>
      </c>
      <c r="C32" s="325">
        <v>3.3398473404003995E-2</v>
      </c>
      <c r="D32" s="196">
        <v>24810.091000000004</v>
      </c>
      <c r="E32" s="325">
        <v>3.0635265286711923E-2</v>
      </c>
      <c r="F32" s="282">
        <v>26868.189000000002</v>
      </c>
      <c r="G32" s="325">
        <v>3.100966789190927E-2</v>
      </c>
      <c r="H32" s="196">
        <v>76882.769</v>
      </c>
      <c r="I32" s="203">
        <v>3.1626512543288486E-2</v>
      </c>
      <c r="J32" s="101"/>
    </row>
    <row r="33" spans="1:10">
      <c r="A33" s="170" t="s">
        <v>5</v>
      </c>
      <c r="B33" s="282">
        <v>5577.8600000000006</v>
      </c>
      <c r="C33" s="325">
        <v>1.7579073970389405E-2</v>
      </c>
      <c r="D33" s="196">
        <v>6025.7499999999991</v>
      </c>
      <c r="E33" s="325">
        <v>1.9375794616184775E-2</v>
      </c>
      <c r="F33" s="282">
        <v>7084.0810000000001</v>
      </c>
      <c r="G33" s="325">
        <v>2.025995107569473E-2</v>
      </c>
      <c r="H33" s="196">
        <v>18687.690999999999</v>
      </c>
      <c r="I33" s="203">
        <v>1.9108964186121933E-2</v>
      </c>
      <c r="J33" s="101"/>
    </row>
    <row r="34" spans="1:10">
      <c r="A34" s="170" t="s">
        <v>3</v>
      </c>
      <c r="B34" s="282">
        <v>16</v>
      </c>
      <c r="C34" s="325">
        <v>1.9057829733656705E-4</v>
      </c>
      <c r="D34" s="196">
        <v>15</v>
      </c>
      <c r="E34" s="325">
        <v>2.9551205836954178E-4</v>
      </c>
      <c r="F34" s="282">
        <v>17</v>
      </c>
      <c r="G34" s="325">
        <v>3.7373027885774832E-4</v>
      </c>
      <c r="H34" s="196">
        <v>48</v>
      </c>
      <c r="I34" s="203">
        <v>2.6636819370650207E-4</v>
      </c>
      <c r="J34" s="101"/>
    </row>
    <row r="35" spans="1:10" ht="11.4" customHeight="1">
      <c r="A35" s="190" t="s">
        <v>168</v>
      </c>
      <c r="B35" s="71"/>
      <c r="C35" s="8"/>
      <c r="E35" s="103"/>
      <c r="F35" s="103"/>
      <c r="G35" s="103"/>
      <c r="I35" s="3"/>
    </row>
    <row r="36" spans="1:10">
      <c r="A36" s="190"/>
      <c r="B36" s="71"/>
    </row>
    <row r="37" spans="1:10">
      <c r="B37" s="78"/>
      <c r="C37" s="78"/>
    </row>
    <row r="38" spans="1:10">
      <c r="A38" s="103" t="s">
        <v>164</v>
      </c>
      <c r="B38" s="104">
        <f>+I7</f>
        <v>3.2658894879780749E-2</v>
      </c>
      <c r="C38" s="93" t="str">
        <f>+B5</f>
        <v>Červenec</v>
      </c>
      <c r="D38" s="103" t="str">
        <f>+D5</f>
        <v>Srpen</v>
      </c>
      <c r="E38" s="103" t="str">
        <f>+F5</f>
        <v>Září</v>
      </c>
    </row>
    <row r="39" spans="1:10">
      <c r="A39" s="103" t="s">
        <v>59</v>
      </c>
      <c r="B39" s="104">
        <f>+I8</f>
        <v>4.7894133476082346E-2</v>
      </c>
      <c r="C39" s="93"/>
      <c r="D39" s="103"/>
      <c r="E39" s="103"/>
      <c r="H39" s="116">
        <f>I7</f>
        <v>3.2658894879780749E-2</v>
      </c>
    </row>
    <row r="40" spans="1:10">
      <c r="A40" s="103" t="s">
        <v>116</v>
      </c>
      <c r="B40" s="104">
        <f t="shared" ref="B40" si="0">+I9</f>
        <v>4.6994898716466477E-2</v>
      </c>
      <c r="C40" s="93"/>
      <c r="D40" s="103"/>
      <c r="E40" s="103"/>
      <c r="H40" s="116">
        <f>I8</f>
        <v>4.7894133476082346E-2</v>
      </c>
    </row>
    <row r="41" spans="1:10">
      <c r="B41" s="78"/>
      <c r="C41" s="78"/>
      <c r="H41" s="116">
        <f>I9</f>
        <v>4.6994898716466477E-2</v>
      </c>
    </row>
  </sheetData>
  <mergeCells count="5">
    <mergeCell ref="B5:C5"/>
    <mergeCell ref="D5:E5"/>
    <mergeCell ref="F5:G5"/>
    <mergeCell ref="H5:I5"/>
    <mergeCell ref="A5:A6"/>
  </mergeCells>
  <conditionalFormatting sqref="C10:C25 C27:C34 E10:E25 E27:E34 G10:G24 G25 G10:G25 G27:G34 I10:I25 I27:I34">
    <cfRule type="dataBar" priority="2">
      <dataBar>
        <cfvo type="num" val="0"/>
        <cfvo type="num" val="1"/>
        <color theme="9"/>
      </dataBar>
      <extLst>
        <ext xmlns:x14="http://schemas.microsoft.com/office/spreadsheetml/2009/9/main" uri="{B025F937-C7B1-47D3-B67F-A62EFF666E3E}">
          <x14:id>{00C56957-FD89-4F86-A313-9C965C06D401}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0C56957-FD89-4F86-A313-9C965C06D401}">
            <x14:dataBar minLength="0" maxLength="100" gradient="0" direction="rightToLeft">
              <x14:cfvo type="num">
                <xm:f>0</xm:f>
              </x14:cfvo>
              <x14:cfvo type="num">
                <xm:f>1</xm:f>
              </x14:cfvo>
              <x14:negativeFillColor rgb="FFFF0000"/>
              <x14:axisColor rgb="FF000000"/>
            </x14:dataBar>
          </x14:cfRule>
          <xm:sqref>C10:C25 C27:C34 E10:E25 E27:E34 G10:G24 G25 G10:G25 G27:G34 I10:I25 I27:I34</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O45"/>
  <sheetViews>
    <sheetView showGridLines="0" view="pageBreakPreview" zoomScale="80" zoomScaleNormal="70" zoomScaleSheetLayoutView="80" workbookViewId="0">
      <selection activeCell="R29" sqref="R29"/>
    </sheetView>
  </sheetViews>
  <sheetFormatPr defaultColWidth="9.109375" defaultRowHeight="11.4"/>
  <cols>
    <col min="1" max="1" width="30.5546875" style="66" customWidth="1"/>
    <col min="2" max="3" width="8.6640625" style="66" customWidth="1"/>
    <col min="4" max="4" width="7.33203125" style="66" customWidth="1"/>
    <col min="5" max="5" width="8.6640625" style="66" customWidth="1"/>
    <col min="6" max="6" width="8.33203125" style="66" customWidth="1"/>
    <col min="7" max="7" width="7.33203125" style="66" customWidth="1"/>
    <col min="8" max="8" width="8.6640625" style="66" customWidth="1"/>
    <col min="9" max="9" width="8.33203125" style="66" customWidth="1"/>
    <col min="10" max="10" width="7.33203125" style="66" customWidth="1"/>
    <col min="11" max="12" width="8.6640625" style="66" customWidth="1"/>
    <col min="13" max="13" width="7.33203125" style="66" customWidth="1"/>
    <col min="14" max="16384" width="9.109375" style="66"/>
  </cols>
  <sheetData>
    <row r="1" spans="1:15" s="76" customFormat="1" ht="21">
      <c r="A1" s="177" t="s">
        <v>281</v>
      </c>
      <c r="B1" s="72"/>
      <c r="C1" s="72"/>
      <c r="D1" s="72"/>
      <c r="E1" s="72"/>
      <c r="F1" s="72"/>
      <c r="G1" s="72"/>
      <c r="H1" s="72"/>
      <c r="I1" s="72"/>
      <c r="J1" s="65"/>
      <c r="M1" s="239" t="str">
        <f>'3'!N1</f>
        <v>II. čtvrtletí 2023</v>
      </c>
    </row>
    <row r="2" spans="1:15" ht="6" customHeight="1">
      <c r="A2" s="7"/>
      <c r="B2" s="7"/>
      <c r="C2" s="7"/>
      <c r="D2" s="7"/>
      <c r="E2" s="7"/>
      <c r="F2" s="7"/>
      <c r="G2" s="7"/>
      <c r="H2" s="7"/>
      <c r="I2" s="7"/>
      <c r="J2" s="7"/>
    </row>
    <row r="3" spans="1:15" ht="12">
      <c r="A3" s="376">
        <v>2023</v>
      </c>
      <c r="B3" s="377" t="s">
        <v>14</v>
      </c>
      <c r="C3" s="378"/>
      <c r="D3" s="379"/>
      <c r="E3" s="377" t="s">
        <v>15</v>
      </c>
      <c r="F3" s="378"/>
      <c r="G3" s="379"/>
      <c r="H3" s="377" t="s">
        <v>16</v>
      </c>
      <c r="I3" s="378"/>
      <c r="J3" s="379"/>
      <c r="K3" s="378" t="s">
        <v>7</v>
      </c>
      <c r="L3" s="378"/>
      <c r="M3" s="378"/>
    </row>
    <row r="4" spans="1:15" ht="27" customHeight="1">
      <c r="A4" s="376"/>
      <c r="B4" s="274" t="s">
        <v>162</v>
      </c>
      <c r="C4" s="273" t="s">
        <v>165</v>
      </c>
      <c r="D4" s="285" t="s">
        <v>170</v>
      </c>
      <c r="E4" s="274" t="s">
        <v>162</v>
      </c>
      <c r="F4" s="273" t="s">
        <v>165</v>
      </c>
      <c r="G4" s="285" t="s">
        <v>170</v>
      </c>
      <c r="H4" s="274" t="s">
        <v>162</v>
      </c>
      <c r="I4" s="273" t="s">
        <v>165</v>
      </c>
      <c r="J4" s="285" t="s">
        <v>170</v>
      </c>
      <c r="K4" s="219" t="s">
        <v>162</v>
      </c>
      <c r="L4" s="219" t="s">
        <v>165</v>
      </c>
      <c r="M4" s="220" t="s">
        <v>170</v>
      </c>
      <c r="O4" s="131"/>
    </row>
    <row r="5" spans="1:15" ht="12">
      <c r="A5" s="168" t="s">
        <v>188</v>
      </c>
      <c r="B5" s="280">
        <v>6410.5702019999999</v>
      </c>
      <c r="C5" s="195">
        <v>3692.9817570000009</v>
      </c>
      <c r="D5" s="286">
        <v>0.57607695425406102</v>
      </c>
      <c r="E5" s="280">
        <v>6412.6513850000001</v>
      </c>
      <c r="F5" s="195">
        <v>3808.0420790000003</v>
      </c>
      <c r="G5" s="286">
        <v>0.59383269889074131</v>
      </c>
      <c r="H5" s="280">
        <v>6637.2110409999996</v>
      </c>
      <c r="I5" s="195">
        <v>4006.7848119999994</v>
      </c>
      <c r="J5" s="286">
        <v>0.60368500975016681</v>
      </c>
      <c r="K5" s="195">
        <v>19460.432628000002</v>
      </c>
      <c r="L5" s="195">
        <v>11507.808648000002</v>
      </c>
      <c r="M5" s="241">
        <v>0.59134392682731884</v>
      </c>
      <c r="O5" s="128"/>
    </row>
    <row r="6" spans="1:15" ht="12">
      <c r="A6" s="166" t="s">
        <v>40</v>
      </c>
      <c r="B6" s="276">
        <v>1366.7673899999998</v>
      </c>
      <c r="C6" s="272">
        <v>956.42705400000011</v>
      </c>
      <c r="D6" s="287">
        <v>0.69977310038103868</v>
      </c>
      <c r="E6" s="276">
        <v>1308.3997840000002</v>
      </c>
      <c r="F6" s="272">
        <v>877.83533800000009</v>
      </c>
      <c r="G6" s="287">
        <v>0.67092286985580851</v>
      </c>
      <c r="H6" s="276">
        <v>1325.0366300000005</v>
      </c>
      <c r="I6" s="272">
        <v>840.570335</v>
      </c>
      <c r="J6" s="287">
        <v>0.63437516817931261</v>
      </c>
      <c r="K6" s="216">
        <v>4000.2038040000007</v>
      </c>
      <c r="L6" s="216">
        <v>2674.832727</v>
      </c>
      <c r="M6" s="242">
        <v>0.66867411213531247</v>
      </c>
      <c r="N6" s="121"/>
      <c r="O6" s="121"/>
    </row>
    <row r="7" spans="1:15" ht="12">
      <c r="A7" s="166" t="s">
        <v>39</v>
      </c>
      <c r="B7" s="276">
        <v>126.21970600000003</v>
      </c>
      <c r="C7" s="272">
        <v>115.82336400000001</v>
      </c>
      <c r="D7" s="287">
        <v>0.91763297246152664</v>
      </c>
      <c r="E7" s="276">
        <v>130.73635899999996</v>
      </c>
      <c r="F7" s="272">
        <v>119.28479300000001</v>
      </c>
      <c r="G7" s="287">
        <v>0.91240718276390154</v>
      </c>
      <c r="H7" s="276">
        <v>126.86506899999998</v>
      </c>
      <c r="I7" s="272">
        <v>113.69157000000001</v>
      </c>
      <c r="J7" s="287">
        <v>0.89616133815368859</v>
      </c>
      <c r="K7" s="216">
        <v>383.82113399999992</v>
      </c>
      <c r="L7" s="216">
        <v>348.79972700000002</v>
      </c>
      <c r="M7" s="242">
        <v>0.90875591806260492</v>
      </c>
      <c r="N7" s="121"/>
      <c r="O7" s="121"/>
    </row>
    <row r="8" spans="1:15" ht="12">
      <c r="A8" s="166" t="s">
        <v>38</v>
      </c>
      <c r="B8" s="276">
        <v>343.85453900000005</v>
      </c>
      <c r="C8" s="272">
        <v>253.93569399999998</v>
      </c>
      <c r="D8" s="287">
        <v>0.73849743190390149</v>
      </c>
      <c r="E8" s="276">
        <v>298.87071800000007</v>
      </c>
      <c r="F8" s="272">
        <v>226.39870500000001</v>
      </c>
      <c r="G8" s="287">
        <v>0.7575138391443218</v>
      </c>
      <c r="H8" s="276">
        <v>412.55189900000005</v>
      </c>
      <c r="I8" s="272">
        <v>289.32763899999998</v>
      </c>
      <c r="J8" s="287">
        <v>0.70131210085643059</v>
      </c>
      <c r="K8" s="216">
        <v>1055.2771560000001</v>
      </c>
      <c r="L8" s="216">
        <v>769.66203799999994</v>
      </c>
      <c r="M8" s="242">
        <v>0.72934587243163995</v>
      </c>
      <c r="N8" s="121"/>
      <c r="O8" s="121"/>
    </row>
    <row r="9" spans="1:15" ht="12">
      <c r="A9" s="166" t="s">
        <v>60</v>
      </c>
      <c r="B9" s="276">
        <v>9.4865420000000018</v>
      </c>
      <c r="C9" s="272">
        <v>0</v>
      </c>
      <c r="D9" s="287">
        <v>0</v>
      </c>
      <c r="E9" s="276">
        <v>10.227600000000001</v>
      </c>
      <c r="F9" s="272">
        <v>0</v>
      </c>
      <c r="G9" s="287">
        <v>0</v>
      </c>
      <c r="H9" s="276">
        <v>7.6421010000000003</v>
      </c>
      <c r="I9" s="272">
        <v>0</v>
      </c>
      <c r="J9" s="287">
        <v>0</v>
      </c>
      <c r="K9" s="216">
        <v>27.356243000000003</v>
      </c>
      <c r="L9" s="216">
        <v>0</v>
      </c>
      <c r="M9" s="242">
        <v>0</v>
      </c>
      <c r="N9" s="121"/>
      <c r="O9" s="121"/>
    </row>
    <row r="10" spans="1:15" ht="12">
      <c r="A10" s="166" t="s">
        <v>61</v>
      </c>
      <c r="B10" s="276">
        <v>1.7490699999999999</v>
      </c>
      <c r="C10" s="272">
        <v>0</v>
      </c>
      <c r="D10" s="287">
        <v>0</v>
      </c>
      <c r="E10" s="276">
        <v>1.4394100000000001</v>
      </c>
      <c r="F10" s="272">
        <v>0</v>
      </c>
      <c r="G10" s="287">
        <v>0</v>
      </c>
      <c r="H10" s="276">
        <v>1.4613600000000002</v>
      </c>
      <c r="I10" s="272">
        <v>0</v>
      </c>
      <c r="J10" s="287">
        <v>0</v>
      </c>
      <c r="K10" s="216">
        <v>4.6498400000000002</v>
      </c>
      <c r="L10" s="216">
        <v>0</v>
      </c>
      <c r="M10" s="242">
        <v>0</v>
      </c>
      <c r="N10" s="121"/>
      <c r="O10" s="121"/>
    </row>
    <row r="11" spans="1:15" ht="12">
      <c r="A11" s="166" t="s">
        <v>62</v>
      </c>
      <c r="B11" s="276">
        <v>8.3360000000000004E-2</v>
      </c>
      <c r="C11" s="272">
        <v>0</v>
      </c>
      <c r="D11" s="287">
        <v>0</v>
      </c>
      <c r="E11" s="276">
        <v>6.9099999999999995E-2</v>
      </c>
      <c r="F11" s="272">
        <v>0</v>
      </c>
      <c r="G11" s="287">
        <v>0</v>
      </c>
      <c r="H11" s="276">
        <v>7.4509999999999993E-2</v>
      </c>
      <c r="I11" s="272">
        <v>0</v>
      </c>
      <c r="J11" s="287">
        <v>0</v>
      </c>
      <c r="K11" s="216">
        <v>0.22696999999999998</v>
      </c>
      <c r="L11" s="216">
        <v>0</v>
      </c>
      <c r="M11" s="242">
        <v>0</v>
      </c>
      <c r="N11" s="121"/>
      <c r="O11" s="121"/>
    </row>
    <row r="12" spans="1:15" ht="12">
      <c r="A12" s="166" t="s">
        <v>37</v>
      </c>
      <c r="B12" s="276">
        <v>2087.876291</v>
      </c>
      <c r="C12" s="272">
        <v>1465.733929</v>
      </c>
      <c r="D12" s="287">
        <v>0.70202144414311951</v>
      </c>
      <c r="E12" s="276">
        <v>2101.4378739999997</v>
      </c>
      <c r="F12" s="272">
        <v>1626.346221</v>
      </c>
      <c r="G12" s="287">
        <v>0.77392067646725982</v>
      </c>
      <c r="H12" s="276">
        <v>2320.4546819999996</v>
      </c>
      <c r="I12" s="272">
        <v>1820.9631939999999</v>
      </c>
      <c r="J12" s="287">
        <v>0.784744131452079</v>
      </c>
      <c r="K12" s="216">
        <v>6509.7688469999994</v>
      </c>
      <c r="L12" s="216">
        <v>4913.0433439999997</v>
      </c>
      <c r="M12" s="242">
        <v>0.75471855598438886</v>
      </c>
      <c r="N12" s="121"/>
      <c r="O12" s="121"/>
    </row>
    <row r="13" spans="1:15" ht="12">
      <c r="A13" s="166" t="s">
        <v>72</v>
      </c>
      <c r="B13" s="276">
        <v>15.954000000000001</v>
      </c>
      <c r="C13" s="272">
        <v>0</v>
      </c>
      <c r="D13" s="287">
        <v>0</v>
      </c>
      <c r="E13" s="276">
        <v>17.736000000000001</v>
      </c>
      <c r="F13" s="272">
        <v>0</v>
      </c>
      <c r="G13" s="287">
        <v>0</v>
      </c>
      <c r="H13" s="276">
        <v>34.636000000000003</v>
      </c>
      <c r="I13" s="272">
        <v>0</v>
      </c>
      <c r="J13" s="287">
        <v>0</v>
      </c>
      <c r="K13" s="216">
        <v>68.325999999999993</v>
      </c>
      <c r="L13" s="216">
        <v>0</v>
      </c>
      <c r="M13" s="242">
        <v>0</v>
      </c>
      <c r="N13" s="121"/>
      <c r="O13" s="121"/>
    </row>
    <row r="14" spans="1:15" ht="12">
      <c r="A14" s="166" t="s">
        <v>36</v>
      </c>
      <c r="B14" s="276">
        <v>0</v>
      </c>
      <c r="C14" s="272">
        <v>0</v>
      </c>
      <c r="D14" s="287">
        <v>0</v>
      </c>
      <c r="E14" s="276">
        <v>0</v>
      </c>
      <c r="F14" s="272">
        <v>0</v>
      </c>
      <c r="G14" s="287">
        <v>0</v>
      </c>
      <c r="H14" s="276">
        <v>0</v>
      </c>
      <c r="I14" s="272">
        <v>0</v>
      </c>
      <c r="J14" s="287">
        <v>0</v>
      </c>
      <c r="K14" s="216">
        <v>0</v>
      </c>
      <c r="L14" s="216">
        <v>0</v>
      </c>
      <c r="M14" s="242">
        <v>0</v>
      </c>
      <c r="N14" s="121"/>
      <c r="O14" s="121"/>
    </row>
    <row r="15" spans="1:15" ht="12">
      <c r="A15" s="166" t="s">
        <v>35</v>
      </c>
      <c r="B15" s="276">
        <v>674.91662399999996</v>
      </c>
      <c r="C15" s="272">
        <v>54.102271999999999</v>
      </c>
      <c r="D15" s="287">
        <v>8.0161415612130485E-2</v>
      </c>
      <c r="E15" s="276">
        <v>649.19580799999994</v>
      </c>
      <c r="F15" s="272">
        <v>53.877589999999998</v>
      </c>
      <c r="G15" s="287">
        <v>8.299127834171105E-2</v>
      </c>
      <c r="H15" s="276">
        <v>577.40551700000003</v>
      </c>
      <c r="I15" s="272">
        <v>45.94397</v>
      </c>
      <c r="J15" s="287">
        <v>7.9569676158809541E-2</v>
      </c>
      <c r="K15" s="216">
        <v>1901.517949</v>
      </c>
      <c r="L15" s="216">
        <v>153.923832</v>
      </c>
      <c r="M15" s="242">
        <v>8.0947872241199662E-2</v>
      </c>
      <c r="N15" s="121"/>
      <c r="O15" s="121"/>
    </row>
    <row r="16" spans="1:15" ht="12">
      <c r="A16" s="166" t="s">
        <v>34</v>
      </c>
      <c r="B16" s="276">
        <v>1.8155699999999999</v>
      </c>
      <c r="C16" s="272">
        <v>0.34109200000000001</v>
      </c>
      <c r="D16" s="287">
        <v>0.18787047593868594</v>
      </c>
      <c r="E16" s="276">
        <v>1.674596</v>
      </c>
      <c r="F16" s="272">
        <v>0.19617300000000001</v>
      </c>
      <c r="G16" s="287">
        <v>0.11714646398295471</v>
      </c>
      <c r="H16" s="276">
        <v>1.9087080000000001</v>
      </c>
      <c r="I16" s="272">
        <v>0.236094</v>
      </c>
      <c r="J16" s="287">
        <v>0.12369309501505731</v>
      </c>
      <c r="K16" s="216">
        <v>5.3988740000000002</v>
      </c>
      <c r="L16" s="216">
        <v>0.77335900000000002</v>
      </c>
      <c r="M16" s="242">
        <v>0.14324449876029705</v>
      </c>
      <c r="N16" s="121"/>
      <c r="O16" s="121"/>
    </row>
    <row r="17" spans="1:15" ht="12">
      <c r="A17" s="166" t="s">
        <v>33</v>
      </c>
      <c r="B17" s="276">
        <v>207.57352779984939</v>
      </c>
      <c r="C17" s="272">
        <v>162.042</v>
      </c>
      <c r="D17" s="287">
        <v>0.78064867768806878</v>
      </c>
      <c r="E17" s="276">
        <v>225.80450060517174</v>
      </c>
      <c r="F17" s="272">
        <v>162.68099999999998</v>
      </c>
      <c r="G17" s="287">
        <v>0.72045065339266312</v>
      </c>
      <c r="H17" s="276">
        <v>211.25258206324708</v>
      </c>
      <c r="I17" s="272">
        <v>133.70428799999999</v>
      </c>
      <c r="J17" s="287">
        <v>0.63291197056218773</v>
      </c>
      <c r="K17" s="216">
        <v>644.63061046826829</v>
      </c>
      <c r="L17" s="216">
        <v>458.42728799999998</v>
      </c>
      <c r="M17" s="242">
        <v>0.71114725325716732</v>
      </c>
      <c r="N17" s="121"/>
      <c r="O17" s="121"/>
    </row>
    <row r="18" spans="1:15" ht="12">
      <c r="A18" s="166" t="s">
        <v>32</v>
      </c>
      <c r="B18" s="276">
        <v>536.55490699999996</v>
      </c>
      <c r="C18" s="272">
        <v>289.58363200000002</v>
      </c>
      <c r="D18" s="287">
        <v>0.53970922308609148</v>
      </c>
      <c r="E18" s="276">
        <v>597.157873</v>
      </c>
      <c r="F18" s="272">
        <v>302.46533899999997</v>
      </c>
      <c r="G18" s="287">
        <v>0.50650816588999403</v>
      </c>
      <c r="H18" s="276">
        <v>538.89455399999997</v>
      </c>
      <c r="I18" s="272">
        <v>287.780911</v>
      </c>
      <c r="J18" s="287">
        <v>0.53402081884835673</v>
      </c>
      <c r="K18" s="216">
        <v>1672.6073339999998</v>
      </c>
      <c r="L18" s="216">
        <v>879.829882</v>
      </c>
      <c r="M18" s="242">
        <v>0.52602297270567877</v>
      </c>
      <c r="N18" s="121"/>
      <c r="O18" s="121"/>
    </row>
    <row r="19" spans="1:15" ht="12">
      <c r="A19" s="166" t="s">
        <v>3</v>
      </c>
      <c r="B19" s="276">
        <v>0</v>
      </c>
      <c r="C19" s="272">
        <v>0</v>
      </c>
      <c r="D19" s="287">
        <v>0</v>
      </c>
      <c r="E19" s="276">
        <v>0</v>
      </c>
      <c r="F19" s="272">
        <v>0</v>
      </c>
      <c r="G19" s="287">
        <v>0</v>
      </c>
      <c r="H19" s="276">
        <v>0</v>
      </c>
      <c r="I19" s="272">
        <v>0</v>
      </c>
      <c r="J19" s="287">
        <v>0</v>
      </c>
      <c r="K19" s="216">
        <v>0</v>
      </c>
      <c r="L19" s="216">
        <v>0</v>
      </c>
      <c r="M19" s="242">
        <v>0</v>
      </c>
      <c r="N19" s="121"/>
      <c r="O19" s="121"/>
    </row>
    <row r="20" spans="1:15" ht="12">
      <c r="A20" s="166" t="s">
        <v>31</v>
      </c>
      <c r="B20" s="276">
        <v>26.960718000000004</v>
      </c>
      <c r="C20" s="272">
        <v>1.4171659999999999</v>
      </c>
      <c r="D20" s="287">
        <v>5.2564104561310263E-2</v>
      </c>
      <c r="E20" s="276">
        <v>18.634641999999989</v>
      </c>
      <c r="F20" s="272">
        <v>1.7469150000000007</v>
      </c>
      <c r="G20" s="287">
        <v>9.3745562699836235E-2</v>
      </c>
      <c r="H20" s="276">
        <v>17.994746999999997</v>
      </c>
      <c r="I20" s="272">
        <v>1.6095660000000001</v>
      </c>
      <c r="J20" s="287">
        <v>8.9446436785135142E-2</v>
      </c>
      <c r="K20" s="216">
        <v>63.590106999999989</v>
      </c>
      <c r="L20" s="216">
        <v>4.7736470000000004</v>
      </c>
      <c r="M20" s="242">
        <v>7.5069019776928522E-2</v>
      </c>
      <c r="N20" s="121"/>
      <c r="O20" s="121"/>
    </row>
    <row r="21" spans="1:15" ht="12">
      <c r="A21" s="166" t="s">
        <v>30</v>
      </c>
      <c r="B21" s="276">
        <v>1010.7579572001501</v>
      </c>
      <c r="C21" s="272">
        <v>393.57555400000041</v>
      </c>
      <c r="D21" s="287">
        <v>0.38938655015907497</v>
      </c>
      <c r="E21" s="276">
        <v>1051.2671203948287</v>
      </c>
      <c r="F21" s="272">
        <v>437.21000500000048</v>
      </c>
      <c r="G21" s="287">
        <v>0.41588859436200737</v>
      </c>
      <c r="H21" s="276">
        <v>1061.0326819367531</v>
      </c>
      <c r="I21" s="272">
        <v>472.95724499999989</v>
      </c>
      <c r="J21" s="287">
        <v>0.44575181618033544</v>
      </c>
      <c r="K21" s="216">
        <v>3123.0577595317318</v>
      </c>
      <c r="L21" s="216">
        <v>1303.7428040000007</v>
      </c>
      <c r="M21" s="242">
        <v>0.41745715397703131</v>
      </c>
      <c r="N21" s="121"/>
      <c r="O21" s="121"/>
    </row>
    <row r="22" spans="1:15" s="77" customFormat="1" ht="10.199999999999999">
      <c r="A22" s="190"/>
      <c r="B22" s="4"/>
      <c r="C22" s="4"/>
      <c r="D22" s="4"/>
      <c r="E22" s="4"/>
      <c r="F22" s="4"/>
      <c r="G22" s="4"/>
      <c r="H22" s="4"/>
      <c r="I22" s="4"/>
      <c r="M22" s="3"/>
    </row>
    <row r="23" spans="1:15">
      <c r="A23" s="16"/>
      <c r="B23" s="8"/>
      <c r="C23" s="130"/>
      <c r="D23" s="130"/>
      <c r="E23" s="130"/>
      <c r="F23" s="130"/>
      <c r="G23" s="130"/>
      <c r="H23" s="130"/>
      <c r="I23" s="130"/>
      <c r="J23" s="131"/>
      <c r="K23" s="131"/>
      <c r="L23" s="131"/>
      <c r="M23" s="131"/>
      <c r="O23" s="131"/>
    </row>
    <row r="24" spans="1:15">
      <c r="A24" s="16"/>
      <c r="B24" s="8"/>
      <c r="C24" s="131"/>
      <c r="D24" s="131"/>
      <c r="E24" s="131"/>
      <c r="F24" s="131"/>
      <c r="G24" s="131"/>
      <c r="H24" s="131"/>
      <c r="I24" s="131"/>
      <c r="J24" s="131"/>
      <c r="K24" s="131"/>
      <c r="L24" s="131"/>
      <c r="M24" s="131"/>
    </row>
    <row r="25" spans="1:15">
      <c r="A25" s="16"/>
      <c r="B25" s="25" t="str">
        <f>+B3</f>
        <v>Červenec</v>
      </c>
      <c r="C25" s="93"/>
      <c r="D25" s="25" t="str">
        <f>+E3</f>
        <v>Srpen</v>
      </c>
      <c r="E25" s="93"/>
      <c r="F25" s="25" t="str">
        <f>+H3</f>
        <v>Září</v>
      </c>
      <c r="G25" s="93"/>
      <c r="J25" s="78"/>
      <c r="K25" s="131"/>
      <c r="L25" s="131"/>
      <c r="M25" s="131"/>
    </row>
    <row r="26" spans="1:15">
      <c r="A26" s="16"/>
      <c r="B26" s="25" t="str">
        <f>+B4</f>
        <v>Qnetto</v>
      </c>
      <c r="C26" s="93" t="str">
        <f>+C4</f>
        <v>QKVET</v>
      </c>
      <c r="D26" s="25" t="str">
        <f>+E4</f>
        <v>Qnetto</v>
      </c>
      <c r="E26" s="93" t="str">
        <f>+F4</f>
        <v>QKVET</v>
      </c>
      <c r="F26" s="25" t="str">
        <f>+H4</f>
        <v>Qnetto</v>
      </c>
      <c r="G26" s="93" t="str">
        <f>+I4</f>
        <v>QKVET</v>
      </c>
      <c r="J26" s="78"/>
      <c r="K26" s="131"/>
      <c r="L26" s="131"/>
      <c r="M26" s="131"/>
    </row>
    <row r="27" spans="1:15">
      <c r="A27" s="16"/>
      <c r="B27" s="8"/>
      <c r="C27" s="131"/>
      <c r="D27" s="131"/>
      <c r="E27" s="131"/>
      <c r="F27" s="131"/>
      <c r="G27" s="131"/>
      <c r="H27" s="131"/>
      <c r="I27" s="131"/>
      <c r="J27" s="131"/>
      <c r="K27" s="131"/>
      <c r="L27" s="131"/>
      <c r="M27" s="131"/>
    </row>
    <row r="28" spans="1:15">
      <c r="A28" s="16"/>
      <c r="B28" s="8"/>
      <c r="C28" s="131"/>
      <c r="D28" s="131"/>
      <c r="E28" s="131"/>
      <c r="F28" s="131"/>
      <c r="G28" s="131"/>
      <c r="H28" s="131"/>
      <c r="I28" s="131"/>
      <c r="J28" s="131"/>
      <c r="K28" s="131"/>
      <c r="L28" s="131"/>
      <c r="M28" s="131"/>
    </row>
    <row r="29" spans="1:15">
      <c r="A29" s="16"/>
      <c r="B29" s="8"/>
      <c r="C29" s="131"/>
      <c r="D29" s="131"/>
      <c r="E29" s="131"/>
      <c r="F29" s="131"/>
      <c r="G29" s="131"/>
      <c r="H29" s="131"/>
      <c r="I29" s="131"/>
      <c r="J29" s="131"/>
      <c r="K29" s="131"/>
      <c r="L29" s="131"/>
      <c r="M29" s="131"/>
    </row>
    <row r="30" spans="1:15">
      <c r="A30" s="16"/>
      <c r="B30" s="8"/>
      <c r="C30" s="131"/>
      <c r="D30" s="131"/>
      <c r="E30" s="131"/>
      <c r="F30" s="131"/>
      <c r="G30" s="131"/>
      <c r="H30" s="131"/>
      <c r="I30" s="131"/>
      <c r="J30" s="131"/>
      <c r="K30" s="131"/>
      <c r="L30" s="131"/>
      <c r="M30" s="131"/>
    </row>
    <row r="31" spans="1:15">
      <c r="A31" s="16"/>
      <c r="B31" s="8"/>
      <c r="C31" s="131"/>
      <c r="D31" s="131"/>
      <c r="E31" s="131"/>
      <c r="F31" s="131"/>
      <c r="G31" s="131"/>
      <c r="H31" s="131"/>
      <c r="I31" s="131"/>
      <c r="J31" s="131"/>
      <c r="K31" s="131"/>
      <c r="L31" s="131"/>
      <c r="M31" s="131"/>
    </row>
    <row r="32" spans="1:15">
      <c r="A32" s="16"/>
      <c r="B32" s="8"/>
      <c r="C32" s="131"/>
      <c r="D32" s="131"/>
      <c r="E32" s="131"/>
      <c r="F32" s="131"/>
      <c r="G32" s="131"/>
      <c r="H32" s="131"/>
      <c r="I32" s="131"/>
      <c r="J32" s="131"/>
      <c r="K32" s="131"/>
      <c r="L32" s="131"/>
      <c r="M32" s="131"/>
    </row>
    <row r="33" spans="1:13">
      <c r="A33" s="16"/>
      <c r="B33" s="8"/>
      <c r="C33" s="131"/>
      <c r="D33" s="131"/>
      <c r="E33" s="131"/>
      <c r="F33" s="131"/>
      <c r="G33" s="131"/>
      <c r="H33" s="131"/>
      <c r="I33" s="131"/>
      <c r="J33" s="131"/>
      <c r="K33" s="131"/>
      <c r="L33" s="131"/>
      <c r="M33" s="131"/>
    </row>
    <row r="34" spans="1:13">
      <c r="A34" s="16"/>
      <c r="B34" s="8"/>
      <c r="C34" s="131"/>
      <c r="D34" s="131"/>
      <c r="E34" s="131"/>
      <c r="F34" s="131"/>
      <c r="G34" s="131"/>
      <c r="H34" s="131"/>
      <c r="I34" s="131"/>
      <c r="J34" s="131"/>
      <c r="K34" s="131"/>
      <c r="L34" s="131"/>
      <c r="M34" s="131"/>
    </row>
    <row r="35" spans="1:13">
      <c r="A35" s="16"/>
      <c r="B35" s="8"/>
      <c r="C35" s="131"/>
      <c r="D35" s="131"/>
      <c r="E35" s="131"/>
      <c r="F35" s="131"/>
      <c r="G35" s="131"/>
      <c r="H35" s="131"/>
      <c r="I35" s="131"/>
      <c r="J35" s="131"/>
      <c r="K35" s="131"/>
      <c r="L35" s="131"/>
      <c r="M35" s="131"/>
    </row>
    <row r="36" spans="1:13">
      <c r="A36" s="16"/>
      <c r="B36" s="8"/>
      <c r="C36" s="131"/>
      <c r="D36" s="131"/>
      <c r="E36" s="131"/>
      <c r="F36" s="131"/>
      <c r="G36" s="131"/>
      <c r="H36" s="131"/>
      <c r="I36" s="131"/>
      <c r="J36" s="131"/>
      <c r="K36" s="131"/>
      <c r="L36" s="131"/>
      <c r="M36" s="131"/>
    </row>
    <row r="37" spans="1:13">
      <c r="A37" s="16"/>
      <c r="B37" s="8"/>
      <c r="C37" s="131"/>
      <c r="D37" s="131"/>
      <c r="E37" s="131"/>
      <c r="F37" s="131"/>
      <c r="G37" s="131"/>
      <c r="H37" s="131"/>
      <c r="I37" s="131"/>
      <c r="J37" s="131"/>
      <c r="K37" s="131"/>
      <c r="L37" s="131"/>
      <c r="M37" s="131"/>
    </row>
    <row r="38" spans="1:13">
      <c r="A38" s="16"/>
      <c r="B38" s="8"/>
      <c r="C38" s="131"/>
      <c r="D38" s="131"/>
      <c r="E38" s="131"/>
      <c r="F38" s="131"/>
      <c r="G38" s="131"/>
      <c r="H38" s="131"/>
      <c r="I38" s="131"/>
      <c r="J38" s="131"/>
      <c r="K38" s="131"/>
      <c r="L38" s="131"/>
      <c r="M38" s="131"/>
    </row>
    <row r="39" spans="1:13">
      <c r="A39" s="131"/>
      <c r="B39" s="131"/>
      <c r="C39" s="131"/>
      <c r="D39" s="131"/>
      <c r="E39" s="131"/>
      <c r="F39" s="131"/>
      <c r="G39" s="131"/>
      <c r="H39" s="131"/>
      <c r="I39" s="131"/>
      <c r="J39" s="131"/>
      <c r="K39" s="131"/>
      <c r="L39" s="131"/>
      <c r="M39" s="131"/>
    </row>
    <row r="40" spans="1:13">
      <c r="A40" s="131"/>
      <c r="B40" s="131"/>
      <c r="C40" s="131"/>
      <c r="D40" s="131"/>
      <c r="E40" s="131"/>
      <c r="F40" s="131"/>
      <c r="G40" s="131"/>
      <c r="H40" s="131"/>
      <c r="I40" s="131"/>
      <c r="J40" s="131"/>
      <c r="K40" s="131"/>
      <c r="L40" s="131"/>
      <c r="M40" s="131"/>
    </row>
    <row r="41" spans="1:13">
      <c r="A41" s="131"/>
      <c r="B41" s="131"/>
      <c r="C41" s="131"/>
      <c r="D41" s="131"/>
      <c r="E41" s="131"/>
      <c r="F41" s="131"/>
      <c r="G41" s="131"/>
      <c r="H41" s="131"/>
      <c r="I41" s="131"/>
      <c r="J41" s="131"/>
      <c r="K41" s="131"/>
      <c r="L41" s="131"/>
      <c r="M41" s="131"/>
    </row>
    <row r="42" spans="1:13">
      <c r="A42" s="131"/>
      <c r="B42" s="131"/>
      <c r="C42" s="131"/>
      <c r="D42" s="131"/>
      <c r="E42" s="131"/>
      <c r="F42" s="131"/>
      <c r="G42" s="131"/>
      <c r="H42" s="131"/>
      <c r="I42" s="131"/>
      <c r="J42" s="131"/>
      <c r="K42" s="131"/>
      <c r="L42" s="131"/>
      <c r="M42" s="131"/>
    </row>
    <row r="43" spans="1:13">
      <c r="A43" s="131"/>
      <c r="B43" s="131"/>
      <c r="C43" s="131"/>
      <c r="D43" s="131"/>
      <c r="E43" s="131"/>
      <c r="F43" s="131"/>
      <c r="G43" s="131"/>
      <c r="H43" s="131"/>
      <c r="I43" s="131"/>
      <c r="J43" s="131"/>
      <c r="K43" s="131"/>
      <c r="L43" s="131"/>
      <c r="M43" s="131"/>
    </row>
    <row r="44" spans="1:13">
      <c r="A44" s="131"/>
      <c r="B44" s="131"/>
      <c r="C44" s="131"/>
      <c r="D44" s="131"/>
      <c r="E44" s="131"/>
      <c r="F44" s="131"/>
      <c r="G44" s="131"/>
      <c r="H44" s="131"/>
      <c r="I44" s="131"/>
      <c r="J44" s="131"/>
      <c r="K44" s="131"/>
      <c r="L44" s="131"/>
      <c r="M44" s="131"/>
    </row>
    <row r="45" spans="1:13">
      <c r="A45" s="131"/>
      <c r="B45" s="131"/>
      <c r="C45" s="131"/>
      <c r="D45" s="131"/>
      <c r="E45" s="131"/>
      <c r="F45" s="131"/>
      <c r="G45" s="131"/>
      <c r="H45" s="131"/>
      <c r="I45" s="131"/>
      <c r="J45" s="131"/>
      <c r="K45" s="131"/>
      <c r="L45" s="131"/>
      <c r="M45" s="131"/>
    </row>
  </sheetData>
  <mergeCells count="5">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S34"/>
  <sheetViews>
    <sheetView showGridLines="0" view="pageBreakPreview" zoomScaleNormal="100" zoomScaleSheetLayoutView="100" workbookViewId="0">
      <selection activeCell="D10" sqref="D10"/>
    </sheetView>
  </sheetViews>
  <sheetFormatPr defaultColWidth="9.109375" defaultRowHeight="11.4"/>
  <cols>
    <col min="1" max="1" width="29.6640625" style="66" customWidth="1"/>
    <col min="2" max="6" width="10.6640625" style="66" customWidth="1"/>
    <col min="7" max="7" width="11.44140625" style="66" bestFit="1" customWidth="1"/>
    <col min="8" max="10" width="9.109375" style="66"/>
    <col min="11" max="11" width="9.109375" style="66" customWidth="1"/>
    <col min="12" max="12" width="12.6640625" style="66" customWidth="1"/>
    <col min="13" max="16384" width="9.109375" style="66"/>
  </cols>
  <sheetData>
    <row r="1" spans="1:12" s="131" customFormat="1" ht="21">
      <c r="A1" s="174" t="s">
        <v>282</v>
      </c>
      <c r="L1" s="239" t="str">
        <f>'3'!N1</f>
        <v>II. čtvrtletí 2023</v>
      </c>
    </row>
    <row r="2" spans="1:12" s="76" customFormat="1" ht="17.399999999999999">
      <c r="A2" s="234" t="s">
        <v>283</v>
      </c>
      <c r="B2" s="147"/>
      <c r="C2" s="147"/>
      <c r="D2" s="147"/>
      <c r="E2" s="147"/>
    </row>
    <row r="3" spans="1:12" ht="6" customHeight="1">
      <c r="A3" s="7"/>
      <c r="B3" s="7"/>
      <c r="C3" s="7"/>
      <c r="D3" s="7"/>
      <c r="E3" s="7"/>
    </row>
    <row r="4" spans="1:12" s="74" customFormat="1" ht="12" customHeight="1">
      <c r="A4" s="243"/>
      <c r="B4" s="219" t="s">
        <v>42</v>
      </c>
      <c r="C4" s="219" t="s">
        <v>43</v>
      </c>
      <c r="D4" s="219" t="s">
        <v>44</v>
      </c>
      <c r="E4" s="219" t="s">
        <v>45</v>
      </c>
      <c r="F4" s="219" t="s">
        <v>7</v>
      </c>
    </row>
    <row r="5" spans="1:12" s="74" customFormat="1">
      <c r="A5" s="243" t="s">
        <v>174</v>
      </c>
      <c r="B5" s="244">
        <v>59492.390077321405</v>
      </c>
      <c r="C5" s="244">
        <v>33647.194626035664</v>
      </c>
      <c r="D5" s="244">
        <v>26175.937773657737</v>
      </c>
      <c r="E5" s="244">
        <v>50852.251834295188</v>
      </c>
      <c r="F5" s="196">
        <f t="shared" ref="F5:F10" si="0">SUM(B5:E5)</f>
        <v>170167.77431131</v>
      </c>
      <c r="H5" s="145">
        <v>2017</v>
      </c>
    </row>
    <row r="6" spans="1:12" s="74" customFormat="1">
      <c r="A6" s="243" t="s">
        <v>175</v>
      </c>
      <c r="B6" s="244">
        <v>59760.704269635316</v>
      </c>
      <c r="C6" s="244">
        <v>28688.566620999998</v>
      </c>
      <c r="D6" s="244">
        <v>24452.443356056858</v>
      </c>
      <c r="E6" s="244">
        <v>50022.54916319999</v>
      </c>
      <c r="F6" s="196">
        <f t="shared" si="0"/>
        <v>162924.26340989216</v>
      </c>
      <c r="H6" s="145">
        <f>+H5+1</f>
        <v>2018</v>
      </c>
    </row>
    <row r="7" spans="1:12" s="74" customFormat="1">
      <c r="A7" s="243" t="s">
        <v>186</v>
      </c>
      <c r="B7" s="244">
        <v>55809.228224338687</v>
      </c>
      <c r="C7" s="244">
        <v>32753.71361992339</v>
      </c>
      <c r="D7" s="244">
        <v>24978.363623037163</v>
      </c>
      <c r="E7" s="244">
        <v>48372.261379309275</v>
      </c>
      <c r="F7" s="196">
        <f t="shared" si="0"/>
        <v>161913.56684660853</v>
      </c>
      <c r="H7" s="145">
        <f>+H6+1</f>
        <v>2019</v>
      </c>
    </row>
    <row r="8" spans="1:12" s="74" customFormat="1">
      <c r="A8" s="243" t="s">
        <v>191</v>
      </c>
      <c r="B8" s="244">
        <v>53528.76771021785</v>
      </c>
      <c r="C8" s="244">
        <v>31489.553688778622</v>
      </c>
      <c r="D8" s="244">
        <v>24527.664056400004</v>
      </c>
      <c r="E8" s="244">
        <v>47371.722850400001</v>
      </c>
      <c r="F8" s="196">
        <f t="shared" si="0"/>
        <v>156917.70830579646</v>
      </c>
      <c r="H8" s="145"/>
    </row>
    <row r="9" spans="1:12" s="74" customFormat="1">
      <c r="A9" s="243" t="s">
        <v>200</v>
      </c>
      <c r="B9" s="244">
        <v>55541.375279728229</v>
      </c>
      <c r="C9" s="244">
        <v>33762.132468309996</v>
      </c>
      <c r="D9" s="244">
        <v>24376.239993047431</v>
      </c>
      <c r="E9" s="244">
        <v>48025.460575200006</v>
      </c>
      <c r="F9" s="196">
        <f t="shared" si="0"/>
        <v>161705.20831628566</v>
      </c>
      <c r="H9" s="145"/>
    </row>
    <row r="10" spans="1:12" s="74" customFormat="1">
      <c r="A10" s="243" t="s">
        <v>290</v>
      </c>
      <c r="B10" s="244">
        <v>51649.8799137733</v>
      </c>
      <c r="C10" s="244">
        <v>30879.657070071997</v>
      </c>
      <c r="D10" s="244">
        <v>24270.988412999999</v>
      </c>
      <c r="E10" s="244">
        <v>44292.940444376</v>
      </c>
      <c r="F10" s="196">
        <f t="shared" si="0"/>
        <v>151093.46584122127</v>
      </c>
      <c r="H10" s="145"/>
    </row>
    <row r="11" spans="1:12" s="74" customFormat="1">
      <c r="A11" s="243" t="s">
        <v>315</v>
      </c>
      <c r="B11" s="244">
        <f>+'3'!B5</f>
        <v>47726.938649209136</v>
      </c>
      <c r="C11" s="244">
        <f>+'3'!E5</f>
        <v>29403.68549189562</v>
      </c>
      <c r="D11" s="244">
        <f>+'3'!H5</f>
        <v>21296.071208999994</v>
      </c>
      <c r="E11" s="244"/>
      <c r="F11" s="196"/>
      <c r="H11" s="145"/>
    </row>
    <row r="12" spans="1:12" s="74" customFormat="1">
      <c r="A12" s="243" t="s">
        <v>173</v>
      </c>
      <c r="B12" s="196">
        <f>+B11-B10</f>
        <v>-3922.9412645641642</v>
      </c>
      <c r="C12" s="196">
        <f>+C11-C10</f>
        <v>-1475.9715781763771</v>
      </c>
      <c r="D12" s="196">
        <f>+D11-D10</f>
        <v>-2974.9172040000049</v>
      </c>
      <c r="E12" s="196"/>
      <c r="F12" s="196"/>
    </row>
    <row r="13" spans="1:12" s="74" customFormat="1" ht="12">
      <c r="A13" s="245" t="s">
        <v>173</v>
      </c>
      <c r="B13" s="201">
        <f>+(B11-B10)/B10</f>
        <v>-7.5952572805847829E-2</v>
      </c>
      <c r="C13" s="201">
        <f>+(C11-C10)/C10</f>
        <v>-4.7797537868607416E-2</v>
      </c>
      <c r="D13" s="201">
        <f>+(D11-D10)/D10</f>
        <v>-0.12257091278600682</v>
      </c>
      <c r="E13" s="201"/>
      <c r="F13" s="201"/>
    </row>
    <row r="14" spans="1:12" s="74" customFormat="1">
      <c r="A14" s="243" t="s">
        <v>177</v>
      </c>
      <c r="B14" s="244">
        <v>37510.164867892709</v>
      </c>
      <c r="C14" s="244">
        <v>16101.258851967654</v>
      </c>
      <c r="D14" s="244">
        <v>10892.098498398203</v>
      </c>
      <c r="E14" s="244">
        <v>29809.263052627972</v>
      </c>
      <c r="F14" s="196">
        <f t="shared" ref="F14:F19" si="1">SUM(B14:E14)</f>
        <v>94312.785270886539</v>
      </c>
    </row>
    <row r="15" spans="1:12" s="74" customFormat="1">
      <c r="A15" s="243" t="s">
        <v>178</v>
      </c>
      <c r="B15" s="244">
        <v>38059.708081806333</v>
      </c>
      <c r="C15" s="244">
        <v>12376.442392000001</v>
      </c>
      <c r="D15" s="244">
        <v>9704.6084629196266</v>
      </c>
      <c r="E15" s="244">
        <v>28893.454441721136</v>
      </c>
      <c r="F15" s="196">
        <f t="shared" si="1"/>
        <v>89034.213378447108</v>
      </c>
    </row>
    <row r="16" spans="1:12" s="74" customFormat="1">
      <c r="A16" s="243" t="s">
        <v>187</v>
      </c>
      <c r="B16" s="244">
        <v>34400.185867995431</v>
      </c>
      <c r="C16" s="244">
        <v>15804.078629958018</v>
      </c>
      <c r="D16" s="244">
        <v>10045.79911108522</v>
      </c>
      <c r="E16" s="244">
        <v>27517.002409825865</v>
      </c>
      <c r="F16" s="196">
        <f t="shared" si="1"/>
        <v>87767.066018864542</v>
      </c>
    </row>
    <row r="17" spans="1:19" s="74" customFormat="1">
      <c r="A17" s="243" t="s">
        <v>192</v>
      </c>
      <c r="B17" s="244">
        <v>32870.945788518613</v>
      </c>
      <c r="C17" s="244">
        <v>14818.914658930849</v>
      </c>
      <c r="D17" s="244">
        <v>9700.1600115525835</v>
      </c>
      <c r="E17" s="244">
        <v>28538.475790229295</v>
      </c>
      <c r="F17" s="196">
        <f t="shared" si="1"/>
        <v>85928.496249231335</v>
      </c>
    </row>
    <row r="18" spans="1:19" s="74" customFormat="1">
      <c r="A18" s="243" t="s">
        <v>201</v>
      </c>
      <c r="B18" s="244">
        <v>35884.338605227051</v>
      </c>
      <c r="C18" s="244">
        <v>17769.04911468277</v>
      </c>
      <c r="D18" s="244">
        <v>9774.41938479083</v>
      </c>
      <c r="E18" s="244">
        <v>29062.793518273029</v>
      </c>
      <c r="F18" s="196">
        <f t="shared" si="1"/>
        <v>92490.600622973681</v>
      </c>
    </row>
    <row r="19" spans="1:19" s="74" customFormat="1">
      <c r="A19" s="243" t="s">
        <v>291</v>
      </c>
      <c r="B19" s="244">
        <v>31881.908243022164</v>
      </c>
      <c r="C19" s="244">
        <v>14755.739691572808</v>
      </c>
      <c r="D19" s="244">
        <v>9897.3190016545013</v>
      </c>
      <c r="E19" s="244">
        <v>25535.021715121322</v>
      </c>
      <c r="F19" s="196">
        <f t="shared" si="1"/>
        <v>82069.988651370804</v>
      </c>
    </row>
    <row r="20" spans="1:19" s="74" customFormat="1">
      <c r="A20" s="243" t="s">
        <v>316</v>
      </c>
      <c r="B20" s="244">
        <f>+'3'!B13</f>
        <v>29456.294074276284</v>
      </c>
      <c r="C20" s="244">
        <f>+'3'!E13</f>
        <v>14350.56608014656</v>
      </c>
      <c r="D20" s="244">
        <f>+'3'!H13</f>
        <v>8002.1799869999995</v>
      </c>
      <c r="E20" s="244"/>
      <c r="F20" s="196"/>
    </row>
    <row r="21" spans="1:19" s="74" customFormat="1">
      <c r="A21" s="243" t="s">
        <v>176</v>
      </c>
      <c r="B21" s="196">
        <f>+B20-B19</f>
        <v>-2425.6141687458803</v>
      </c>
      <c r="C21" s="196">
        <f>+C20-C19</f>
        <v>-405.17361142624759</v>
      </c>
      <c r="D21" s="196">
        <f>+D20-D19</f>
        <v>-1895.1390146545018</v>
      </c>
      <c r="E21" s="196"/>
      <c r="F21" s="196"/>
    </row>
    <row r="22" spans="1:19" s="74" customFormat="1" ht="12">
      <c r="A22" s="245" t="s">
        <v>176</v>
      </c>
      <c r="B22" s="201">
        <f>+(B20-B19)/B19</f>
        <v>-7.6081210392315912E-2</v>
      </c>
      <c r="C22" s="201">
        <f>+(C20-C19)/C19</f>
        <v>-2.7458712331286748E-2</v>
      </c>
      <c r="D22" s="201">
        <f>+(D20-D19)/D19</f>
        <v>-0.19148003760793178</v>
      </c>
      <c r="E22" s="201"/>
      <c r="F22" s="201"/>
      <c r="K22" s="74" t="s">
        <v>207</v>
      </c>
    </row>
    <row r="23" spans="1:19" s="77" customFormat="1" ht="10.199999999999999">
      <c r="F23" s="99"/>
    </row>
    <row r="24" spans="1:19">
      <c r="B24" s="144"/>
      <c r="C24" s="144"/>
      <c r="D24" s="144"/>
      <c r="E24" s="144"/>
      <c r="F24" s="144"/>
      <c r="H24" s="66" t="s">
        <v>207</v>
      </c>
    </row>
    <row r="32" spans="1:19">
      <c r="P32" s="79"/>
      <c r="Q32" s="79"/>
      <c r="R32" s="79"/>
      <c r="S32" s="79"/>
    </row>
    <row r="33" spans="17:19">
      <c r="Q33" s="128"/>
      <c r="R33" s="128"/>
      <c r="S33" s="128"/>
    </row>
    <row r="34" spans="17:19">
      <c r="Q34" s="128"/>
      <c r="R34" s="128"/>
      <c r="S34" s="128"/>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N45"/>
  <sheetViews>
    <sheetView showGridLines="0" view="pageBreakPreview" zoomScaleNormal="70" zoomScaleSheetLayoutView="100" workbookViewId="0">
      <selection activeCell="H19" sqref="H19:J19"/>
    </sheetView>
  </sheetViews>
  <sheetFormatPr defaultColWidth="9.109375" defaultRowHeight="13.2"/>
  <cols>
    <col min="1" max="1" width="29.6640625" style="134" customWidth="1"/>
    <col min="2" max="13" width="8.6640625" style="134" customWidth="1"/>
    <col min="14" max="14" width="8.88671875" style="134" customWidth="1"/>
    <col min="15" max="16384" width="9.109375" style="134"/>
  </cols>
  <sheetData>
    <row r="1" spans="1:14" ht="17.399999999999999">
      <c r="A1" s="234" t="s">
        <v>284</v>
      </c>
      <c r="N1" s="239" t="str">
        <f>'3'!N1</f>
        <v>II. čtvrtletí 2023</v>
      </c>
    </row>
    <row r="2" spans="1:14" s="74" customFormat="1" ht="6" customHeight="1"/>
    <row r="3" spans="1:14" s="74" customFormat="1" ht="12">
      <c r="A3" s="243"/>
      <c r="B3" s="219" t="s">
        <v>8</v>
      </c>
      <c r="C3" s="219" t="s">
        <v>9</v>
      </c>
      <c r="D3" s="219" t="s">
        <v>10</v>
      </c>
      <c r="E3" s="219" t="s">
        <v>11</v>
      </c>
      <c r="F3" s="219" t="s">
        <v>12</v>
      </c>
      <c r="G3" s="219" t="s">
        <v>13</v>
      </c>
      <c r="H3" s="219" t="s">
        <v>14</v>
      </c>
      <c r="I3" s="219" t="s">
        <v>15</v>
      </c>
      <c r="J3" s="219" t="s">
        <v>16</v>
      </c>
      <c r="K3" s="219" t="s">
        <v>17</v>
      </c>
      <c r="L3" s="219" t="s">
        <v>18</v>
      </c>
      <c r="M3" s="219" t="s">
        <v>19</v>
      </c>
      <c r="N3" s="219" t="s">
        <v>7</v>
      </c>
    </row>
    <row r="4" spans="1:14" s="74" customFormat="1" ht="11.4">
      <c r="A4" s="243" t="s">
        <v>174</v>
      </c>
      <c r="B4" s="244">
        <v>24789.614332580783</v>
      </c>
      <c r="C4" s="244">
        <v>18587.654647233896</v>
      </c>
      <c r="D4" s="244">
        <v>16115.121097506728</v>
      </c>
      <c r="E4" s="244">
        <v>14166.977929142482</v>
      </c>
      <c r="F4" s="196">
        <v>11027.89462236002</v>
      </c>
      <c r="G4" s="196">
        <v>8452.32207453316</v>
      </c>
      <c r="H4" s="196">
        <v>7792.7375030096828</v>
      </c>
      <c r="I4" s="196">
        <v>8048.3981191524254</v>
      </c>
      <c r="J4" s="196">
        <v>10334.802151495629</v>
      </c>
      <c r="K4" s="196">
        <v>13440.563805668024</v>
      </c>
      <c r="L4" s="196">
        <v>17328.765497294422</v>
      </c>
      <c r="M4" s="196">
        <v>20082.922531332741</v>
      </c>
      <c r="N4" s="196">
        <f t="shared" ref="N4:N9" si="0">SUM(B4:M4)</f>
        <v>170167.77431131</v>
      </c>
    </row>
    <row r="5" spans="1:14" s="74" customFormat="1" ht="11.4">
      <c r="A5" s="243" t="s">
        <v>175</v>
      </c>
      <c r="B5" s="244">
        <v>20205.211442418848</v>
      </c>
      <c r="C5" s="244">
        <v>19893.166386910842</v>
      </c>
      <c r="D5" s="244">
        <v>19662.32644030562</v>
      </c>
      <c r="E5" s="244">
        <v>11150.511060999999</v>
      </c>
      <c r="F5" s="244">
        <v>9168.1220959999991</v>
      </c>
      <c r="G5" s="244">
        <v>8369.9334639999997</v>
      </c>
      <c r="H5" s="244">
        <v>7962.9605086828506</v>
      </c>
      <c r="I5" s="244">
        <v>7784.6699982328555</v>
      </c>
      <c r="J5" s="244">
        <v>8704.8128491411517</v>
      </c>
      <c r="K5" s="244">
        <v>13135.075855999996</v>
      </c>
      <c r="L5" s="244">
        <v>16756.354485800002</v>
      </c>
      <c r="M5" s="244">
        <v>20131.118821399996</v>
      </c>
      <c r="N5" s="196">
        <f t="shared" si="0"/>
        <v>162924.26340989216</v>
      </c>
    </row>
    <row r="6" spans="1:14" s="74" customFormat="1" ht="11.4">
      <c r="A6" s="243" t="s">
        <v>186</v>
      </c>
      <c r="B6" s="244">
        <v>22056.231138374733</v>
      </c>
      <c r="C6" s="244">
        <v>17612.441168614299</v>
      </c>
      <c r="D6" s="244">
        <v>16140.555917349662</v>
      </c>
      <c r="E6" s="244">
        <v>12700.30037967566</v>
      </c>
      <c r="F6" s="244">
        <v>11948.674272138687</v>
      </c>
      <c r="G6" s="244">
        <v>8104.7389681090417</v>
      </c>
      <c r="H6" s="244">
        <v>7552.761860120464</v>
      </c>
      <c r="I6" s="244">
        <v>7913.1296058622011</v>
      </c>
      <c r="J6" s="244">
        <v>9512.4721570544971</v>
      </c>
      <c r="K6" s="244">
        <v>13236.202923498169</v>
      </c>
      <c r="L6" s="244">
        <v>16157.598374748406</v>
      </c>
      <c r="M6" s="244">
        <v>18978.460081062705</v>
      </c>
      <c r="N6" s="196">
        <f t="shared" si="0"/>
        <v>161913.5668466085</v>
      </c>
    </row>
    <row r="7" spans="1:14" s="74" customFormat="1" ht="11.4">
      <c r="A7" s="243" t="s">
        <v>191</v>
      </c>
      <c r="B7" s="244">
        <v>20414.695697199997</v>
      </c>
      <c r="C7" s="244">
        <v>16681.781302230935</v>
      </c>
      <c r="D7" s="244">
        <v>16432.290710786918</v>
      </c>
      <c r="E7" s="244">
        <v>12068.091523978623</v>
      </c>
      <c r="F7" s="244">
        <v>10838.722607399999</v>
      </c>
      <c r="G7" s="244">
        <v>8582.739557400002</v>
      </c>
      <c r="H7" s="244">
        <v>8024.1053863999996</v>
      </c>
      <c r="I7" s="244">
        <v>7694.3480824000017</v>
      </c>
      <c r="J7" s="244">
        <v>8809.2105876000023</v>
      </c>
      <c r="K7" s="244">
        <v>13094.066603000003</v>
      </c>
      <c r="L7" s="244">
        <v>16139.0916548</v>
      </c>
      <c r="M7" s="244">
        <v>18138.5645926</v>
      </c>
      <c r="N7" s="196">
        <f t="shared" si="0"/>
        <v>156917.70830579643</v>
      </c>
    </row>
    <row r="8" spans="1:14" s="74" customFormat="1" ht="11.4">
      <c r="A8" s="243" t="s">
        <v>200</v>
      </c>
      <c r="B8" s="244">
        <v>20176.025784691454</v>
      </c>
      <c r="C8" s="244">
        <v>18164.750606779115</v>
      </c>
      <c r="D8" s="244">
        <v>17200.598888257657</v>
      </c>
      <c r="E8" s="244">
        <v>14288.328006858932</v>
      </c>
      <c r="F8" s="244">
        <v>11521.628364990023</v>
      </c>
      <c r="G8" s="244">
        <v>7952.1760964610366</v>
      </c>
      <c r="H8" s="244">
        <v>7518.2408620681244</v>
      </c>
      <c r="I8" s="244">
        <v>7904.9501709583219</v>
      </c>
      <c r="J8" s="244">
        <v>8953.0489600209839</v>
      </c>
      <c r="K8" s="244">
        <v>12887.296510599999</v>
      </c>
      <c r="L8" s="244">
        <v>16133.109281400002</v>
      </c>
      <c r="M8" s="244">
        <v>19005.054783200001</v>
      </c>
      <c r="N8" s="196">
        <f t="shared" si="0"/>
        <v>161705.20831628566</v>
      </c>
    </row>
    <row r="9" spans="1:14" s="74" customFormat="1" ht="11.4">
      <c r="A9" s="243" t="s">
        <v>290</v>
      </c>
      <c r="B9" s="244">
        <v>19443.893473</v>
      </c>
      <c r="C9" s="244">
        <v>15892.034386651603</v>
      </c>
      <c r="D9" s="244">
        <v>16313.952054121697</v>
      </c>
      <c r="E9" s="244">
        <v>13523.164816279999</v>
      </c>
      <c r="F9" s="244">
        <v>9408.3478437360027</v>
      </c>
      <c r="G9" s="244">
        <v>7948.1444100559984</v>
      </c>
      <c r="H9" s="244">
        <v>7511.9053000000004</v>
      </c>
      <c r="I9" s="244">
        <v>7457.2335599999997</v>
      </c>
      <c r="J9" s="244">
        <v>9301.849553</v>
      </c>
      <c r="K9" s="244">
        <v>11147.413182376002</v>
      </c>
      <c r="L9" s="244">
        <v>14951.953478183999</v>
      </c>
      <c r="M9" s="244">
        <v>18193.573783816002</v>
      </c>
      <c r="N9" s="196">
        <f t="shared" si="0"/>
        <v>151093.4658412213</v>
      </c>
    </row>
    <row r="10" spans="1:14" s="74" customFormat="1" ht="11.4">
      <c r="A10" s="243" t="s">
        <v>315</v>
      </c>
      <c r="B10" s="244">
        <f>+'3'!B6</f>
        <v>17156.377908492996</v>
      </c>
      <c r="C10" s="244">
        <f>+'3'!C6</f>
        <v>15621.68122812989</v>
      </c>
      <c r="D10" s="244">
        <f>+'3'!D6</f>
        <v>14948.879512586254</v>
      </c>
      <c r="E10" s="244">
        <f>+'3'!E6</f>
        <v>12929.22656767085</v>
      </c>
      <c r="F10" s="244">
        <f>+'3'!F6</f>
        <v>9373.7717624830093</v>
      </c>
      <c r="G10" s="244">
        <f>+'3'!G6</f>
        <v>7100.687161741761</v>
      </c>
      <c r="H10" s="244">
        <f>+'3'!H6</f>
        <v>7009.3079059999982</v>
      </c>
      <c r="I10" s="244">
        <f>+'3'!I6</f>
        <v>7020.7445659999994</v>
      </c>
      <c r="J10" s="244">
        <f>+'3'!J6</f>
        <v>7266.0187369999985</v>
      </c>
      <c r="K10" s="244"/>
      <c r="L10" s="244"/>
      <c r="M10" s="244"/>
      <c r="N10" s="196"/>
    </row>
    <row r="11" spans="1:14" s="74" customFormat="1" ht="11.4">
      <c r="A11" s="243" t="s">
        <v>173</v>
      </c>
      <c r="B11" s="196">
        <f>+B10-B9</f>
        <v>-2287.5155645070045</v>
      </c>
      <c r="C11" s="196">
        <f t="shared" ref="C11:J11" si="1">+C10-C9</f>
        <v>-270.35315852171334</v>
      </c>
      <c r="D11" s="196">
        <f t="shared" si="1"/>
        <v>-1365.0725415354427</v>
      </c>
      <c r="E11" s="196">
        <f t="shared" si="1"/>
        <v>-593.93824860914901</v>
      </c>
      <c r="F11" s="196">
        <f t="shared" si="1"/>
        <v>-34.57608125299339</v>
      </c>
      <c r="G11" s="196">
        <f t="shared" si="1"/>
        <v>-847.4572483142374</v>
      </c>
      <c r="H11" s="196">
        <f t="shared" si="1"/>
        <v>-502.59739400000217</v>
      </c>
      <c r="I11" s="196">
        <f t="shared" si="1"/>
        <v>-436.48899400000028</v>
      </c>
      <c r="J11" s="196">
        <f t="shared" si="1"/>
        <v>-2035.8308160000015</v>
      </c>
      <c r="K11" s="196"/>
      <c r="L11" s="196"/>
      <c r="M11" s="196"/>
      <c r="N11" s="196"/>
    </row>
    <row r="12" spans="1:14" s="74" customFormat="1" ht="12">
      <c r="A12" s="245" t="s">
        <v>173</v>
      </c>
      <c r="B12" s="201">
        <f>+(B10-B9)/B9</f>
        <v>-0.11764699121004099</v>
      </c>
      <c r="C12" s="201">
        <f t="shared" ref="C12:J12" si="2">+(C10-C9)/C9</f>
        <v>-1.7011865941392278E-2</v>
      </c>
      <c r="D12" s="201">
        <f t="shared" si="2"/>
        <v>-8.367515958161463E-2</v>
      </c>
      <c r="E12" s="201">
        <f t="shared" si="2"/>
        <v>-4.3920062846097271E-2</v>
      </c>
      <c r="F12" s="201">
        <f t="shared" si="2"/>
        <v>-3.6750428265695818E-3</v>
      </c>
      <c r="G12" s="201">
        <f t="shared" si="2"/>
        <v>-0.1066232826925029</v>
      </c>
      <c r="H12" s="201">
        <f t="shared" si="2"/>
        <v>-6.690677982854791E-2</v>
      </c>
      <c r="I12" s="201">
        <f t="shared" si="2"/>
        <v>-5.8532294917151596E-2</v>
      </c>
      <c r="J12" s="201">
        <f t="shared" si="2"/>
        <v>-0.21886301260843469</v>
      </c>
      <c r="K12" s="201"/>
      <c r="L12" s="201"/>
      <c r="M12" s="201"/>
      <c r="N12" s="201"/>
    </row>
    <row r="13" spans="1:14" s="74" customFormat="1" ht="11.4">
      <c r="A13" s="243" t="s">
        <v>177</v>
      </c>
      <c r="B13" s="244">
        <v>16476.822179766987</v>
      </c>
      <c r="C13" s="244">
        <v>11652.657417777555</v>
      </c>
      <c r="D13" s="244">
        <v>9380.6852703481654</v>
      </c>
      <c r="E13" s="244">
        <v>7846.1932239972994</v>
      </c>
      <c r="F13" s="196">
        <v>5061.2887705423545</v>
      </c>
      <c r="G13" s="196">
        <v>3193.7768574279994</v>
      </c>
      <c r="H13" s="196">
        <v>3007.0443668119992</v>
      </c>
      <c r="I13" s="196">
        <v>3096.8376864330003</v>
      </c>
      <c r="J13" s="196">
        <v>4788.2164451532044</v>
      </c>
      <c r="K13" s="196">
        <v>7068.3588332386571</v>
      </c>
      <c r="L13" s="196">
        <v>10311.594856714655</v>
      </c>
      <c r="M13" s="196">
        <v>12429.309362674659</v>
      </c>
      <c r="N13" s="196">
        <f t="shared" ref="N13:N18" si="3">SUM(B13:M13)</f>
        <v>94312.785270886539</v>
      </c>
    </row>
    <row r="14" spans="1:14" s="74" customFormat="1" ht="11.4">
      <c r="A14" s="243" t="s">
        <v>178</v>
      </c>
      <c r="B14" s="244">
        <v>12397.069831099545</v>
      </c>
      <c r="C14" s="244">
        <v>13087.221872299897</v>
      </c>
      <c r="D14" s="244">
        <v>12575.416378406891</v>
      </c>
      <c r="E14" s="244">
        <v>5467.8344290000005</v>
      </c>
      <c r="F14" s="244">
        <v>3743.2424710000005</v>
      </c>
      <c r="G14" s="244">
        <v>3165.3654920000004</v>
      </c>
      <c r="H14" s="244">
        <v>3043.6241652031031</v>
      </c>
      <c r="I14" s="244">
        <v>2999.7638298816933</v>
      </c>
      <c r="J14" s="244">
        <v>3661.2204678348289</v>
      </c>
      <c r="K14" s="244">
        <v>6796.5151675803772</v>
      </c>
      <c r="L14" s="244">
        <v>9833.6370210698296</v>
      </c>
      <c r="M14" s="244">
        <v>12263.30225307093</v>
      </c>
      <c r="N14" s="196">
        <f t="shared" si="3"/>
        <v>89034.213378447079</v>
      </c>
    </row>
    <row r="15" spans="1:14" s="74" customFormat="1" ht="11.4">
      <c r="A15" s="243" t="s">
        <v>187</v>
      </c>
      <c r="B15" s="244">
        <v>14046.377311420394</v>
      </c>
      <c r="C15" s="244">
        <v>10951.410166529384</v>
      </c>
      <c r="D15" s="244">
        <v>9402.3983900456515</v>
      </c>
      <c r="E15" s="244">
        <v>6672.4892621367935</v>
      </c>
      <c r="F15" s="244">
        <v>6033.9070927347129</v>
      </c>
      <c r="G15" s="244">
        <v>3097.6822750865108</v>
      </c>
      <c r="H15" s="244">
        <v>2995.5989487909433</v>
      </c>
      <c r="I15" s="244">
        <v>2998.0573648818945</v>
      </c>
      <c r="J15" s="244">
        <v>4052.1427974123826</v>
      </c>
      <c r="K15" s="244">
        <v>6857.3032858455736</v>
      </c>
      <c r="L15" s="244">
        <v>9198.7341189238577</v>
      </c>
      <c r="M15" s="244">
        <v>11460.965005056434</v>
      </c>
      <c r="N15" s="196">
        <f t="shared" si="3"/>
        <v>87767.066018864542</v>
      </c>
    </row>
    <row r="16" spans="1:14" s="74" customFormat="1" ht="11.4">
      <c r="A16" s="243" t="s">
        <v>192</v>
      </c>
      <c r="B16" s="244">
        <v>12828.653282152001</v>
      </c>
      <c r="C16" s="244">
        <v>10230.655329161164</v>
      </c>
      <c r="D16" s="244">
        <v>9811.6371772054445</v>
      </c>
      <c r="E16" s="244">
        <v>6347.7918524037395</v>
      </c>
      <c r="F16" s="244">
        <v>5236.2863215845528</v>
      </c>
      <c r="G16" s="244">
        <v>3234.8364849425575</v>
      </c>
      <c r="H16" s="244">
        <v>3001.1451649450755</v>
      </c>
      <c r="I16" s="244">
        <v>2961.1161144077792</v>
      </c>
      <c r="J16" s="244">
        <v>3737.8987321997274</v>
      </c>
      <c r="K16" s="244">
        <v>7281.3866980098837</v>
      </c>
      <c r="L16" s="244">
        <v>9737.8378540964059</v>
      </c>
      <c r="M16" s="244">
        <v>11519.251238123004</v>
      </c>
      <c r="N16" s="196">
        <f t="shared" si="3"/>
        <v>85928.496249231335</v>
      </c>
    </row>
    <row r="17" spans="1:14" s="74" customFormat="1" ht="11.4">
      <c r="A17" s="243" t="s">
        <v>201</v>
      </c>
      <c r="B17" s="244">
        <v>13037.750163676315</v>
      </c>
      <c r="C17" s="244">
        <v>12001.977727090547</v>
      </c>
      <c r="D17" s="244">
        <v>10844.610714460185</v>
      </c>
      <c r="E17" s="244">
        <v>8602.3087977396353</v>
      </c>
      <c r="F17" s="244">
        <v>5992.6151067167639</v>
      </c>
      <c r="G17" s="244">
        <v>3174.1252102263697</v>
      </c>
      <c r="H17" s="244">
        <v>2786.1713241585499</v>
      </c>
      <c r="I17" s="244">
        <v>3049.7825915463495</v>
      </c>
      <c r="J17" s="244">
        <v>3938.4654690859302</v>
      </c>
      <c r="K17" s="244">
        <v>7227.680271653624</v>
      </c>
      <c r="L17" s="244">
        <v>9693.6752158233594</v>
      </c>
      <c r="M17" s="244">
        <v>12141.438030796044</v>
      </c>
      <c r="N17" s="196">
        <f t="shared" si="3"/>
        <v>92490.600622973667</v>
      </c>
    </row>
    <row r="18" spans="1:14" s="74" customFormat="1" ht="11.4">
      <c r="A18" s="243" t="s">
        <v>291</v>
      </c>
      <c r="B18" s="244">
        <v>12108.59828866639</v>
      </c>
      <c r="C18" s="244">
        <v>9829.5325508641927</v>
      </c>
      <c r="D18" s="244">
        <v>9943.7774034915819</v>
      </c>
      <c r="E18" s="244">
        <v>7782.3585524380142</v>
      </c>
      <c r="F18" s="244">
        <v>3971.3348682932165</v>
      </c>
      <c r="G18" s="244">
        <v>3002.0462708415785</v>
      </c>
      <c r="H18" s="244">
        <v>2836.0209574157179</v>
      </c>
      <c r="I18" s="244">
        <v>2853.2195907728974</v>
      </c>
      <c r="J18" s="244">
        <v>4208.0784534658869</v>
      </c>
      <c r="K18" s="244">
        <v>5671.6382388346465</v>
      </c>
      <c r="L18" s="244">
        <v>8529.203142023347</v>
      </c>
      <c r="M18" s="244">
        <v>11334.180334263327</v>
      </c>
      <c r="N18" s="196">
        <f t="shared" si="3"/>
        <v>82069.98865137079</v>
      </c>
    </row>
    <row r="19" spans="1:14" s="74" customFormat="1" ht="11.4">
      <c r="A19" s="243" t="s">
        <v>316</v>
      </c>
      <c r="B19" s="244">
        <f>+'3'!B14</f>
        <v>10473.229814235476</v>
      </c>
      <c r="C19" s="244">
        <f>+'3'!C14</f>
        <v>9982.7115194010457</v>
      </c>
      <c r="D19" s="244">
        <f>+'3'!D14</f>
        <v>9000.3527406397625</v>
      </c>
      <c r="E19" s="244">
        <f>+'3'!E14</f>
        <v>7302.8025641318145</v>
      </c>
      <c r="F19" s="244">
        <f>+'3'!F14</f>
        <v>4264.0078931853359</v>
      </c>
      <c r="G19" s="244">
        <f>+'3'!G14</f>
        <v>2783.7556228294097</v>
      </c>
      <c r="H19" s="244">
        <f>+'3'!H14</f>
        <v>2569.672791</v>
      </c>
      <c r="I19" s="244">
        <f>+'3'!I14</f>
        <v>2649.3152569999997</v>
      </c>
      <c r="J19" s="244">
        <f>+'3'!J14</f>
        <v>2783.1919390000003</v>
      </c>
      <c r="K19" s="244"/>
      <c r="L19" s="244"/>
      <c r="M19" s="244"/>
      <c r="N19" s="196"/>
    </row>
    <row r="20" spans="1:14" s="75" customFormat="1" ht="11.4">
      <c r="A20" s="243" t="s">
        <v>176</v>
      </c>
      <c r="B20" s="196">
        <f>+B19-B18</f>
        <v>-1635.3684744309139</v>
      </c>
      <c r="C20" s="196">
        <f t="shared" ref="C20:J20" si="4">+C19-C18</f>
        <v>153.17896853685306</v>
      </c>
      <c r="D20" s="196">
        <f t="shared" si="4"/>
        <v>-943.42466285181945</v>
      </c>
      <c r="E20" s="196">
        <f t="shared" si="4"/>
        <v>-479.55598830619965</v>
      </c>
      <c r="F20" s="196">
        <f t="shared" si="4"/>
        <v>292.67302489211943</v>
      </c>
      <c r="G20" s="196">
        <f t="shared" si="4"/>
        <v>-218.29064801216873</v>
      </c>
      <c r="H20" s="196">
        <f t="shared" si="4"/>
        <v>-266.34816641571797</v>
      </c>
      <c r="I20" s="196">
        <f t="shared" si="4"/>
        <v>-203.90433377289764</v>
      </c>
      <c r="J20" s="196">
        <f t="shared" si="4"/>
        <v>-1424.8865144658866</v>
      </c>
      <c r="K20" s="196"/>
      <c r="L20" s="196"/>
      <c r="M20" s="196"/>
      <c r="N20" s="196"/>
    </row>
    <row r="21" spans="1:14" s="74" customFormat="1" ht="12">
      <c r="A21" s="245" t="s">
        <v>176</v>
      </c>
      <c r="B21" s="201">
        <f>+(B19-B18)/B18</f>
        <v>-0.1350584465223868</v>
      </c>
      <c r="C21" s="201">
        <f t="shared" ref="C21:J21" si="5">+(C19-C18)/C18</f>
        <v>1.5583545580037361E-2</v>
      </c>
      <c r="D21" s="201">
        <f t="shared" si="5"/>
        <v>-9.4875883134768538E-2</v>
      </c>
      <c r="E21" s="201">
        <f t="shared" si="5"/>
        <v>-6.1620906448208689E-2</v>
      </c>
      <c r="F21" s="201">
        <f t="shared" si="5"/>
        <v>7.3696385371275222E-2</v>
      </c>
      <c r="G21" s="201">
        <f t="shared" si="5"/>
        <v>-7.2713951857568876E-2</v>
      </c>
      <c r="H21" s="201">
        <f t="shared" si="5"/>
        <v>-9.3916148863167709E-2</v>
      </c>
      <c r="I21" s="201">
        <f t="shared" si="5"/>
        <v>-7.1464648018087801E-2</v>
      </c>
      <c r="J21" s="201">
        <f t="shared" si="5"/>
        <v>-0.3386074024576019</v>
      </c>
      <c r="K21" s="201"/>
      <c r="L21" s="201"/>
      <c r="M21" s="201"/>
      <c r="N21" s="201"/>
    </row>
    <row r="22" spans="1:14" s="74" customFormat="1" ht="11.4">
      <c r="A22" s="359"/>
      <c r="B22" s="359"/>
      <c r="C22" s="359"/>
      <c r="D22" s="359"/>
      <c r="E22" s="359"/>
      <c r="F22" s="359"/>
      <c r="G22" s="359"/>
      <c r="H22" s="359"/>
      <c r="I22" s="359"/>
      <c r="J22" s="359"/>
      <c r="K22" s="359"/>
      <c r="L22" s="359"/>
      <c r="M22" s="359"/>
      <c r="N22" s="100"/>
    </row>
    <row r="23" spans="1:14" s="74" customFormat="1" ht="11.4">
      <c r="A23" s="103"/>
      <c r="B23" s="103"/>
      <c r="C23" s="103"/>
      <c r="D23" s="103"/>
      <c r="E23" s="103"/>
      <c r="F23" s="103"/>
      <c r="G23" s="103"/>
      <c r="H23" s="103"/>
      <c r="I23" s="103"/>
      <c r="J23" s="103"/>
      <c r="K23" s="103"/>
      <c r="L23" s="103"/>
      <c r="M23" s="103"/>
      <c r="N23" s="103"/>
    </row>
    <row r="24" spans="1:14" s="74" customFormat="1" ht="11.4">
      <c r="A24" s="103"/>
      <c r="B24" s="103"/>
      <c r="C24" s="103"/>
      <c r="D24" s="103"/>
      <c r="E24" s="103"/>
      <c r="F24" s="103"/>
      <c r="G24" s="103"/>
      <c r="H24" s="103"/>
      <c r="I24" s="103"/>
      <c r="J24" s="103"/>
      <c r="K24" s="103"/>
      <c r="L24" s="103"/>
      <c r="M24" s="103"/>
      <c r="N24" s="103"/>
    </row>
    <row r="25" spans="1:14" s="74" customFormat="1">
      <c r="A25" s="358"/>
      <c r="B25" s="358">
        <v>1</v>
      </c>
      <c r="C25" s="358">
        <v>2</v>
      </c>
      <c r="D25" s="358">
        <v>3</v>
      </c>
      <c r="E25" s="358">
        <v>4</v>
      </c>
      <c r="F25" s="358">
        <v>5</v>
      </c>
      <c r="G25" s="358">
        <v>6</v>
      </c>
      <c r="H25" s="358">
        <v>7</v>
      </c>
      <c r="I25" s="358">
        <v>8</v>
      </c>
      <c r="J25" s="358">
        <v>9</v>
      </c>
      <c r="K25" s="358">
        <v>10</v>
      </c>
      <c r="L25" s="358">
        <v>11</v>
      </c>
      <c r="M25" s="358">
        <v>12</v>
      </c>
      <c r="N25" s="103"/>
    </row>
    <row r="26" spans="1:14" s="74" customFormat="1">
      <c r="A26" s="358" t="s">
        <v>59</v>
      </c>
      <c r="B26" s="358" t="s">
        <v>8</v>
      </c>
      <c r="C26" s="358" t="s">
        <v>9</v>
      </c>
      <c r="D26" s="358" t="s">
        <v>10</v>
      </c>
      <c r="E26" s="358" t="s">
        <v>11</v>
      </c>
      <c r="F26" s="358" t="s">
        <v>12</v>
      </c>
      <c r="G26" s="358" t="s">
        <v>13</v>
      </c>
      <c r="H26" s="358" t="s">
        <v>14</v>
      </c>
      <c r="I26" s="358" t="s">
        <v>15</v>
      </c>
      <c r="J26" s="358" t="s">
        <v>16</v>
      </c>
      <c r="K26" s="358" t="s">
        <v>17</v>
      </c>
      <c r="L26" s="358" t="s">
        <v>18</v>
      </c>
      <c r="M26" s="358" t="s">
        <v>19</v>
      </c>
      <c r="N26" s="103"/>
    </row>
    <row r="27" spans="1:14" s="74" customFormat="1">
      <c r="A27" s="358" t="s">
        <v>292</v>
      </c>
      <c r="B27" s="357">
        <f>+MAX(B4:B9)</f>
        <v>24789.614332580783</v>
      </c>
      <c r="C27" s="357">
        <f t="shared" ref="C27:M27" si="6">+MAX(C4:C9)</f>
        <v>19893.166386910842</v>
      </c>
      <c r="D27" s="357">
        <f t="shared" si="6"/>
        <v>19662.32644030562</v>
      </c>
      <c r="E27" s="357">
        <f t="shared" si="6"/>
        <v>14288.328006858932</v>
      </c>
      <c r="F27" s="357">
        <f t="shared" si="6"/>
        <v>11948.674272138687</v>
      </c>
      <c r="G27" s="357">
        <f t="shared" si="6"/>
        <v>8582.739557400002</v>
      </c>
      <c r="H27" s="357">
        <f t="shared" si="6"/>
        <v>8024.1053863999996</v>
      </c>
      <c r="I27" s="357">
        <f t="shared" si="6"/>
        <v>8048.3981191524254</v>
      </c>
      <c r="J27" s="357">
        <f t="shared" si="6"/>
        <v>10334.802151495629</v>
      </c>
      <c r="K27" s="357">
        <f t="shared" si="6"/>
        <v>13440.563805668024</v>
      </c>
      <c r="L27" s="357">
        <f t="shared" si="6"/>
        <v>17328.765497294422</v>
      </c>
      <c r="M27" s="357">
        <f t="shared" si="6"/>
        <v>20131.118821399996</v>
      </c>
      <c r="N27" s="103"/>
    </row>
    <row r="28" spans="1:14" s="74" customFormat="1">
      <c r="A28" s="358" t="s">
        <v>293</v>
      </c>
      <c r="B28" s="357">
        <f>+MIN(B4:B9)</f>
        <v>19443.893473</v>
      </c>
      <c r="C28" s="357">
        <f t="shared" ref="C28:M28" si="7">+MIN(C4:C9)</f>
        <v>15892.034386651603</v>
      </c>
      <c r="D28" s="357">
        <f t="shared" si="7"/>
        <v>16115.121097506728</v>
      </c>
      <c r="E28" s="357">
        <f t="shared" si="7"/>
        <v>11150.511060999999</v>
      </c>
      <c r="F28" s="357">
        <f t="shared" si="7"/>
        <v>9168.1220959999991</v>
      </c>
      <c r="G28" s="357">
        <f t="shared" si="7"/>
        <v>7948.1444100559984</v>
      </c>
      <c r="H28" s="357">
        <f t="shared" si="7"/>
        <v>7511.9053000000004</v>
      </c>
      <c r="I28" s="357">
        <f t="shared" si="7"/>
        <v>7457.2335599999997</v>
      </c>
      <c r="J28" s="357">
        <f t="shared" si="7"/>
        <v>8704.8128491411517</v>
      </c>
      <c r="K28" s="357">
        <f t="shared" si="7"/>
        <v>11147.413182376002</v>
      </c>
      <c r="L28" s="357">
        <f t="shared" si="7"/>
        <v>14951.953478183999</v>
      </c>
      <c r="M28" s="357">
        <f t="shared" si="7"/>
        <v>18138.5645926</v>
      </c>
      <c r="N28" s="103"/>
    </row>
    <row r="29" spans="1:14" s="74" customFormat="1">
      <c r="A29" s="358" t="s">
        <v>317</v>
      </c>
      <c r="B29" s="357">
        <f>+B27-B28</f>
        <v>5345.7208595807824</v>
      </c>
      <c r="C29" s="357">
        <f t="shared" ref="C29:M29" si="8">+C27-C28</f>
        <v>4001.1320002592383</v>
      </c>
      <c r="D29" s="357">
        <f t="shared" si="8"/>
        <v>3547.2053427988922</v>
      </c>
      <c r="E29" s="357">
        <f t="shared" si="8"/>
        <v>3137.8169458589327</v>
      </c>
      <c r="F29" s="357">
        <f t="shared" si="8"/>
        <v>2780.5521761386881</v>
      </c>
      <c r="G29" s="357">
        <f t="shared" si="8"/>
        <v>634.59514734400364</v>
      </c>
      <c r="H29" s="357">
        <f t="shared" si="8"/>
        <v>512.20008639999924</v>
      </c>
      <c r="I29" s="357">
        <f t="shared" si="8"/>
        <v>591.16455915242568</v>
      </c>
      <c r="J29" s="357">
        <f t="shared" si="8"/>
        <v>1629.9893023544773</v>
      </c>
      <c r="K29" s="357">
        <f t="shared" si="8"/>
        <v>2293.1506232920219</v>
      </c>
      <c r="L29" s="357">
        <f t="shared" si="8"/>
        <v>2376.8120191104226</v>
      </c>
      <c r="M29" s="357">
        <f t="shared" si="8"/>
        <v>1992.5542287999961</v>
      </c>
      <c r="N29" s="103"/>
    </row>
    <row r="30" spans="1:14" s="74" customFormat="1">
      <c r="A30" s="358">
        <v>2022</v>
      </c>
      <c r="B30" s="357">
        <f>+B9</f>
        <v>19443.893473</v>
      </c>
      <c r="C30" s="357">
        <f t="shared" ref="C30:M30" si="9">+C9</f>
        <v>15892.034386651603</v>
      </c>
      <c r="D30" s="357">
        <f t="shared" si="9"/>
        <v>16313.952054121697</v>
      </c>
      <c r="E30" s="357">
        <f t="shared" si="9"/>
        <v>13523.164816279999</v>
      </c>
      <c r="F30" s="357">
        <f t="shared" si="9"/>
        <v>9408.3478437360027</v>
      </c>
      <c r="G30" s="357">
        <f t="shared" si="9"/>
        <v>7948.1444100559984</v>
      </c>
      <c r="H30" s="357">
        <f t="shared" si="9"/>
        <v>7511.9053000000004</v>
      </c>
      <c r="I30" s="357">
        <f t="shared" si="9"/>
        <v>7457.2335599999997</v>
      </c>
      <c r="J30" s="357">
        <f t="shared" si="9"/>
        <v>9301.849553</v>
      </c>
      <c r="K30" s="357">
        <f t="shared" si="9"/>
        <v>11147.413182376002</v>
      </c>
      <c r="L30" s="357">
        <f t="shared" si="9"/>
        <v>14951.953478183999</v>
      </c>
      <c r="M30" s="357">
        <f t="shared" si="9"/>
        <v>18193.573783816002</v>
      </c>
      <c r="N30" s="103"/>
    </row>
    <row r="31" spans="1:14" s="74" customFormat="1">
      <c r="A31" s="358">
        <v>2023</v>
      </c>
      <c r="B31" s="357">
        <f>+B10</f>
        <v>17156.377908492996</v>
      </c>
      <c r="C31" s="357">
        <f t="shared" ref="C31:J31" si="10">+C10</f>
        <v>15621.68122812989</v>
      </c>
      <c r="D31" s="357">
        <f t="shared" si="10"/>
        <v>14948.879512586254</v>
      </c>
      <c r="E31" s="357">
        <f t="shared" si="10"/>
        <v>12929.22656767085</v>
      </c>
      <c r="F31" s="357">
        <f t="shared" si="10"/>
        <v>9373.7717624830093</v>
      </c>
      <c r="G31" s="357">
        <f t="shared" si="10"/>
        <v>7100.687161741761</v>
      </c>
      <c r="H31" s="357">
        <f t="shared" si="10"/>
        <v>7009.3079059999982</v>
      </c>
      <c r="I31" s="357">
        <f t="shared" si="10"/>
        <v>7020.7445659999994</v>
      </c>
      <c r="J31" s="357">
        <f t="shared" si="10"/>
        <v>7266.0187369999985</v>
      </c>
      <c r="K31" s="357"/>
      <c r="L31" s="357"/>
      <c r="M31" s="357"/>
      <c r="N31" s="103"/>
    </row>
    <row r="32" spans="1:14" s="74" customFormat="1">
      <c r="A32" s="358"/>
      <c r="B32" s="358"/>
      <c r="C32" s="358"/>
      <c r="D32" s="358"/>
      <c r="E32" s="358"/>
      <c r="F32" s="358"/>
      <c r="G32" s="358"/>
      <c r="H32" s="358"/>
      <c r="I32" s="358"/>
      <c r="J32" s="358"/>
      <c r="K32" s="358"/>
      <c r="L32" s="358"/>
      <c r="M32" s="358"/>
      <c r="N32" s="103"/>
    </row>
    <row r="33" spans="1:14" s="74" customFormat="1">
      <c r="A33" s="358" t="s">
        <v>116</v>
      </c>
      <c r="B33" s="358"/>
      <c r="C33" s="358"/>
      <c r="D33" s="358"/>
      <c r="E33" s="358"/>
      <c r="F33" s="358"/>
      <c r="G33" s="358"/>
      <c r="H33" s="358"/>
      <c r="I33" s="358"/>
      <c r="J33" s="358"/>
      <c r="K33" s="358"/>
      <c r="L33" s="358"/>
      <c r="M33" s="358"/>
      <c r="N33" s="103"/>
    </row>
    <row r="34" spans="1:14" s="74" customFormat="1">
      <c r="A34" s="358" t="s">
        <v>292</v>
      </c>
      <c r="B34" s="357">
        <f>+MAX(B13:B18)</f>
        <v>16476.822179766987</v>
      </c>
      <c r="C34" s="357">
        <f t="shared" ref="C34:M34" si="11">+MAX(C13:C18)</f>
        <v>13087.221872299897</v>
      </c>
      <c r="D34" s="357">
        <f t="shared" si="11"/>
        <v>12575.416378406891</v>
      </c>
      <c r="E34" s="357">
        <f t="shared" si="11"/>
        <v>8602.3087977396353</v>
      </c>
      <c r="F34" s="357">
        <f t="shared" si="11"/>
        <v>6033.9070927347129</v>
      </c>
      <c r="G34" s="357">
        <f t="shared" si="11"/>
        <v>3234.8364849425575</v>
      </c>
      <c r="H34" s="357">
        <f t="shared" si="11"/>
        <v>3043.6241652031031</v>
      </c>
      <c r="I34" s="357">
        <f t="shared" si="11"/>
        <v>3096.8376864330003</v>
      </c>
      <c r="J34" s="357">
        <f t="shared" si="11"/>
        <v>4788.2164451532044</v>
      </c>
      <c r="K34" s="357">
        <f t="shared" si="11"/>
        <v>7281.3866980098837</v>
      </c>
      <c r="L34" s="357">
        <f t="shared" si="11"/>
        <v>10311.594856714655</v>
      </c>
      <c r="M34" s="357">
        <f t="shared" si="11"/>
        <v>12429.309362674659</v>
      </c>
      <c r="N34" s="103"/>
    </row>
    <row r="35" spans="1:14" s="74" customFormat="1">
      <c r="A35" s="358" t="s">
        <v>293</v>
      </c>
      <c r="B35" s="357">
        <f>+MIN(B13:B18)</f>
        <v>12108.59828866639</v>
      </c>
      <c r="C35" s="357">
        <f t="shared" ref="C35:M35" si="12">+MIN(C13:C18)</f>
        <v>9829.5325508641927</v>
      </c>
      <c r="D35" s="357">
        <f t="shared" si="12"/>
        <v>9380.6852703481654</v>
      </c>
      <c r="E35" s="357">
        <f t="shared" si="12"/>
        <v>5467.8344290000005</v>
      </c>
      <c r="F35" s="357">
        <f t="shared" si="12"/>
        <v>3743.2424710000005</v>
      </c>
      <c r="G35" s="357">
        <f t="shared" si="12"/>
        <v>3002.0462708415785</v>
      </c>
      <c r="H35" s="357">
        <f t="shared" si="12"/>
        <v>2786.1713241585499</v>
      </c>
      <c r="I35" s="357">
        <f t="shared" si="12"/>
        <v>2853.2195907728974</v>
      </c>
      <c r="J35" s="357">
        <f t="shared" si="12"/>
        <v>3661.2204678348289</v>
      </c>
      <c r="K35" s="357">
        <f t="shared" si="12"/>
        <v>5671.6382388346465</v>
      </c>
      <c r="L35" s="357">
        <f t="shared" si="12"/>
        <v>8529.203142023347</v>
      </c>
      <c r="M35" s="357">
        <f t="shared" si="12"/>
        <v>11334.180334263327</v>
      </c>
      <c r="N35" s="103"/>
    </row>
    <row r="36" spans="1:14" s="74" customFormat="1">
      <c r="A36" s="358" t="s">
        <v>317</v>
      </c>
      <c r="B36" s="357">
        <f>+B34-B35</f>
        <v>4368.223891100597</v>
      </c>
      <c r="C36" s="357">
        <f t="shared" ref="C36:M36" si="13">+C34-C35</f>
        <v>3257.6893214357042</v>
      </c>
      <c r="D36" s="357">
        <f t="shared" si="13"/>
        <v>3194.731108058726</v>
      </c>
      <c r="E36" s="357">
        <f t="shared" si="13"/>
        <v>3134.4743687396349</v>
      </c>
      <c r="F36" s="357">
        <f t="shared" si="13"/>
        <v>2290.6646217347125</v>
      </c>
      <c r="G36" s="357">
        <f t="shared" si="13"/>
        <v>232.79021410097903</v>
      </c>
      <c r="H36" s="357">
        <f t="shared" si="13"/>
        <v>257.45284104455322</v>
      </c>
      <c r="I36" s="357">
        <f t="shared" si="13"/>
        <v>243.61809566010288</v>
      </c>
      <c r="J36" s="357">
        <f t="shared" si="13"/>
        <v>1126.9959773183755</v>
      </c>
      <c r="K36" s="357">
        <f t="shared" si="13"/>
        <v>1609.7484591752373</v>
      </c>
      <c r="L36" s="357">
        <f t="shared" si="13"/>
        <v>1782.3917146913082</v>
      </c>
      <c r="M36" s="357">
        <f t="shared" si="13"/>
        <v>1095.1290284113329</v>
      </c>
      <c r="N36" s="103"/>
    </row>
    <row r="37" spans="1:14" s="74" customFormat="1">
      <c r="A37" s="358">
        <v>2022</v>
      </c>
      <c r="B37" s="357">
        <f>+B18</f>
        <v>12108.59828866639</v>
      </c>
      <c r="C37" s="357">
        <f t="shared" ref="C37:M37" si="14">+C18</f>
        <v>9829.5325508641927</v>
      </c>
      <c r="D37" s="357">
        <f t="shared" si="14"/>
        <v>9943.7774034915819</v>
      </c>
      <c r="E37" s="357">
        <f t="shared" si="14"/>
        <v>7782.3585524380142</v>
      </c>
      <c r="F37" s="357">
        <f t="shared" si="14"/>
        <v>3971.3348682932165</v>
      </c>
      <c r="G37" s="357">
        <f t="shared" si="14"/>
        <v>3002.0462708415785</v>
      </c>
      <c r="H37" s="357">
        <f t="shared" si="14"/>
        <v>2836.0209574157179</v>
      </c>
      <c r="I37" s="357">
        <f t="shared" si="14"/>
        <v>2853.2195907728974</v>
      </c>
      <c r="J37" s="357">
        <f t="shared" si="14"/>
        <v>4208.0784534658869</v>
      </c>
      <c r="K37" s="357">
        <f t="shared" si="14"/>
        <v>5671.6382388346465</v>
      </c>
      <c r="L37" s="357">
        <f t="shared" si="14"/>
        <v>8529.203142023347</v>
      </c>
      <c r="M37" s="357">
        <f t="shared" si="14"/>
        <v>11334.180334263327</v>
      </c>
      <c r="N37" s="103"/>
    </row>
    <row r="38" spans="1:14" s="74" customFormat="1">
      <c r="A38" s="358">
        <v>2023</v>
      </c>
      <c r="B38" s="357">
        <f>+B19</f>
        <v>10473.229814235476</v>
      </c>
      <c r="C38" s="357">
        <f t="shared" ref="C38:J38" si="15">+C19</f>
        <v>9982.7115194010457</v>
      </c>
      <c r="D38" s="357">
        <f t="shared" si="15"/>
        <v>9000.3527406397625</v>
      </c>
      <c r="E38" s="357">
        <f t="shared" si="15"/>
        <v>7302.8025641318145</v>
      </c>
      <c r="F38" s="357">
        <f t="shared" si="15"/>
        <v>4264.0078931853359</v>
      </c>
      <c r="G38" s="357">
        <f t="shared" si="15"/>
        <v>2783.7556228294097</v>
      </c>
      <c r="H38" s="357">
        <f t="shared" si="15"/>
        <v>2569.672791</v>
      </c>
      <c r="I38" s="357">
        <f t="shared" si="15"/>
        <v>2649.3152569999997</v>
      </c>
      <c r="J38" s="357">
        <f t="shared" si="15"/>
        <v>2783.1919390000003</v>
      </c>
      <c r="K38" s="357"/>
      <c r="L38" s="357"/>
      <c r="M38" s="357"/>
      <c r="N38" s="103"/>
    </row>
    <row r="39" spans="1:14" s="74" customFormat="1" ht="11.4">
      <c r="A39" s="179"/>
      <c r="B39" s="179"/>
      <c r="C39" s="179"/>
      <c r="D39" s="179"/>
      <c r="E39" s="179"/>
      <c r="F39" s="179"/>
      <c r="G39" s="179"/>
      <c r="H39" s="179"/>
      <c r="I39" s="179"/>
      <c r="J39" s="179"/>
      <c r="K39" s="179"/>
      <c r="L39" s="179"/>
      <c r="M39" s="179"/>
      <c r="N39" s="179"/>
    </row>
    <row r="40" spans="1:14" s="74" customFormat="1" ht="11.4">
      <c r="A40" s="179"/>
      <c r="B40" s="179"/>
      <c r="C40" s="179"/>
      <c r="D40" s="179"/>
      <c r="E40" s="179"/>
      <c r="F40" s="179"/>
      <c r="G40" s="179"/>
      <c r="H40" s="179"/>
      <c r="I40" s="179"/>
      <c r="J40" s="179"/>
      <c r="K40" s="179"/>
      <c r="L40" s="179"/>
      <c r="M40" s="179"/>
      <c r="N40" s="179"/>
    </row>
    <row r="41" spans="1:14">
      <c r="A41" s="179"/>
      <c r="B41" s="179"/>
      <c r="C41" s="179"/>
      <c r="D41" s="179"/>
      <c r="E41" s="179"/>
      <c r="F41" s="179"/>
      <c r="G41" s="179"/>
      <c r="H41" s="179"/>
      <c r="I41" s="179"/>
      <c r="J41" s="179"/>
      <c r="K41" s="179"/>
      <c r="L41" s="179"/>
      <c r="M41" s="179"/>
      <c r="N41" s="179"/>
    </row>
    <row r="42" spans="1:14">
      <c r="A42" s="179"/>
      <c r="B42" s="179"/>
      <c r="C42" s="179"/>
      <c r="D42" s="179"/>
      <c r="E42" s="179"/>
      <c r="F42" s="179"/>
      <c r="G42" s="179"/>
      <c r="H42" s="179"/>
      <c r="I42" s="179"/>
      <c r="J42" s="179"/>
      <c r="K42" s="179"/>
      <c r="L42" s="179"/>
      <c r="M42" s="179"/>
      <c r="N42" s="179"/>
    </row>
    <row r="43" spans="1:14">
      <c r="A43" s="352"/>
      <c r="B43" s="352"/>
      <c r="C43" s="352"/>
      <c r="D43" s="352"/>
      <c r="E43" s="352"/>
      <c r="F43" s="352"/>
      <c r="G43" s="352"/>
      <c r="H43" s="352"/>
      <c r="I43" s="352"/>
      <c r="J43" s="352"/>
      <c r="K43" s="352"/>
      <c r="L43" s="352"/>
      <c r="M43" s="352"/>
      <c r="N43" s="352"/>
    </row>
    <row r="44" spans="1:14">
      <c r="A44" s="352"/>
      <c r="B44" s="352"/>
      <c r="C44" s="352"/>
      <c r="D44" s="352"/>
      <c r="E44" s="352"/>
      <c r="F44" s="352"/>
      <c r="G44" s="352"/>
      <c r="H44" s="352"/>
      <c r="I44" s="352"/>
      <c r="J44" s="352"/>
      <c r="K44" s="352"/>
      <c r="L44" s="352"/>
      <c r="M44" s="352"/>
      <c r="N44" s="352"/>
    </row>
    <row r="45" spans="1:14">
      <c r="A45" s="352"/>
      <c r="B45" s="352"/>
      <c r="C45" s="352"/>
      <c r="D45" s="352"/>
      <c r="E45" s="352"/>
      <c r="F45" s="352"/>
      <c r="G45" s="352"/>
      <c r="H45" s="352"/>
      <c r="I45" s="352"/>
      <c r="J45" s="352"/>
      <c r="K45" s="352"/>
      <c r="L45" s="352"/>
      <c r="M45" s="352"/>
      <c r="N45" s="352"/>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P39"/>
  <sheetViews>
    <sheetView showGridLines="0" view="pageBreakPreview" zoomScaleNormal="70" zoomScaleSheetLayoutView="100" workbookViewId="0">
      <selection activeCell="B7" sqref="B7"/>
    </sheetView>
  </sheetViews>
  <sheetFormatPr defaultColWidth="9.109375" defaultRowHeight="11.4"/>
  <cols>
    <col min="1" max="1" width="21" style="66" customWidth="1"/>
    <col min="2" max="2" width="9.44140625" style="131" customWidth="1"/>
    <col min="3" max="3" width="10.6640625" style="131" customWidth="1"/>
    <col min="4" max="4" width="10.6640625" style="66" customWidth="1"/>
    <col min="5" max="5" width="8.6640625" style="66" customWidth="1"/>
    <col min="6" max="6" width="4.6640625" style="131" customWidth="1"/>
    <col min="7" max="7" width="18.6640625" style="66" bestFit="1" customWidth="1"/>
    <col min="8" max="8" width="9.5546875" style="131" customWidth="1"/>
    <col min="9" max="9" width="9.33203125" style="66" customWidth="1"/>
    <col min="10" max="10" width="10.6640625" style="131" customWidth="1"/>
    <col min="11" max="11" width="9.33203125" style="66" customWidth="1"/>
    <col min="12" max="12" width="7.88671875" style="66" customWidth="1"/>
    <col min="13" max="15" width="8.5546875" style="66" customWidth="1"/>
    <col min="16" max="16" width="10.44140625" style="66" customWidth="1"/>
    <col min="17" max="17" width="10" style="66" customWidth="1"/>
    <col min="18" max="18" width="11.44140625" style="66" bestFit="1" customWidth="1"/>
    <col min="19" max="16384" width="9.109375" style="66"/>
  </cols>
  <sheetData>
    <row r="1" spans="1:16" s="76" customFormat="1" ht="17.399999999999999">
      <c r="A1" s="234" t="s">
        <v>294</v>
      </c>
      <c r="B1" s="132"/>
      <c r="C1" s="132"/>
      <c r="D1" s="72"/>
      <c r="E1" s="72"/>
      <c r="F1" s="132"/>
      <c r="G1" s="72"/>
      <c r="H1" s="132"/>
      <c r="K1" s="239" t="str">
        <f>'3'!N1</f>
        <v>II. čtvrtletí 2023</v>
      </c>
      <c r="M1" s="72"/>
      <c r="N1" s="72"/>
    </row>
    <row r="2" spans="1:16" ht="6" customHeight="1">
      <c r="A2" s="7"/>
      <c r="B2" s="130"/>
      <c r="C2" s="130"/>
      <c r="D2" s="7"/>
      <c r="E2" s="7"/>
      <c r="F2" s="130"/>
      <c r="G2" s="7"/>
      <c r="H2" s="130"/>
      <c r="I2" s="7"/>
      <c r="J2" s="130"/>
      <c r="K2" s="7"/>
      <c r="L2" s="7"/>
      <c r="M2" s="7"/>
      <c r="N2" s="7"/>
      <c r="O2" s="7"/>
      <c r="P2" s="7"/>
    </row>
    <row r="3" spans="1:16" ht="24">
      <c r="A3" s="245"/>
      <c r="B3" s="208" t="s">
        <v>327</v>
      </c>
      <c r="C3" s="208" t="s">
        <v>328</v>
      </c>
      <c r="D3" s="208" t="s">
        <v>318</v>
      </c>
      <c r="E3" s="208" t="s">
        <v>172</v>
      </c>
      <c r="F3" s="135"/>
      <c r="G3" s="245"/>
      <c r="H3" s="208" t="s">
        <v>327</v>
      </c>
      <c r="I3" s="208" t="s">
        <v>328</v>
      </c>
      <c r="J3" s="208" t="s">
        <v>318</v>
      </c>
      <c r="K3" s="208" t="s">
        <v>172</v>
      </c>
    </row>
    <row r="4" spans="1:16" s="79" customFormat="1" ht="12">
      <c r="A4" s="246" t="s">
        <v>59</v>
      </c>
      <c r="B4" s="216">
        <f>SUM(B5:B20)</f>
        <v>21296.071208999998</v>
      </c>
      <c r="C4" s="216">
        <f>SUM(C5:C20)</f>
        <v>24270.988412999999</v>
      </c>
      <c r="D4" s="216">
        <f t="shared" ref="D4:D20" si="0">+B4-C4</f>
        <v>-2974.9172040000012</v>
      </c>
      <c r="E4" s="204">
        <f t="shared" ref="E4:E17" si="1">+B4/C4-1</f>
        <v>-0.12257091278600662</v>
      </c>
      <c r="F4" s="133"/>
      <c r="G4" s="246" t="s">
        <v>116</v>
      </c>
      <c r="H4" s="216">
        <f>SUM(H5:H20)</f>
        <v>8002.1799869999995</v>
      </c>
      <c r="I4" s="216">
        <f>SUM(I5:I20)</f>
        <v>9897.3190016545013</v>
      </c>
      <c r="J4" s="216">
        <f t="shared" ref="J4:J20" si="2">+H4-I4</f>
        <v>-1895.1390146545018</v>
      </c>
      <c r="K4" s="204">
        <f t="shared" ref="K4:K20" si="3">+H4/I4-1</f>
        <v>-0.19148003760793175</v>
      </c>
    </row>
    <row r="5" spans="1:16">
      <c r="A5" s="198" t="s">
        <v>40</v>
      </c>
      <c r="B5" s="217">
        <f>+'4.1'!H8+'4.1'!I8+'4.1'!J8</f>
        <v>4220.2859089999993</v>
      </c>
      <c r="C5" s="217">
        <v>4793.0188010000002</v>
      </c>
      <c r="D5" s="217">
        <f t="shared" si="0"/>
        <v>-572.7328920000009</v>
      </c>
      <c r="E5" s="247">
        <f t="shared" si="1"/>
        <v>-0.11949314529717847</v>
      </c>
      <c r="G5" s="198" t="s">
        <v>40</v>
      </c>
      <c r="H5" s="217">
        <f>+'5.1'!H8+'5.1'!I8+'5.1'!J8</f>
        <v>796.70990600000005</v>
      </c>
      <c r="I5" s="217">
        <v>1049.5989259999999</v>
      </c>
      <c r="J5" s="217">
        <f t="shared" si="2"/>
        <v>-252.88901999999985</v>
      </c>
      <c r="K5" s="247">
        <f t="shared" si="3"/>
        <v>-0.24093871833858937</v>
      </c>
    </row>
    <row r="6" spans="1:16">
      <c r="A6" s="198" t="s">
        <v>39</v>
      </c>
      <c r="B6" s="290">
        <f>+'4.1'!H9+'4.1'!I9+'4.1'!J9</f>
        <v>872.53558199999952</v>
      </c>
      <c r="C6" s="217">
        <v>913.91304399999979</v>
      </c>
      <c r="D6" s="217">
        <f t="shared" si="0"/>
        <v>-41.377462000000264</v>
      </c>
      <c r="E6" s="247">
        <f t="shared" si="1"/>
        <v>-4.5275053542183863E-2</v>
      </c>
      <c r="G6" s="198" t="s">
        <v>39</v>
      </c>
      <c r="H6" s="217">
        <f>+'5.1'!H9+'5.1'!I9+'5.1'!J9</f>
        <v>90.302154999999999</v>
      </c>
      <c r="I6" s="217">
        <v>102.882383</v>
      </c>
      <c r="J6" s="217">
        <f t="shared" si="2"/>
        <v>-12.580228000000005</v>
      </c>
      <c r="K6" s="247">
        <f t="shared" si="3"/>
        <v>-0.12227776644714772</v>
      </c>
    </row>
    <row r="7" spans="1:16">
      <c r="A7" s="198" t="s">
        <v>38</v>
      </c>
      <c r="B7" s="290">
        <f>+'4.1'!H10+'4.1'!I10+'4.1'!J10</f>
        <v>1163.7694350000002</v>
      </c>
      <c r="C7" s="217">
        <v>1560.7218869999997</v>
      </c>
      <c r="D7" s="217">
        <f t="shared" si="0"/>
        <v>-396.95245199999954</v>
      </c>
      <c r="E7" s="247">
        <f t="shared" si="1"/>
        <v>-0.25433900511449647</v>
      </c>
      <c r="G7" s="198" t="s">
        <v>38</v>
      </c>
      <c r="H7" s="217">
        <f>+'5.1'!H10+'5.1'!I10+'5.1'!J10</f>
        <v>503.68928900000003</v>
      </c>
      <c r="I7" s="217">
        <v>781.22273799999994</v>
      </c>
      <c r="J7" s="217">
        <f t="shared" si="2"/>
        <v>-277.53344899999991</v>
      </c>
      <c r="K7" s="247">
        <f t="shared" si="3"/>
        <v>-0.35525521147849637</v>
      </c>
    </row>
    <row r="8" spans="1:16">
      <c r="A8" s="198" t="s">
        <v>60</v>
      </c>
      <c r="B8" s="290">
        <f>+'4.1'!H11+'4.1'!I11+'4.1'!J11</f>
        <v>27.493243</v>
      </c>
      <c r="C8" s="217">
        <v>10.539158</v>
      </c>
      <c r="D8" s="217">
        <f t="shared" si="0"/>
        <v>16.954084999999999</v>
      </c>
      <c r="E8" s="247">
        <f t="shared" si="1"/>
        <v>1.6086754748339476</v>
      </c>
      <c r="G8" s="198" t="s">
        <v>60</v>
      </c>
      <c r="H8" s="217">
        <f>+'5.1'!H11+'5.1'!I11+'5.1'!J11</f>
        <v>18.940512000000002</v>
      </c>
      <c r="I8" s="217">
        <v>9.2987779999999987</v>
      </c>
      <c r="J8" s="217">
        <f t="shared" si="2"/>
        <v>9.6417340000000031</v>
      </c>
      <c r="K8" s="247">
        <f t="shared" si="3"/>
        <v>1.0368818354411733</v>
      </c>
    </row>
    <row r="9" spans="1:16">
      <c r="A9" s="198" t="s">
        <v>193</v>
      </c>
      <c r="B9" s="290">
        <f>+'4.1'!H12+'4.1'!I12+'4.1'!J12</f>
        <v>4.6498400000000002</v>
      </c>
      <c r="C9" s="217">
        <v>9.927895291504262</v>
      </c>
      <c r="D9" s="217">
        <f t="shared" si="0"/>
        <v>-5.2780552915042618</v>
      </c>
      <c r="E9" s="247">
        <f t="shared" si="1"/>
        <v>-0.5316388959118985</v>
      </c>
      <c r="G9" s="198" t="s">
        <v>193</v>
      </c>
      <c r="H9" s="217">
        <f>+'5.1'!H12+'5.1'!I12+'5.1'!J12</f>
        <v>2.8883789999999996</v>
      </c>
      <c r="I9" s="217">
        <v>9.0178952915042601</v>
      </c>
      <c r="J9" s="217">
        <f t="shared" si="2"/>
        <v>-6.1295162915042605</v>
      </c>
      <c r="K9" s="247">
        <f t="shared" si="3"/>
        <v>-0.67970586188540749</v>
      </c>
    </row>
    <row r="10" spans="1:16">
      <c r="A10" s="198" t="s">
        <v>194</v>
      </c>
      <c r="B10" s="290">
        <f>+'4.1'!H13+'4.1'!I13+'4.1'!J13</f>
        <v>0.22696999999999998</v>
      </c>
      <c r="C10" s="217">
        <v>0.20671999999999999</v>
      </c>
      <c r="D10" s="217">
        <f t="shared" si="0"/>
        <v>2.024999999999999E-2</v>
      </c>
      <c r="E10" s="247">
        <f t="shared" si="1"/>
        <v>9.7958591331269274E-2</v>
      </c>
      <c r="G10" s="198" t="s">
        <v>194</v>
      </c>
      <c r="H10" s="217">
        <f>+'5.1'!H13+'5.1'!I13+'5.1'!J13</f>
        <v>0.22696999999999998</v>
      </c>
      <c r="I10" s="217">
        <v>0.20671999999999999</v>
      </c>
      <c r="J10" s="217">
        <f t="shared" si="2"/>
        <v>2.024999999999999E-2</v>
      </c>
      <c r="K10" s="247">
        <f t="shared" si="3"/>
        <v>9.7958591331269274E-2</v>
      </c>
    </row>
    <row r="11" spans="1:16">
      <c r="A11" s="198" t="s">
        <v>37</v>
      </c>
      <c r="B11" s="290">
        <f>+'4.1'!H14+'4.1'!I14+'4.1'!J14</f>
        <v>6832.525361</v>
      </c>
      <c r="C11" s="217">
        <v>7975.9936129999996</v>
      </c>
      <c r="D11" s="217">
        <f t="shared" si="0"/>
        <v>-1143.4682519999997</v>
      </c>
      <c r="E11" s="247">
        <f t="shared" si="1"/>
        <v>-0.14336373716953221</v>
      </c>
      <c r="G11" s="198" t="s">
        <v>37</v>
      </c>
      <c r="H11" s="217">
        <f>+'5.1'!H14+'5.1'!I14+'5.1'!J14</f>
        <v>3109.5536749999997</v>
      </c>
      <c r="I11" s="217">
        <v>3806.0287100000005</v>
      </c>
      <c r="J11" s="217">
        <f t="shared" si="2"/>
        <v>-696.47503500000084</v>
      </c>
      <c r="K11" s="247">
        <f t="shared" si="3"/>
        <v>-0.18299258572855082</v>
      </c>
    </row>
    <row r="12" spans="1:16">
      <c r="A12" s="198" t="s">
        <v>72</v>
      </c>
      <c r="B12" s="290">
        <f>+'4.1'!H15+'4.1'!I15+'4.1'!J15</f>
        <v>68.325999999999993</v>
      </c>
      <c r="C12" s="217">
        <v>75.219000000000008</v>
      </c>
      <c r="D12" s="217">
        <f t="shared" si="0"/>
        <v>-6.8930000000000149</v>
      </c>
      <c r="E12" s="247">
        <f t="shared" si="1"/>
        <v>-9.1639080551456642E-2</v>
      </c>
      <c r="G12" s="198" t="s">
        <v>72</v>
      </c>
      <c r="H12" s="217">
        <f>+'5.1'!H15+'5.1'!I15+'5.1'!J15</f>
        <v>21.14987</v>
      </c>
      <c r="I12" s="217">
        <v>25.514220000000002</v>
      </c>
      <c r="J12" s="217">
        <f t="shared" si="2"/>
        <v>-4.3643500000000017</v>
      </c>
      <c r="K12" s="247">
        <f t="shared" si="3"/>
        <v>-0.17105559174452523</v>
      </c>
    </row>
    <row r="13" spans="1:16">
      <c r="A13" s="198" t="s">
        <v>36</v>
      </c>
      <c r="B13" s="290">
        <f>+'4.1'!H16+'4.1'!I16+'4.1'!J16</f>
        <v>0</v>
      </c>
      <c r="C13" s="217">
        <v>0</v>
      </c>
      <c r="D13" s="217">
        <f t="shared" si="0"/>
        <v>0</v>
      </c>
      <c r="E13" s="247">
        <v>0</v>
      </c>
      <c r="G13" s="198" t="s">
        <v>36</v>
      </c>
      <c r="H13" s="217">
        <f>+'5.1'!H16+'5.1'!I16+'5.1'!J16</f>
        <v>0</v>
      </c>
      <c r="I13" s="217">
        <v>0</v>
      </c>
      <c r="J13" s="217">
        <f t="shared" si="2"/>
        <v>0</v>
      </c>
      <c r="K13" s="247">
        <v>0</v>
      </c>
    </row>
    <row r="14" spans="1:16">
      <c r="A14" s="198" t="s">
        <v>35</v>
      </c>
      <c r="B14" s="290">
        <f>+'4.1'!H17+'4.1'!I17+'4.1'!J17</f>
        <v>1981.75847</v>
      </c>
      <c r="C14" s="217">
        <v>1916.1408099999999</v>
      </c>
      <c r="D14" s="217">
        <f t="shared" si="0"/>
        <v>65.617660000000114</v>
      </c>
      <c r="E14" s="247">
        <f t="shared" si="1"/>
        <v>3.4244696244426942E-2</v>
      </c>
      <c r="G14" s="198" t="s">
        <v>35</v>
      </c>
      <c r="H14" s="217">
        <f>+'5.1'!H17+'5.1'!I17+'5.1'!J17</f>
        <v>171.38365099999999</v>
      </c>
      <c r="I14" s="217">
        <v>174.38320300000001</v>
      </c>
      <c r="J14" s="217">
        <f t="shared" si="2"/>
        <v>-2.9995520000000226</v>
      </c>
      <c r="K14" s="247">
        <f t="shared" si="3"/>
        <v>-1.7200922728779267E-2</v>
      </c>
    </row>
    <row r="15" spans="1:16">
      <c r="A15" s="198" t="s">
        <v>34</v>
      </c>
      <c r="B15" s="290">
        <f>+'4.1'!H18+'4.1'!I18+'4.1'!J18</f>
        <v>5.3988740000000002</v>
      </c>
      <c r="C15" s="217">
        <v>33.494956000000002</v>
      </c>
      <c r="D15" s="217">
        <f t="shared" si="0"/>
        <v>-28.096082000000003</v>
      </c>
      <c r="E15" s="247">
        <f t="shared" si="1"/>
        <v>-0.8388153129683168</v>
      </c>
      <c r="G15" s="198" t="s">
        <v>34</v>
      </c>
      <c r="H15" s="217">
        <f>+'5.1'!H18+'5.1'!I18+'5.1'!J18</f>
        <v>2.2268470000000002</v>
      </c>
      <c r="I15" s="217">
        <v>5.8216780000000004</v>
      </c>
      <c r="J15" s="217">
        <f t="shared" si="2"/>
        <v>-3.5948310000000001</v>
      </c>
      <c r="K15" s="247">
        <f t="shared" si="3"/>
        <v>-0.61749052420968664</v>
      </c>
    </row>
    <row r="16" spans="1:16">
      <c r="A16" s="198" t="s">
        <v>33</v>
      </c>
      <c r="B16" s="290">
        <f>+'4.1'!H19+'4.1'!I19+'4.1'!J19</f>
        <v>943.09587046826823</v>
      </c>
      <c r="C16" s="217">
        <v>1000.9055397156703</v>
      </c>
      <c r="D16" s="217">
        <f t="shared" si="0"/>
        <v>-57.809669247402098</v>
      </c>
      <c r="E16" s="247">
        <f t="shared" si="1"/>
        <v>-5.7757367657116032E-2</v>
      </c>
      <c r="G16" s="198" t="s">
        <v>33</v>
      </c>
      <c r="H16" s="217">
        <f>+'5.1'!H19+'5.1'!I19+'5.1'!J19</f>
        <v>561.57248096527792</v>
      </c>
      <c r="I16" s="217">
        <v>585.11498299329571</v>
      </c>
      <c r="J16" s="217">
        <f t="shared" si="2"/>
        <v>-23.542502028017793</v>
      </c>
      <c r="K16" s="247">
        <f t="shared" si="3"/>
        <v>-4.0235684800926652E-2</v>
      </c>
    </row>
    <row r="17" spans="1:14">
      <c r="A17" s="198" t="s">
        <v>32</v>
      </c>
      <c r="B17" s="290">
        <f>+'4.1'!H20+'4.1'!I20+'4.1'!J20</f>
        <v>1806.9500440000004</v>
      </c>
      <c r="C17" s="217">
        <v>1794.5867620000004</v>
      </c>
      <c r="D17" s="217">
        <f t="shared" si="0"/>
        <v>12.363282000000027</v>
      </c>
      <c r="E17" s="247">
        <f t="shared" si="1"/>
        <v>6.8892082911731212E-3</v>
      </c>
      <c r="G17" s="198" t="s">
        <v>32</v>
      </c>
      <c r="H17" s="217">
        <f>+'5.1'!H20+'5.1'!I20+'5.1'!J20</f>
        <v>536.30468999999994</v>
      </c>
      <c r="I17" s="217">
        <v>567.35998699999993</v>
      </c>
      <c r="J17" s="217">
        <f t="shared" si="2"/>
        <v>-31.055296999999996</v>
      </c>
      <c r="K17" s="247">
        <f t="shared" si="3"/>
        <v>-5.4736494838505401E-2</v>
      </c>
    </row>
    <row r="18" spans="1:14">
      <c r="A18" s="198" t="s">
        <v>3</v>
      </c>
      <c r="B18" s="290">
        <f>+'4.1'!H21+'4.1'!I21+'4.1'!J21</f>
        <v>0</v>
      </c>
      <c r="C18" s="217">
        <v>0</v>
      </c>
      <c r="D18" s="217">
        <f t="shared" si="0"/>
        <v>0</v>
      </c>
      <c r="E18" s="247">
        <v>0</v>
      </c>
      <c r="G18" s="198" t="s">
        <v>3</v>
      </c>
      <c r="H18" s="217">
        <f>+'5.1'!H21+'5.1'!I21+'5.1'!J21</f>
        <v>0</v>
      </c>
      <c r="I18" s="217">
        <v>0</v>
      </c>
      <c r="J18" s="217">
        <f t="shared" si="2"/>
        <v>0</v>
      </c>
      <c r="K18" s="247">
        <v>0</v>
      </c>
    </row>
    <row r="19" spans="1:14">
      <c r="A19" s="198" t="s">
        <v>31</v>
      </c>
      <c r="B19" s="290">
        <f>+'4.1'!H22+'4.1'!I22+'4.1'!J22</f>
        <v>77.139653999999979</v>
      </c>
      <c r="C19" s="217">
        <v>114.464575</v>
      </c>
      <c r="D19" s="217">
        <f t="shared" si="0"/>
        <v>-37.324921000000018</v>
      </c>
      <c r="E19" s="247">
        <f>+B19/C19-1</f>
        <v>-0.3260827290888908</v>
      </c>
      <c r="G19" s="198" t="s">
        <v>31</v>
      </c>
      <c r="H19" s="217">
        <f>+'5.1'!H22+'5.1'!I22+'5.1'!J22</f>
        <v>26.659222000000003</v>
      </c>
      <c r="I19" s="217">
        <v>61.414853000000008</v>
      </c>
      <c r="J19" s="217">
        <f t="shared" si="2"/>
        <v>-34.755631000000008</v>
      </c>
      <c r="K19" s="247">
        <f t="shared" si="3"/>
        <v>-0.5659157240024657</v>
      </c>
    </row>
    <row r="20" spans="1:14">
      <c r="A20" s="198" t="s">
        <v>30</v>
      </c>
      <c r="B20" s="290">
        <f>+'4.1'!H23+'4.1'!I23+'4.1'!J23</f>
        <v>3291.91595653173</v>
      </c>
      <c r="C20" s="217">
        <v>4071.855651992827</v>
      </c>
      <c r="D20" s="217">
        <f t="shared" si="0"/>
        <v>-779.93969546109702</v>
      </c>
      <c r="E20" s="247">
        <f>+B20/C20-1</f>
        <v>-0.19154404333547115</v>
      </c>
      <c r="G20" s="198" t="s">
        <v>30</v>
      </c>
      <c r="H20" s="217">
        <f>+'5.1'!H23+'5.1'!I23+'5.1'!J23</f>
        <v>2160.5723400347219</v>
      </c>
      <c r="I20" s="217">
        <v>2719.4539273697019</v>
      </c>
      <c r="J20" s="217">
        <f t="shared" si="2"/>
        <v>-558.88158733497994</v>
      </c>
      <c r="K20" s="247">
        <f t="shared" si="3"/>
        <v>-0.20551243090025018</v>
      </c>
    </row>
    <row r="21" spans="1:14" s="77" customFormat="1" ht="10.199999999999999">
      <c r="A21" s="190"/>
      <c r="B21" s="4"/>
      <c r="C21" s="4"/>
      <c r="D21" s="4"/>
      <c r="E21" s="163"/>
      <c r="F21" s="4"/>
      <c r="G21" s="190"/>
      <c r="H21" s="4"/>
      <c r="I21" s="4"/>
      <c r="K21" s="163"/>
    </row>
    <row r="22" spans="1:14" s="77" customFormat="1">
      <c r="A22" s="71"/>
      <c r="B22" s="4"/>
      <c r="C22" s="4"/>
      <c r="D22" s="4"/>
      <c r="E22" s="4"/>
      <c r="F22" s="4"/>
      <c r="G22" s="71"/>
      <c r="H22" s="4"/>
      <c r="I22" s="4"/>
      <c r="J22" s="131"/>
      <c r="K22" s="131"/>
      <c r="L22" s="131"/>
      <c r="M22" s="131"/>
      <c r="N22" s="131"/>
    </row>
    <row r="23" spans="1:14" ht="24">
      <c r="A23" s="245"/>
      <c r="B23" s="208" t="s">
        <v>327</v>
      </c>
      <c r="C23" s="208" t="s">
        <v>328</v>
      </c>
      <c r="D23" s="208" t="s">
        <v>318</v>
      </c>
      <c r="E23" s="208" t="s">
        <v>172</v>
      </c>
      <c r="G23" s="245"/>
      <c r="H23" s="208" t="s">
        <v>327</v>
      </c>
      <c r="I23" s="208" t="s">
        <v>328</v>
      </c>
      <c r="J23" s="208" t="s">
        <v>318</v>
      </c>
      <c r="K23" s="208" t="s">
        <v>172</v>
      </c>
    </row>
    <row r="24" spans="1:14" ht="12">
      <c r="A24" s="246" t="s">
        <v>59</v>
      </c>
      <c r="B24" s="216">
        <f>SUM(B25:B38)</f>
        <v>21296.071208999998</v>
      </c>
      <c r="C24" s="216">
        <f>SUM(C25:C38)</f>
        <v>24270.988412999995</v>
      </c>
      <c r="D24" s="216">
        <f t="shared" ref="D24:D38" si="4">+B24-C24</f>
        <v>-2974.9172039999976</v>
      </c>
      <c r="E24" s="204">
        <f t="shared" ref="E24:E38" si="5">+B24/C24-1</f>
        <v>-0.12257091278600651</v>
      </c>
      <c r="F24" s="133"/>
      <c r="G24" s="246" t="s">
        <v>116</v>
      </c>
      <c r="H24" s="216">
        <f>SUM(H25:H38)</f>
        <v>8002.1799869999995</v>
      </c>
      <c r="I24" s="216">
        <f>SUM(I25:I38)</f>
        <v>9897.3190016544995</v>
      </c>
      <c r="J24" s="216">
        <f t="shared" ref="J24:J38" si="6">+H24-I24</f>
        <v>-1895.1390146545</v>
      </c>
      <c r="K24" s="204">
        <f t="shared" ref="K24:K38" si="7">+H24/I24-1</f>
        <v>-0.19148003760793164</v>
      </c>
    </row>
    <row r="25" spans="1:14">
      <c r="A25" s="198" t="s">
        <v>129</v>
      </c>
      <c r="B25" s="217">
        <f>+'4.2'!H7+'4.2'!I7+'4.2'!J7</f>
        <v>573.82761300000004</v>
      </c>
      <c r="C25" s="217">
        <v>740.76977000000011</v>
      </c>
      <c r="D25" s="217">
        <f t="shared" si="4"/>
        <v>-166.94215700000007</v>
      </c>
      <c r="E25" s="247">
        <f t="shared" si="5"/>
        <v>-0.22536308008357309</v>
      </c>
      <c r="G25" s="198" t="s">
        <v>129</v>
      </c>
      <c r="H25" s="217">
        <f>+'5.2'!H7+'5.2'!I7+'5.2'!J7</f>
        <v>412.25886899999995</v>
      </c>
      <c r="I25" s="217">
        <v>517.56582600000002</v>
      </c>
      <c r="J25" s="217">
        <f t="shared" si="6"/>
        <v>-105.30695700000007</v>
      </c>
      <c r="K25" s="247">
        <f t="shared" si="7"/>
        <v>-0.20346582349507769</v>
      </c>
    </row>
    <row r="26" spans="1:14">
      <c r="A26" s="198" t="s">
        <v>99</v>
      </c>
      <c r="B26" s="290">
        <f>+'4.2'!H8+'4.2'!I8+'4.2'!J8</f>
        <v>848.95604400000002</v>
      </c>
      <c r="C26" s="217">
        <v>1120.6320159999998</v>
      </c>
      <c r="D26" s="217">
        <f t="shared" si="4"/>
        <v>-271.67597199999977</v>
      </c>
      <c r="E26" s="247">
        <f t="shared" si="5"/>
        <v>-0.24243102831357966</v>
      </c>
      <c r="G26" s="198" t="s">
        <v>99</v>
      </c>
      <c r="H26" s="217">
        <f>+'5.2'!H8+'5.2'!I8+'5.2'!J8</f>
        <v>429.16136899999992</v>
      </c>
      <c r="I26" s="217">
        <v>588.68875100000002</v>
      </c>
      <c r="J26" s="217">
        <f t="shared" si="6"/>
        <v>-159.5273820000001</v>
      </c>
      <c r="K26" s="247">
        <f t="shared" si="7"/>
        <v>-0.27098765133359937</v>
      </c>
    </row>
    <row r="27" spans="1:14">
      <c r="A27" s="198" t="s">
        <v>100</v>
      </c>
      <c r="B27" s="290">
        <f>+'4.2'!H9+'4.2'!I9+'4.2'!J9</f>
        <v>782.90226500000017</v>
      </c>
      <c r="C27" s="217">
        <v>942.35771900000054</v>
      </c>
      <c r="D27" s="217">
        <f t="shared" si="4"/>
        <v>-159.45545400000037</v>
      </c>
      <c r="E27" s="247">
        <f t="shared" si="5"/>
        <v>-0.16920904958385585</v>
      </c>
      <c r="G27" s="198" t="s">
        <v>100</v>
      </c>
      <c r="H27" s="217">
        <f>+'5.2'!H9+'5.2'!I9+'5.2'!J9</f>
        <v>501.39361699999995</v>
      </c>
      <c r="I27" s="217">
        <v>597.03762299999994</v>
      </c>
      <c r="J27" s="217">
        <f t="shared" si="6"/>
        <v>-95.64400599999999</v>
      </c>
      <c r="K27" s="247">
        <f t="shared" si="7"/>
        <v>-0.16019761957279532</v>
      </c>
    </row>
    <row r="28" spans="1:14">
      <c r="A28" s="198" t="s">
        <v>101</v>
      </c>
      <c r="B28" s="290">
        <f>+'4.2'!H10+'4.2'!I10+'4.2'!J10</f>
        <v>1440.8202209999999</v>
      </c>
      <c r="C28" s="217">
        <v>1107.4446069999999</v>
      </c>
      <c r="D28" s="217">
        <f t="shared" si="4"/>
        <v>333.37561400000004</v>
      </c>
      <c r="E28" s="247">
        <f t="shared" si="5"/>
        <v>0.30103141221942864</v>
      </c>
      <c r="G28" s="198" t="s">
        <v>101</v>
      </c>
      <c r="H28" s="217">
        <f>+'5.2'!H10+'5.2'!I10+'5.2'!J10</f>
        <v>317.92995700000006</v>
      </c>
      <c r="I28" s="217">
        <v>362.76164799999998</v>
      </c>
      <c r="J28" s="217">
        <f t="shared" si="6"/>
        <v>-44.831690999999921</v>
      </c>
      <c r="K28" s="247">
        <f t="shared" si="7"/>
        <v>-0.1235844286383877</v>
      </c>
    </row>
    <row r="29" spans="1:14">
      <c r="A29" s="198" t="s">
        <v>128</v>
      </c>
      <c r="B29" s="290">
        <f>+'4.2'!H11+'4.2'!I11+'4.2'!J11</f>
        <v>493.32993900000025</v>
      </c>
      <c r="C29" s="217">
        <v>536.27842399999997</v>
      </c>
      <c r="D29" s="217">
        <f t="shared" si="4"/>
        <v>-42.948484999999721</v>
      </c>
      <c r="E29" s="247">
        <f t="shared" si="5"/>
        <v>-8.0086169940709273E-2</v>
      </c>
      <c r="G29" s="198" t="s">
        <v>128</v>
      </c>
      <c r="H29" s="217">
        <f>+'5.2'!H11+'5.2'!I11+'5.2'!J11</f>
        <v>118.47676599999997</v>
      </c>
      <c r="I29" s="217">
        <v>151.010524</v>
      </c>
      <c r="J29" s="217">
        <f t="shared" si="6"/>
        <v>-32.533758000000034</v>
      </c>
      <c r="K29" s="247">
        <f t="shared" si="7"/>
        <v>-0.21544033580070243</v>
      </c>
    </row>
    <row r="30" spans="1:14">
      <c r="A30" s="198" t="s">
        <v>102</v>
      </c>
      <c r="B30" s="290">
        <f>+'4.2'!H12+'4.2'!I12+'4.2'!J12</f>
        <v>542.79913800000008</v>
      </c>
      <c r="C30" s="217">
        <v>665.19516399999998</v>
      </c>
      <c r="D30" s="217">
        <f t="shared" si="4"/>
        <v>-122.39602599999989</v>
      </c>
      <c r="E30" s="247">
        <f t="shared" si="5"/>
        <v>-0.18400017412032765</v>
      </c>
      <c r="G30" s="198" t="s">
        <v>102</v>
      </c>
      <c r="H30" s="217">
        <f>+'5.2'!H12+'5.2'!I12+'5.2'!J12</f>
        <v>296.15409999999997</v>
      </c>
      <c r="I30" s="217">
        <v>373.22279600000002</v>
      </c>
      <c r="J30" s="217">
        <f t="shared" si="6"/>
        <v>-77.068696000000045</v>
      </c>
      <c r="K30" s="247">
        <f t="shared" si="7"/>
        <v>-0.20649514666837243</v>
      </c>
    </row>
    <row r="31" spans="1:14">
      <c r="A31" s="198" t="s">
        <v>103</v>
      </c>
      <c r="B31" s="290">
        <f>+'4.2'!H13+'4.2'!I13+'4.2'!J13</f>
        <v>320.24764299999998</v>
      </c>
      <c r="C31" s="217">
        <v>349.73541999999986</v>
      </c>
      <c r="D31" s="217">
        <f t="shared" si="4"/>
        <v>-29.48777699999988</v>
      </c>
      <c r="E31" s="247">
        <f t="shared" si="5"/>
        <v>-8.4314528394063948E-2</v>
      </c>
      <c r="G31" s="198" t="s">
        <v>103</v>
      </c>
      <c r="H31" s="217">
        <f>+'5.2'!H13+'5.2'!I13+'5.2'!J13</f>
        <v>179.13974200000001</v>
      </c>
      <c r="I31" s="217">
        <v>221.45779165450216</v>
      </c>
      <c r="J31" s="217">
        <f t="shared" si="6"/>
        <v>-42.318049654502147</v>
      </c>
      <c r="K31" s="247">
        <f t="shared" si="7"/>
        <v>-0.19108855614582676</v>
      </c>
    </row>
    <row r="32" spans="1:14">
      <c r="A32" s="198" t="s">
        <v>104</v>
      </c>
      <c r="B32" s="290">
        <f>+'4.2'!H14+'4.2'!I14+'4.2'!J14</f>
        <v>4462.2991159999983</v>
      </c>
      <c r="C32" s="217">
        <v>5106.5675829999982</v>
      </c>
      <c r="D32" s="217">
        <f t="shared" si="4"/>
        <v>-644.26846699999987</v>
      </c>
      <c r="E32" s="247">
        <f t="shared" si="5"/>
        <v>-0.12616468039017048</v>
      </c>
      <c r="G32" s="198" t="s">
        <v>104</v>
      </c>
      <c r="H32" s="217">
        <f>+'5.2'!H14+'5.2'!I14+'5.2'!J14</f>
        <v>1210.935929</v>
      </c>
      <c r="I32" s="217">
        <v>1565.6119410000001</v>
      </c>
      <c r="J32" s="217">
        <f t="shared" si="6"/>
        <v>-354.67601200000013</v>
      </c>
      <c r="K32" s="247">
        <f t="shared" si="7"/>
        <v>-0.22654145814285154</v>
      </c>
    </row>
    <row r="33" spans="1:11">
      <c r="A33" s="198" t="s">
        <v>105</v>
      </c>
      <c r="B33" s="290">
        <f>+'4.2'!H15+'4.2'!I15+'4.2'!J15</f>
        <v>849.7766059999999</v>
      </c>
      <c r="C33" s="217">
        <v>1005.1684769999996</v>
      </c>
      <c r="D33" s="217">
        <f t="shared" si="4"/>
        <v>-155.3918709999997</v>
      </c>
      <c r="E33" s="247">
        <f t="shared" si="5"/>
        <v>-0.15459286135173911</v>
      </c>
      <c r="G33" s="198" t="s">
        <v>105</v>
      </c>
      <c r="H33" s="217">
        <f>+'5.2'!H15+'5.2'!I15+'5.2'!J15</f>
        <v>324.41107299999999</v>
      </c>
      <c r="I33" s="217">
        <v>356.02237100000002</v>
      </c>
      <c r="J33" s="217">
        <f t="shared" si="6"/>
        <v>-31.611298000000033</v>
      </c>
      <c r="K33" s="247">
        <f t="shared" si="7"/>
        <v>-8.8790201332601182E-2</v>
      </c>
    </row>
    <row r="34" spans="1:11">
      <c r="A34" s="198" t="s">
        <v>106</v>
      </c>
      <c r="B34" s="290">
        <f>+'4.2'!H16+'4.2'!I16+'4.2'!J16</f>
        <v>667.286338</v>
      </c>
      <c r="C34" s="217">
        <v>780.38315200000011</v>
      </c>
      <c r="D34" s="217">
        <f t="shared" si="4"/>
        <v>-113.09681400000011</v>
      </c>
      <c r="E34" s="247">
        <f t="shared" si="5"/>
        <v>-0.14492472538669066</v>
      </c>
      <c r="G34" s="198" t="s">
        <v>106</v>
      </c>
      <c r="H34" s="217">
        <f>+'5.2'!H16+'5.2'!I16+'5.2'!J16</f>
        <v>238.19694800000002</v>
      </c>
      <c r="I34" s="217">
        <v>319.828396</v>
      </c>
      <c r="J34" s="217">
        <f t="shared" si="6"/>
        <v>-81.631447999999978</v>
      </c>
      <c r="K34" s="247">
        <f t="shared" si="7"/>
        <v>-0.25523514803857494</v>
      </c>
    </row>
    <row r="35" spans="1:11">
      <c r="A35" s="198" t="s">
        <v>107</v>
      </c>
      <c r="B35" s="290">
        <f>+'4.2'!H17+'4.2'!I17+'4.2'!J17</f>
        <v>620.63460499999997</v>
      </c>
      <c r="C35" s="217">
        <v>714.52983999999969</v>
      </c>
      <c r="D35" s="217">
        <f t="shared" si="4"/>
        <v>-93.89523499999973</v>
      </c>
      <c r="E35" s="247">
        <f t="shared" si="5"/>
        <v>-0.13140841675695414</v>
      </c>
      <c r="G35" s="198" t="s">
        <v>107</v>
      </c>
      <c r="H35" s="217">
        <f>+'5.2'!H17+'5.2'!I17+'5.2'!J17</f>
        <v>308.39639499999993</v>
      </c>
      <c r="I35" s="217">
        <v>375.55576100000008</v>
      </c>
      <c r="J35" s="217">
        <f t="shared" si="6"/>
        <v>-67.159366000000148</v>
      </c>
      <c r="K35" s="247">
        <f t="shared" si="7"/>
        <v>-0.17882661637561759</v>
      </c>
    </row>
    <row r="36" spans="1:11">
      <c r="A36" s="198" t="s">
        <v>108</v>
      </c>
      <c r="B36" s="290">
        <f>+'4.2'!H18+'4.2'!I18+'4.2'!J18</f>
        <v>3464.1799410000012</v>
      </c>
      <c r="C36" s="217">
        <v>4022.045395000001</v>
      </c>
      <c r="D36" s="217">
        <f t="shared" si="4"/>
        <v>-557.86545399999977</v>
      </c>
      <c r="E36" s="247">
        <f t="shared" si="5"/>
        <v>-0.13870192879809595</v>
      </c>
      <c r="G36" s="198" t="s">
        <v>108</v>
      </c>
      <c r="H36" s="217">
        <f>+'5.2'!H18+'5.2'!I18+'5.2'!J18</f>
        <v>1871.9206120000001</v>
      </c>
      <c r="I36" s="217">
        <v>2377.7582559999996</v>
      </c>
      <c r="J36" s="217">
        <f t="shared" si="6"/>
        <v>-505.8376439999995</v>
      </c>
      <c r="K36" s="247">
        <f t="shared" si="7"/>
        <v>-0.21273720434933885</v>
      </c>
    </row>
    <row r="37" spans="1:11">
      <c r="A37" s="198" t="s">
        <v>109</v>
      </c>
      <c r="B37" s="290">
        <f>+'4.2'!H19+'4.2'!I19+'4.2'!J19</f>
        <v>5209.0548629999994</v>
      </c>
      <c r="C37" s="217">
        <v>6055.2739799999999</v>
      </c>
      <c r="D37" s="217">
        <f t="shared" si="4"/>
        <v>-846.21911700000055</v>
      </c>
      <c r="E37" s="247">
        <f t="shared" si="5"/>
        <v>-0.13974910463093537</v>
      </c>
      <c r="G37" s="198" t="s">
        <v>109</v>
      </c>
      <c r="H37" s="217">
        <f>+'5.2'!H19+'5.2'!I19+'5.2'!J19</f>
        <v>1417.742972</v>
      </c>
      <c r="I37" s="217">
        <v>1618.7754719999998</v>
      </c>
      <c r="J37" s="217">
        <f t="shared" si="6"/>
        <v>-201.0324999999998</v>
      </c>
      <c r="K37" s="247">
        <f t="shared" si="7"/>
        <v>-0.12418800721734669</v>
      </c>
    </row>
    <row r="38" spans="1:11">
      <c r="A38" s="198" t="s">
        <v>110</v>
      </c>
      <c r="B38" s="290">
        <f>+'4.2'!H20+'4.2'!I20+'4.2'!J20</f>
        <v>1019.9568770000002</v>
      </c>
      <c r="C38" s="217">
        <v>1124.6068659999999</v>
      </c>
      <c r="D38" s="217">
        <f t="shared" si="4"/>
        <v>-104.64998899999966</v>
      </c>
      <c r="E38" s="247">
        <f t="shared" si="5"/>
        <v>-9.305473064753611E-2</v>
      </c>
      <c r="G38" s="198" t="s">
        <v>110</v>
      </c>
      <c r="H38" s="217">
        <f>+'5.2'!H20+'5.2'!I20+'5.2'!J20</f>
        <v>376.06163799999996</v>
      </c>
      <c r="I38" s="217">
        <v>472.02184499999998</v>
      </c>
      <c r="J38" s="217">
        <f t="shared" si="6"/>
        <v>-95.960207000000025</v>
      </c>
      <c r="K38" s="247">
        <f t="shared" si="7"/>
        <v>-0.20329611439911222</v>
      </c>
    </row>
    <row r="39" spans="1:11" s="77" customFormat="1" ht="10.199999999999999">
      <c r="E39" s="163"/>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R33"/>
  <sheetViews>
    <sheetView showGridLines="0" view="pageBreakPreview" zoomScale="85" zoomScaleNormal="145" zoomScaleSheetLayoutView="85" workbookViewId="0">
      <selection activeCell="N42" sqref="N42"/>
    </sheetView>
  </sheetViews>
  <sheetFormatPr defaultColWidth="9.109375" defaultRowHeight="11.4"/>
  <cols>
    <col min="1" max="1" width="32.109375" style="160" bestFit="1" customWidth="1"/>
    <col min="2" max="2" width="9" style="160" bestFit="1" customWidth="1"/>
    <col min="3" max="3" width="9.5546875" style="160" bestFit="1" customWidth="1"/>
    <col min="4" max="4" width="10" style="160" bestFit="1" customWidth="1"/>
    <col min="5" max="5" width="10.33203125" style="160" bestFit="1" customWidth="1"/>
    <col min="6" max="6" width="8.6640625" style="160" customWidth="1"/>
    <col min="7" max="9" width="9.109375" style="160"/>
    <col min="10" max="10" width="9.109375" style="160" customWidth="1"/>
    <col min="11" max="11" width="12.6640625" style="160" customWidth="1"/>
    <col min="12" max="12" width="9.6640625" style="160" customWidth="1"/>
    <col min="13" max="16384" width="9.109375" style="160"/>
  </cols>
  <sheetData>
    <row r="1" spans="1:18" ht="17.399999999999999">
      <c r="A1" s="237" t="s">
        <v>300</v>
      </c>
      <c r="B1" s="159"/>
      <c r="C1" s="159"/>
      <c r="D1" s="159"/>
      <c r="E1" s="159"/>
      <c r="K1" s="240" t="str">
        <f>'3'!N1</f>
        <v>II. čtvrtletí 2023</v>
      </c>
    </row>
    <row r="2" spans="1:18" ht="6" customHeight="1">
      <c r="A2" s="159"/>
      <c r="B2" s="159"/>
      <c r="C2" s="159"/>
      <c r="D2" s="159"/>
      <c r="E2" s="159"/>
    </row>
    <row r="3" spans="1:18" s="4" customFormat="1" ht="10.199999999999999">
      <c r="E3" s="163"/>
      <c r="N3" s="3"/>
    </row>
    <row r="4" spans="1:18" ht="12" customHeight="1">
      <c r="A4" s="243" t="s">
        <v>26</v>
      </c>
      <c r="B4" s="319" t="s">
        <v>42</v>
      </c>
      <c r="C4" s="319" t="s">
        <v>43</v>
      </c>
      <c r="D4" s="319" t="s">
        <v>44</v>
      </c>
      <c r="E4" s="319" t="s">
        <v>45</v>
      </c>
      <c r="F4" s="319" t="s">
        <v>7</v>
      </c>
    </row>
    <row r="5" spans="1:18">
      <c r="A5" s="243" t="s">
        <v>295</v>
      </c>
      <c r="B5" s="244">
        <v>7671.9408000000003</v>
      </c>
      <c r="C5" s="244">
        <v>4633.9967153999996</v>
      </c>
      <c r="D5" s="244">
        <v>3745.8223309999994</v>
      </c>
      <c r="E5" s="244">
        <v>6136.9892919999984</v>
      </c>
      <c r="F5" s="196">
        <f t="shared" ref="F5:F6" si="0">SUM(B5:E5)</f>
        <v>22188.749138399999</v>
      </c>
    </row>
    <row r="6" spans="1:18">
      <c r="A6" s="243" t="s">
        <v>296</v>
      </c>
      <c r="B6" s="244">
        <v>7021.2371049999983</v>
      </c>
      <c r="C6" s="244">
        <v>3965.4027319999996</v>
      </c>
      <c r="D6" s="244">
        <v>3547.4660890000009</v>
      </c>
      <c r="E6" s="244">
        <v>6203.9500329999992</v>
      </c>
      <c r="F6" s="196">
        <f t="shared" si="0"/>
        <v>20738.055958999998</v>
      </c>
      <c r="O6" s="161"/>
      <c r="P6" s="161"/>
      <c r="Q6" s="161"/>
      <c r="R6" s="161"/>
    </row>
    <row r="7" spans="1:18">
      <c r="A7" s="243" t="s">
        <v>297</v>
      </c>
      <c r="B7" s="244">
        <v>7667.5807229664297</v>
      </c>
      <c r="C7" s="244">
        <v>4621.9647687183515</v>
      </c>
      <c r="D7" s="244">
        <v>3456.9184949999994</v>
      </c>
      <c r="E7" s="244">
        <v>6278.3488349999998</v>
      </c>
      <c r="F7" s="196">
        <f>SUM(B7:E7)</f>
        <v>22024.81282168478</v>
      </c>
      <c r="P7" s="162"/>
      <c r="Q7" s="162"/>
      <c r="R7" s="162"/>
    </row>
    <row r="8" spans="1:18">
      <c r="A8" s="243" t="s">
        <v>298</v>
      </c>
      <c r="B8" s="244">
        <v>6952.8222269999997</v>
      </c>
      <c r="C8" s="244">
        <v>4444.882713</v>
      </c>
      <c r="D8" s="244">
        <v>3569.6563310000001</v>
      </c>
      <c r="E8" s="244">
        <v>5485.4993239999994</v>
      </c>
      <c r="F8" s="196">
        <f>SUM(B8:E8)</f>
        <v>20452.860594999998</v>
      </c>
      <c r="P8" s="162"/>
      <c r="Q8" s="162"/>
      <c r="R8" s="162"/>
    </row>
    <row r="9" spans="1:18">
      <c r="A9" s="243" t="s">
        <v>319</v>
      </c>
      <c r="B9" s="244">
        <f>+'7.1'!B8+'7.1'!C8+'7.1'!D8</f>
        <v>6353.7723159999996</v>
      </c>
      <c r="C9" s="244">
        <f>+'7.1'!E8+'7.1'!F8+'7.1'!G8</f>
        <v>3700.0376320000005</v>
      </c>
      <c r="D9" s="244">
        <f>+'7.1'!H8+'7.1'!I8+'7.1'!J8</f>
        <v>2880.9089589999999</v>
      </c>
      <c r="E9" s="244"/>
      <c r="F9" s="196"/>
    </row>
    <row r="10" spans="1:18">
      <c r="A10" s="243" t="s">
        <v>299</v>
      </c>
      <c r="B10" s="196">
        <f>+B9-B8</f>
        <v>-599.04991100000007</v>
      </c>
      <c r="C10" s="196">
        <f>+C9-C8</f>
        <v>-744.84508099999948</v>
      </c>
      <c r="D10" s="196">
        <f>+D9-D8</f>
        <v>-688.74737200000027</v>
      </c>
      <c r="E10" s="196"/>
      <c r="F10" s="196"/>
    </row>
    <row r="11" spans="1:18" ht="12">
      <c r="A11" s="245" t="s">
        <v>299</v>
      </c>
      <c r="B11" s="201">
        <f>+(B9-B8)/B8</f>
        <v>-8.6159244612022512E-2</v>
      </c>
      <c r="C11" s="201">
        <f>+(C9-C8)/C8</f>
        <v>-0.1675736187192392</v>
      </c>
      <c r="D11" s="201">
        <f>+(D9-D8)/D8</f>
        <v>-0.19294500874459677</v>
      </c>
      <c r="E11" s="201"/>
      <c r="F11" s="201"/>
    </row>
    <row r="13" spans="1:18">
      <c r="B13" s="327">
        <v>2019</v>
      </c>
      <c r="C13" s="327">
        <v>2020</v>
      </c>
      <c r="D13" s="327">
        <v>2021</v>
      </c>
      <c r="E13" s="327">
        <v>2022</v>
      </c>
    </row>
    <row r="15" spans="1:18" ht="12">
      <c r="A15" s="243" t="s">
        <v>25</v>
      </c>
      <c r="B15" s="319" t="s">
        <v>42</v>
      </c>
      <c r="C15" s="319" t="s">
        <v>43</v>
      </c>
      <c r="D15" s="319" t="s">
        <v>44</v>
      </c>
      <c r="E15" s="319" t="s">
        <v>45</v>
      </c>
      <c r="F15" s="319" t="s">
        <v>7</v>
      </c>
    </row>
    <row r="16" spans="1:18">
      <c r="A16" s="243" t="s">
        <v>295</v>
      </c>
      <c r="B16" s="244">
        <v>14015.397265597716</v>
      </c>
      <c r="C16" s="244">
        <v>5663.1111253245599</v>
      </c>
      <c r="D16" s="244">
        <v>3090.2147482706205</v>
      </c>
      <c r="E16" s="244">
        <v>11080.062526775408</v>
      </c>
      <c r="F16" s="196">
        <f t="shared" ref="F16:F17" si="1">SUM(B16:E16)</f>
        <v>33848.785665968302</v>
      </c>
    </row>
    <row r="17" spans="1:6">
      <c r="A17" s="243" t="s">
        <v>296</v>
      </c>
      <c r="B17" s="244">
        <v>13365.702517027044</v>
      </c>
      <c r="C17" s="244">
        <v>5557.4149748755744</v>
      </c>
      <c r="D17" s="244">
        <v>2881.1293208541133</v>
      </c>
      <c r="E17" s="244">
        <v>11704.285397282179</v>
      </c>
      <c r="F17" s="196">
        <f t="shared" si="1"/>
        <v>33508.532210038917</v>
      </c>
    </row>
    <row r="18" spans="1:6">
      <c r="A18" s="243" t="s">
        <v>297</v>
      </c>
      <c r="B18" s="244">
        <v>14475.47323926062</v>
      </c>
      <c r="C18" s="244">
        <v>6886.6457983141918</v>
      </c>
      <c r="D18" s="244">
        <v>3111.065786985374</v>
      </c>
      <c r="E18" s="244">
        <v>12285.201532999999</v>
      </c>
      <c r="F18" s="196">
        <f>SUM(B18:E18)</f>
        <v>36758.386357560186</v>
      </c>
    </row>
    <row r="19" spans="1:6">
      <c r="A19" s="243" t="s">
        <v>298</v>
      </c>
      <c r="B19" s="244">
        <v>12966.086234000002</v>
      </c>
      <c r="C19" s="244">
        <v>5233.3896450000011</v>
      </c>
      <c r="D19" s="244">
        <v>3145.012549</v>
      </c>
      <c r="E19" s="244">
        <v>10944.489931000007</v>
      </c>
      <c r="F19" s="196">
        <f>SUM(B19:E19)</f>
        <v>32288.978359000012</v>
      </c>
    </row>
    <row r="20" spans="1:6">
      <c r="A20" s="243" t="s">
        <v>319</v>
      </c>
      <c r="B20" s="244">
        <f>+'7.1'!B13+'7.1'!C13+'7.1'!D13</f>
        <v>12311.161743999997</v>
      </c>
      <c r="C20" s="244">
        <f>+'7.1'!E13+'7.1'!F13+'7.1'!G13</f>
        <v>5382.5371059999979</v>
      </c>
      <c r="D20" s="244">
        <f>+'7.1'!H13+'7.1'!I13+'7.1'!J13</f>
        <v>2430.9594330000009</v>
      </c>
      <c r="E20" s="244"/>
      <c r="F20" s="196"/>
    </row>
    <row r="21" spans="1:6">
      <c r="A21" s="243" t="s">
        <v>299</v>
      </c>
      <c r="B21" s="196">
        <f>+B20-B19</f>
        <v>-654.92449000000488</v>
      </c>
      <c r="C21" s="196">
        <f>+C20-C19</f>
        <v>149.14746099999684</v>
      </c>
      <c r="D21" s="196">
        <f>+D20-D19</f>
        <v>-714.05311599999914</v>
      </c>
      <c r="E21" s="196"/>
      <c r="F21" s="196"/>
    </row>
    <row r="22" spans="1:6" ht="12">
      <c r="A22" s="245" t="s">
        <v>299</v>
      </c>
      <c r="B22" s="201">
        <f>+(B20-B19)/B19</f>
        <v>-5.0510576451562164E-2</v>
      </c>
      <c r="C22" s="201">
        <f>+(C20-C19)/C19</f>
        <v>2.8499208183837953E-2</v>
      </c>
      <c r="D22" s="201">
        <f>+(D20-D19)/D19</f>
        <v>-0.22704301012313677</v>
      </c>
      <c r="E22" s="201"/>
      <c r="F22" s="201"/>
    </row>
    <row r="26" spans="1:6" ht="12">
      <c r="A26" s="243" t="s">
        <v>5</v>
      </c>
      <c r="B26" s="319" t="s">
        <v>42</v>
      </c>
      <c r="C26" s="319" t="s">
        <v>43</v>
      </c>
      <c r="D26" s="319" t="s">
        <v>44</v>
      </c>
      <c r="E26" s="319" t="s">
        <v>45</v>
      </c>
      <c r="F26" s="319" t="s">
        <v>7</v>
      </c>
    </row>
    <row r="27" spans="1:6">
      <c r="A27" s="243" t="s">
        <v>295</v>
      </c>
      <c r="B27" s="244">
        <v>8000.2277954508227</v>
      </c>
      <c r="C27" s="244">
        <v>2947.9774611584162</v>
      </c>
      <c r="D27" s="244">
        <v>1375.0624167794851</v>
      </c>
      <c r="E27" s="244">
        <v>6345.6836996429729</v>
      </c>
      <c r="F27" s="196">
        <f t="shared" ref="F27:F28" si="2">SUM(B27:E27)</f>
        <v>18668.951373031698</v>
      </c>
    </row>
    <row r="28" spans="1:6">
      <c r="A28" s="243" t="s">
        <v>296</v>
      </c>
      <c r="B28" s="244">
        <v>7761.4412209729589</v>
      </c>
      <c r="C28" s="244">
        <v>2666.4454051244275</v>
      </c>
      <c r="D28" s="244">
        <v>1502.5578261458868</v>
      </c>
      <c r="E28" s="244">
        <v>6727.5190452424795</v>
      </c>
      <c r="F28" s="196">
        <f t="shared" si="2"/>
        <v>18657.963497485754</v>
      </c>
    </row>
    <row r="29" spans="1:6">
      <c r="A29" s="243" t="s">
        <v>297</v>
      </c>
      <c r="B29" s="244">
        <v>8891.9809219999988</v>
      </c>
      <c r="C29" s="244">
        <v>3340.5134649999991</v>
      </c>
      <c r="D29" s="244">
        <v>1333.2217679999999</v>
      </c>
      <c r="E29" s="244">
        <v>6446.5769939999973</v>
      </c>
      <c r="F29" s="196">
        <f>SUM(B29:E29)</f>
        <v>20012.293148999997</v>
      </c>
    </row>
    <row r="30" spans="1:6">
      <c r="A30" s="243" t="s">
        <v>298</v>
      </c>
      <c r="B30" s="244">
        <v>7390.9582169999985</v>
      </c>
      <c r="C30" s="244">
        <v>2754.0628879999995</v>
      </c>
      <c r="D30" s="244">
        <v>1384.4316569999996</v>
      </c>
      <c r="E30" s="244">
        <v>5576.0934020000022</v>
      </c>
      <c r="F30" s="196">
        <f>SUM(B30:E30)</f>
        <v>17105.546163999999</v>
      </c>
    </row>
    <row r="31" spans="1:6">
      <c r="A31" s="243" t="s">
        <v>319</v>
      </c>
      <c r="B31" s="244">
        <f>+'7.1'!B14+'7.1'!C14+'7.1'!D14</f>
        <v>6684.9819380000008</v>
      </c>
      <c r="C31" s="244">
        <f>+'7.1'!E14+'7.1'!F14+'7.1'!G14</f>
        <v>2768.8376959999991</v>
      </c>
      <c r="D31" s="244">
        <f>+'7.1'!H14+'7.1'!I14+'7.1'!J14</f>
        <v>977.95415900000012</v>
      </c>
      <c r="E31" s="244"/>
      <c r="F31" s="196"/>
    </row>
    <row r="32" spans="1:6">
      <c r="A32" s="243" t="s">
        <v>299</v>
      </c>
      <c r="B32" s="196">
        <f>+B31-B30</f>
        <v>-705.9762789999977</v>
      </c>
      <c r="C32" s="196">
        <f>+C31-C30</f>
        <v>14.774807999999666</v>
      </c>
      <c r="D32" s="196">
        <f>+D31-D30</f>
        <v>-406.47749799999951</v>
      </c>
      <c r="E32" s="196"/>
      <c r="F32" s="196"/>
    </row>
    <row r="33" spans="1:6" ht="12">
      <c r="A33" s="245" t="s">
        <v>299</v>
      </c>
      <c r="B33" s="201">
        <f>+(B31-B30)/B30</f>
        <v>-9.5518910846522767E-2</v>
      </c>
      <c r="C33" s="201">
        <f>+(C31-C30)/C30</f>
        <v>5.3647315260579006E-3</v>
      </c>
      <c r="D33" s="201">
        <f>+(D31-D30)/D30</f>
        <v>-0.29360604111062999</v>
      </c>
      <c r="E33" s="201"/>
      <c r="F33" s="201"/>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8"/>
  <dimension ref="A1:I23"/>
  <sheetViews>
    <sheetView showGridLines="0" view="pageBreakPreview" zoomScaleNormal="70" zoomScaleSheetLayoutView="100" workbookViewId="0">
      <selection activeCell="G31" sqref="G31"/>
    </sheetView>
  </sheetViews>
  <sheetFormatPr defaultRowHeight="13.2"/>
  <cols>
    <col min="1" max="1" width="31.33203125" customWidth="1"/>
    <col min="2" max="3" width="9.6640625" customWidth="1"/>
    <col min="4" max="4" width="10.5546875" customWidth="1"/>
    <col min="10" max="10" width="20.6640625" customWidth="1"/>
    <col min="11" max="11" width="15.33203125" customWidth="1"/>
  </cols>
  <sheetData>
    <row r="1" spans="1:9" ht="17.399999999999999">
      <c r="A1" s="234" t="s">
        <v>301</v>
      </c>
      <c r="I1" s="239" t="str">
        <f>'3'!N1</f>
        <v>II. čtvrtletí 2023</v>
      </c>
    </row>
    <row r="2" spans="1:9" ht="6" customHeight="1"/>
    <row r="3" spans="1:9" ht="24">
      <c r="A3" s="165"/>
      <c r="B3" s="208" t="s">
        <v>327</v>
      </c>
      <c r="C3" s="208" t="s">
        <v>328</v>
      </c>
      <c r="D3" s="208" t="s">
        <v>318</v>
      </c>
      <c r="E3" s="208" t="s">
        <v>172</v>
      </c>
    </row>
    <row r="4" spans="1:9">
      <c r="A4" s="167" t="s">
        <v>199</v>
      </c>
      <c r="B4" s="216">
        <f>SUM(B5:B20)</f>
        <v>11507.808648000002</v>
      </c>
      <c r="C4" s="216">
        <f>SUM(C5:C20)</f>
        <v>13696.174741999997</v>
      </c>
      <c r="D4" s="216">
        <f t="shared" ref="D4:D20" si="0">+B4-C4</f>
        <v>-2188.3660939999954</v>
      </c>
      <c r="E4" s="204">
        <f t="shared" ref="E4:E20" si="1">+B4/C4-1</f>
        <v>-0.15977936432785589</v>
      </c>
    </row>
    <row r="5" spans="1:9">
      <c r="A5" s="166" t="s">
        <v>40</v>
      </c>
      <c r="B5" s="217">
        <f>+'9'!L6</f>
        <v>2674.832727</v>
      </c>
      <c r="C5" s="217">
        <v>3487.5789380000006</v>
      </c>
      <c r="D5" s="217">
        <f t="shared" si="0"/>
        <v>-812.74621100000059</v>
      </c>
      <c r="E5" s="247">
        <f t="shared" si="1"/>
        <v>-0.23304023376918337</v>
      </c>
      <c r="I5" s="156"/>
    </row>
    <row r="6" spans="1:9">
      <c r="A6" s="166" t="s">
        <v>39</v>
      </c>
      <c r="B6" s="217">
        <f>+'9'!L7</f>
        <v>348.79972700000002</v>
      </c>
      <c r="C6" s="217">
        <v>368.71304199999992</v>
      </c>
      <c r="D6" s="217">
        <f t="shared" si="0"/>
        <v>-19.913314999999898</v>
      </c>
      <c r="E6" s="247">
        <f t="shared" si="1"/>
        <v>-5.4007623088092149E-2</v>
      </c>
      <c r="I6" s="156"/>
    </row>
    <row r="7" spans="1:9">
      <c r="A7" s="166" t="s">
        <v>38</v>
      </c>
      <c r="B7" s="217">
        <f>+'9'!L8</f>
        <v>769.66203799999994</v>
      </c>
      <c r="C7" s="217">
        <v>985.06645400000002</v>
      </c>
      <c r="D7" s="217">
        <f t="shared" si="0"/>
        <v>-215.40441600000008</v>
      </c>
      <c r="E7" s="247">
        <f t="shared" si="1"/>
        <v>-0.21866993351090203</v>
      </c>
      <c r="I7" s="156"/>
    </row>
    <row r="8" spans="1:9">
      <c r="A8" s="166" t="s">
        <v>60</v>
      </c>
      <c r="B8" s="217">
        <f>+'9'!L9</f>
        <v>0</v>
      </c>
      <c r="C8" s="217">
        <v>0</v>
      </c>
      <c r="D8" s="217">
        <f t="shared" si="0"/>
        <v>0</v>
      </c>
      <c r="E8" s="247">
        <v>0</v>
      </c>
      <c r="I8" s="156"/>
    </row>
    <row r="9" spans="1:9">
      <c r="A9" s="166" t="s">
        <v>61</v>
      </c>
      <c r="B9" s="217">
        <f>+'9'!L10</f>
        <v>0</v>
      </c>
      <c r="C9" s="217">
        <v>0</v>
      </c>
      <c r="D9" s="217">
        <f t="shared" si="0"/>
        <v>0</v>
      </c>
      <c r="E9" s="247">
        <v>0</v>
      </c>
      <c r="I9" s="156"/>
    </row>
    <row r="10" spans="1:9">
      <c r="A10" s="166" t="s">
        <v>62</v>
      </c>
      <c r="B10" s="217">
        <f>+'9'!L11</f>
        <v>0</v>
      </c>
      <c r="C10" s="217">
        <v>0</v>
      </c>
      <c r="D10" s="217">
        <f t="shared" si="0"/>
        <v>0</v>
      </c>
      <c r="E10" s="247">
        <v>0</v>
      </c>
      <c r="I10" s="156"/>
    </row>
    <row r="11" spans="1:9">
      <c r="A11" s="166" t="s">
        <v>37</v>
      </c>
      <c r="B11" s="217">
        <f>+'9'!L12</f>
        <v>4913.0433439999997</v>
      </c>
      <c r="C11" s="217">
        <v>5606.9547210000001</v>
      </c>
      <c r="D11" s="217">
        <f t="shared" si="0"/>
        <v>-693.91137700000036</v>
      </c>
      <c r="E11" s="247">
        <f t="shared" si="1"/>
        <v>-0.12375904774138091</v>
      </c>
      <c r="I11" s="156"/>
    </row>
    <row r="12" spans="1:9">
      <c r="A12" s="166" t="s">
        <v>72</v>
      </c>
      <c r="B12" s="217">
        <f>+'9'!L13</f>
        <v>0</v>
      </c>
      <c r="C12" s="217">
        <v>0</v>
      </c>
      <c r="D12" s="217">
        <f t="shared" si="0"/>
        <v>0</v>
      </c>
      <c r="E12" s="247">
        <v>0</v>
      </c>
      <c r="I12" s="156"/>
    </row>
    <row r="13" spans="1:9">
      <c r="A13" s="166" t="s">
        <v>36</v>
      </c>
      <c r="B13" s="217">
        <f>+'9'!L14</f>
        <v>0</v>
      </c>
      <c r="C13" s="217">
        <v>0</v>
      </c>
      <c r="D13" s="217">
        <f t="shared" si="0"/>
        <v>0</v>
      </c>
      <c r="E13" s="247">
        <v>0</v>
      </c>
      <c r="I13" s="156"/>
    </row>
    <row r="14" spans="1:9">
      <c r="A14" s="166" t="s">
        <v>35</v>
      </c>
      <c r="B14" s="217">
        <f>+'9'!L15</f>
        <v>153.923832</v>
      </c>
      <c r="C14" s="217">
        <v>147.38861</v>
      </c>
      <c r="D14" s="217">
        <f t="shared" si="0"/>
        <v>6.5352220000000045</v>
      </c>
      <c r="E14" s="247">
        <f t="shared" si="1"/>
        <v>4.4340074853816747E-2</v>
      </c>
      <c r="I14" s="156"/>
    </row>
    <row r="15" spans="1:9">
      <c r="A15" s="166" t="s">
        <v>34</v>
      </c>
      <c r="B15" s="217">
        <f>+'9'!L16</f>
        <v>0.77335900000000002</v>
      </c>
      <c r="C15" s="217">
        <v>13.773779000000001</v>
      </c>
      <c r="D15" s="217">
        <f t="shared" si="0"/>
        <v>-13.000420000000002</v>
      </c>
      <c r="E15" s="247">
        <f>+B15/C15-1</f>
        <v>-0.9438528090221282</v>
      </c>
      <c r="I15" s="156"/>
    </row>
    <row r="16" spans="1:9">
      <c r="A16" s="166" t="s">
        <v>33</v>
      </c>
      <c r="B16" s="217">
        <f>+'9'!L17</f>
        <v>458.42728799999998</v>
      </c>
      <c r="C16" s="217">
        <v>502.01046000000002</v>
      </c>
      <c r="D16" s="217">
        <f t="shared" si="0"/>
        <v>-43.583172000000047</v>
      </c>
      <c r="E16" s="247">
        <f t="shared" si="1"/>
        <v>-8.6817258747955317E-2</v>
      </c>
    </row>
    <row r="17" spans="1:5">
      <c r="A17" s="166" t="s">
        <v>32</v>
      </c>
      <c r="B17" s="217">
        <f>+'9'!L18</f>
        <v>879.829882</v>
      </c>
      <c r="C17" s="217">
        <v>855.41121100000009</v>
      </c>
      <c r="D17" s="217">
        <f t="shared" si="0"/>
        <v>24.418670999999904</v>
      </c>
      <c r="E17" s="247">
        <f t="shared" si="1"/>
        <v>2.854611990817113E-2</v>
      </c>
    </row>
    <row r="18" spans="1:5">
      <c r="A18" s="166" t="s">
        <v>3</v>
      </c>
      <c r="B18" s="217">
        <f>+'9'!L19</f>
        <v>0</v>
      </c>
      <c r="C18" s="217">
        <v>0</v>
      </c>
      <c r="D18" s="217">
        <f t="shared" si="0"/>
        <v>0</v>
      </c>
      <c r="E18" s="247">
        <v>0</v>
      </c>
    </row>
    <row r="19" spans="1:5">
      <c r="A19" s="166" t="s">
        <v>31</v>
      </c>
      <c r="B19" s="217">
        <f>+'9'!L20</f>
        <v>4.7736470000000004</v>
      </c>
      <c r="C19" s="217">
        <v>20.507004999999992</v>
      </c>
      <c r="D19" s="217">
        <f t="shared" si="0"/>
        <v>-15.733357999999992</v>
      </c>
      <c r="E19" s="247">
        <f t="shared" si="1"/>
        <v>-0.76721871380047935</v>
      </c>
    </row>
    <row r="20" spans="1:5">
      <c r="A20" s="166" t="s">
        <v>30</v>
      </c>
      <c r="B20" s="217">
        <f>+'9'!L21</f>
        <v>1303.7428040000007</v>
      </c>
      <c r="C20" s="217">
        <v>1708.7705219999989</v>
      </c>
      <c r="D20" s="217">
        <f t="shared" si="0"/>
        <v>-405.02771799999823</v>
      </c>
      <c r="E20" s="247">
        <f t="shared" si="1"/>
        <v>-0.23702873661815105</v>
      </c>
    </row>
    <row r="21" spans="1:5" s="164" customFormat="1" ht="10.199999999999999">
      <c r="E21" s="163"/>
    </row>
    <row r="23" spans="1:5">
      <c r="B23" s="155"/>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1856E-3896-43B4-932C-7BF58042E86D}">
  <sheetPr>
    <tabColor theme="3" tint="0.39997558519241921"/>
  </sheetPr>
  <dimension ref="A1:D49"/>
  <sheetViews>
    <sheetView view="pageBreakPreview" zoomScaleNormal="100" zoomScaleSheetLayoutView="100" workbookViewId="0">
      <selection activeCell="B10" sqref="B10"/>
    </sheetView>
  </sheetViews>
  <sheetFormatPr defaultColWidth="9.109375" defaultRowHeight="13.8"/>
  <cols>
    <col min="1" max="1" width="56.44140625" style="296" customWidth="1"/>
    <col min="2" max="4" width="12.6640625" style="296" customWidth="1"/>
    <col min="5" max="16384" width="9.109375" style="296"/>
  </cols>
  <sheetData>
    <row r="1" spans="1:4" ht="21">
      <c r="A1" s="295" t="s">
        <v>326</v>
      </c>
      <c r="D1" s="297"/>
    </row>
    <row r="2" spans="1:4">
      <c r="C2" s="367" t="s">
        <v>172</v>
      </c>
      <c r="D2" s="367"/>
    </row>
    <row r="3" spans="1:4">
      <c r="A3" s="298" t="s">
        <v>309</v>
      </c>
      <c r="B3" s="299">
        <f>+'10.1'!D11</f>
        <v>21296.071208999994</v>
      </c>
      <c r="C3" s="299">
        <f>+'10.1'!D12</f>
        <v>-2974.9172040000049</v>
      </c>
      <c r="D3" s="300">
        <f>+'10.1'!D13</f>
        <v>-0.12257091278600682</v>
      </c>
    </row>
    <row r="4" spans="1:4">
      <c r="A4" s="301" t="str">
        <f>+'5.4'!B4</f>
        <v>Červenec</v>
      </c>
      <c r="B4" s="302">
        <f>INDEX('3'!$B$6:$M$6,,MATCH('2'!A4,'3'!$B$4:$M$4,0))</f>
        <v>7009.3079059999982</v>
      </c>
      <c r="C4" s="302">
        <f>+'10.2'!H11</f>
        <v>-502.59739400000217</v>
      </c>
      <c r="D4" s="303">
        <f>+'10.2'!H12</f>
        <v>-6.690677982854791E-2</v>
      </c>
    </row>
    <row r="5" spans="1:4">
      <c r="A5" s="301" t="str">
        <f>+'5.4'!C4</f>
        <v>Srpen</v>
      </c>
      <c r="B5" s="302">
        <f>INDEX('3'!$B$6:$M$6,,MATCH('2'!A5,'3'!$B$4:$M$4,0))</f>
        <v>7020.7445659999994</v>
      </c>
      <c r="C5" s="302">
        <f>+'10.2'!I11</f>
        <v>-436.48899400000028</v>
      </c>
      <c r="D5" s="303">
        <f>+'10.2'!I12</f>
        <v>-5.8532294917151596E-2</v>
      </c>
    </row>
    <row r="6" spans="1:4">
      <c r="A6" s="301" t="str">
        <f>+'5.4'!D4</f>
        <v>Září</v>
      </c>
      <c r="B6" s="302">
        <f>INDEX('3'!$B$6:$M$6,,MATCH('2'!A6,'3'!$B$4:$M$4,0))</f>
        <v>7266.0187369999985</v>
      </c>
      <c r="C6" s="302">
        <f>+'10.2'!J11</f>
        <v>-2035.8308160000015</v>
      </c>
      <c r="D6" s="303">
        <f>+'10.2'!J12</f>
        <v>-0.21886301260843469</v>
      </c>
    </row>
    <row r="7" spans="1:4" ht="7.5" customHeight="1">
      <c r="B7" s="302"/>
    </row>
    <row r="8" spans="1:4">
      <c r="A8" s="301" t="s">
        <v>303</v>
      </c>
      <c r="B8" s="302"/>
    </row>
    <row r="9" spans="1:4">
      <c r="A9" s="301" t="s">
        <v>40</v>
      </c>
      <c r="B9" s="302">
        <f>+'4.1'!H8+'4.1'!I8+'4.1'!J8</f>
        <v>4220.2859089999993</v>
      </c>
      <c r="C9" s="302">
        <f>+VLOOKUP(A9,'10.3'!$A$4:$E$20,4,FALSE)</f>
        <v>-572.7328920000009</v>
      </c>
      <c r="D9" s="303">
        <f>+VLOOKUP(A9,'10.3'!$A$4:$E$20,5,FALSE)</f>
        <v>-0.11949314529717847</v>
      </c>
    </row>
    <row r="10" spans="1:4">
      <c r="A10" s="301" t="s">
        <v>38</v>
      </c>
      <c r="B10" s="302">
        <f>+'4.1'!H10+'4.1'!I10+'4.1'!J10</f>
        <v>1163.7694350000002</v>
      </c>
      <c r="C10" s="302">
        <f>+VLOOKUP(A10,'10.3'!$A$4:$E$20,4,FALSE)</f>
        <v>-396.95245199999954</v>
      </c>
      <c r="D10" s="303">
        <f>+VLOOKUP(A10,'10.3'!$A$4:$E$20,5,FALSE)</f>
        <v>-0.25433900511449647</v>
      </c>
    </row>
    <row r="11" spans="1:4">
      <c r="A11" s="301" t="s">
        <v>37</v>
      </c>
      <c r="B11" s="302">
        <f>+'4.1'!H14+'4.1'!I14+'4.1'!J14</f>
        <v>6832.525361</v>
      </c>
      <c r="C11" s="302">
        <f>+VLOOKUP(A11,'10.3'!$A$4:$E$20,4,FALSE)</f>
        <v>-1143.4682519999997</v>
      </c>
      <c r="D11" s="303">
        <f>+VLOOKUP(A11,'10.3'!$A$4:$E$20,5,FALSE)</f>
        <v>-0.14336373716953221</v>
      </c>
    </row>
    <row r="12" spans="1:4">
      <c r="A12" s="301" t="s">
        <v>30</v>
      </c>
      <c r="B12" s="302">
        <f>+'4.1'!H23+'4.1'!I23+'4.1'!J23</f>
        <v>3291.91595653173</v>
      </c>
      <c r="C12" s="302">
        <f>+VLOOKUP(A12,'10.3'!$A$4:$E$20,4,FALSE)</f>
        <v>-779.93969546109702</v>
      </c>
      <c r="D12" s="303">
        <f>+VLOOKUP(A12,'10.3'!$A$4:$E$20,5,FALSE)</f>
        <v>-0.19154404333547115</v>
      </c>
    </row>
    <row r="13" spans="1:4" ht="7.5" customHeight="1">
      <c r="A13" s="301"/>
      <c r="B13" s="302"/>
      <c r="C13" s="302"/>
      <c r="D13" s="304"/>
    </row>
    <row r="14" spans="1:4">
      <c r="A14" s="301" t="s">
        <v>304</v>
      </c>
      <c r="B14" s="302"/>
      <c r="C14" s="302"/>
      <c r="D14" s="304"/>
    </row>
    <row r="15" spans="1:4">
      <c r="A15" s="301" t="s">
        <v>104</v>
      </c>
      <c r="B15" s="302">
        <f>+'4.2'!H14+'4.2'!I14+'4.2'!J14</f>
        <v>4462.2991159999983</v>
      </c>
      <c r="C15" s="302">
        <f>+VLOOKUP(A15,'10.3'!$A$24:$E$38,4,FALSE)</f>
        <v>-644.26846699999987</v>
      </c>
      <c r="D15" s="303">
        <f>+VLOOKUP(A15,'10.3'!$A$24:$E$38,5,FALSE)</f>
        <v>-0.12616468039017048</v>
      </c>
    </row>
    <row r="16" spans="1:4">
      <c r="A16" s="301" t="s">
        <v>108</v>
      </c>
      <c r="B16" s="302">
        <f>+'4.2'!H18+'4.2'!I18+'4.2'!J18</f>
        <v>3464.1799410000012</v>
      </c>
      <c r="C16" s="302">
        <f>+VLOOKUP(A16,'10.3'!$A$24:$E$38,4,FALSE)</f>
        <v>-557.86545399999977</v>
      </c>
      <c r="D16" s="303">
        <f>+VLOOKUP(A16,'10.3'!$A$24:$E$38,5,FALSE)</f>
        <v>-0.13870192879809595</v>
      </c>
    </row>
    <row r="17" spans="1:4">
      <c r="A17" s="301" t="s">
        <v>109</v>
      </c>
      <c r="B17" s="302">
        <f>+'4.2'!H19+'4.2'!I19+'4.2'!J19</f>
        <v>5209.0548629999994</v>
      </c>
      <c r="C17" s="302">
        <f>+VLOOKUP(A17,'10.3'!$A$24:$E$38,4,FALSE)</f>
        <v>-846.21911700000055</v>
      </c>
      <c r="D17" s="303">
        <f>+VLOOKUP(A17,'10.3'!$A$24:$E$38,5,FALSE)</f>
        <v>-0.13974910463093537</v>
      </c>
    </row>
    <row r="18" spans="1:4">
      <c r="A18" s="301"/>
      <c r="B18" s="302"/>
      <c r="C18" s="302"/>
      <c r="D18" s="304"/>
    </row>
    <row r="19" spans="1:4" ht="7.5" customHeight="1">
      <c r="B19" s="302"/>
    </row>
    <row r="20" spans="1:4">
      <c r="A20" s="298" t="s">
        <v>310</v>
      </c>
      <c r="B20" s="305">
        <f>+'10.1'!D20</f>
        <v>8002.1799869999995</v>
      </c>
      <c r="C20" s="305">
        <f>+'10.1'!D21</f>
        <v>-1895.1390146545018</v>
      </c>
      <c r="D20" s="306">
        <f>+'10.1'!D22</f>
        <v>-0.19148003760793178</v>
      </c>
    </row>
    <row r="21" spans="1:4">
      <c r="A21" s="301" t="str">
        <f>+'5.4'!B4</f>
        <v>Červenec</v>
      </c>
      <c r="B21" s="302">
        <f>+'10.2'!H19</f>
        <v>2569.672791</v>
      </c>
      <c r="C21" s="302">
        <f>+'10.2'!H20</f>
        <v>-266.34816641571797</v>
      </c>
      <c r="D21" s="303">
        <f>+'10.2'!H21</f>
        <v>-9.3916148863167709E-2</v>
      </c>
    </row>
    <row r="22" spans="1:4">
      <c r="A22" s="301" t="str">
        <f>+'5.4'!C4</f>
        <v>Srpen</v>
      </c>
      <c r="B22" s="302">
        <f>+'10.2'!I19</f>
        <v>2649.3152569999997</v>
      </c>
      <c r="C22" s="302">
        <f>+'10.2'!I20</f>
        <v>-203.90433377289764</v>
      </c>
      <c r="D22" s="303">
        <f>+'10.2'!I21</f>
        <v>-7.1464648018087801E-2</v>
      </c>
    </row>
    <row r="23" spans="1:4">
      <c r="A23" s="301" t="str">
        <f>+'5.4'!D4</f>
        <v>Září</v>
      </c>
      <c r="B23" s="302">
        <f>+'10.2'!J19</f>
        <v>2783.1919390000003</v>
      </c>
      <c r="C23" s="302">
        <f>+'10.2'!J20</f>
        <v>-1424.8865144658866</v>
      </c>
      <c r="D23" s="303">
        <f>+'10.2'!J21</f>
        <v>-0.3386074024576019</v>
      </c>
    </row>
    <row r="24" spans="1:4" ht="7.5" customHeight="1"/>
    <row r="25" spans="1:4">
      <c r="A25" s="301" t="s">
        <v>305</v>
      </c>
    </row>
    <row r="26" spans="1:4">
      <c r="A26" s="301" t="s">
        <v>40</v>
      </c>
      <c r="B26" s="302">
        <f>+'5.1'!H8+'5.1'!I8+'5.1'!J8</f>
        <v>796.70990600000005</v>
      </c>
      <c r="C26" s="307">
        <f>+VLOOKUP(A26,'10.3'!$G$4:$K$20,4,FALSE)</f>
        <v>-252.88901999999985</v>
      </c>
      <c r="D26" s="303">
        <f>+VLOOKUP(A26,'10.3'!$G$4:$K$20,5,FALSE)</f>
        <v>-0.24093871833858937</v>
      </c>
    </row>
    <row r="27" spans="1:4">
      <c r="A27" s="301" t="s">
        <v>38</v>
      </c>
      <c r="B27" s="302">
        <f>+'5.1'!H10+'5.1'!I10+'5.1'!J10</f>
        <v>503.68928900000003</v>
      </c>
      <c r="C27" s="307">
        <f>+VLOOKUP(A27,'10.3'!$G$4:$K$20,4,FALSE)</f>
        <v>-277.53344899999991</v>
      </c>
      <c r="D27" s="303">
        <f>+VLOOKUP(A27,'10.3'!$G$4:$K$20,5,FALSE)</f>
        <v>-0.35525521147849637</v>
      </c>
    </row>
    <row r="28" spans="1:4">
      <c r="A28" s="301" t="s">
        <v>37</v>
      </c>
      <c r="B28" s="302">
        <f>+'5.1'!H14+'5.1'!I14+'5.1'!J14</f>
        <v>3109.5536749999997</v>
      </c>
      <c r="C28" s="307">
        <f>+VLOOKUP(A28,'10.3'!$G$4:$K$20,4,FALSE)</f>
        <v>-696.47503500000084</v>
      </c>
      <c r="D28" s="303">
        <f>+VLOOKUP(A28,'10.3'!$G$4:$K$20,5,FALSE)</f>
        <v>-0.18299258572855082</v>
      </c>
    </row>
    <row r="29" spans="1:4">
      <c r="A29" s="301" t="s">
        <v>30</v>
      </c>
      <c r="B29" s="302">
        <f>+'5.1'!H23+'5.1'!I23+'5.1'!J23</f>
        <v>2160.5723400347219</v>
      </c>
      <c r="C29" s="307">
        <f>+VLOOKUP(A29,'10.3'!$G$4:$K$20,4,FALSE)</f>
        <v>-558.88158733497994</v>
      </c>
      <c r="D29" s="303">
        <f>+VLOOKUP(A29,'10.3'!$G$4:$K$20,5,FALSE)</f>
        <v>-0.20551243090025018</v>
      </c>
    </row>
    <row r="30" spans="1:4" ht="7.5" customHeight="1"/>
    <row r="31" spans="1:4">
      <c r="A31" s="301" t="s">
        <v>306</v>
      </c>
    </row>
    <row r="32" spans="1:4">
      <c r="A32" s="301" t="s">
        <v>104</v>
      </c>
      <c r="B32" s="302">
        <f>+'5.2'!H14+'5.2'!I14+'5.2'!J14</f>
        <v>1210.935929</v>
      </c>
      <c r="C32" s="307">
        <f>+VLOOKUP(A32,'10.3'!$G$24:$K$38,4,FALSE)</f>
        <v>-354.67601200000013</v>
      </c>
      <c r="D32" s="303">
        <f>+VLOOKUP(A32,'10.3'!$G$24:$K$38,5,FALSE)</f>
        <v>-0.22654145814285154</v>
      </c>
    </row>
    <row r="33" spans="1:4">
      <c r="A33" s="301" t="s">
        <v>108</v>
      </c>
      <c r="B33" s="302">
        <f>+'5.2'!H18+'5.2'!I18+'5.2'!J18</f>
        <v>1871.9206120000001</v>
      </c>
      <c r="C33" s="307">
        <f>+VLOOKUP(A33,'10.3'!$G$24:$K$38,4,FALSE)</f>
        <v>-505.8376439999995</v>
      </c>
      <c r="D33" s="303">
        <f>+VLOOKUP(A33,'10.3'!$G$24:$K$38,5,FALSE)</f>
        <v>-0.21273720434933885</v>
      </c>
    </row>
    <row r="34" spans="1:4">
      <c r="A34" s="301" t="s">
        <v>109</v>
      </c>
      <c r="B34" s="302">
        <f>+'5.2'!H19+'5.2'!I19+'5.2'!J19</f>
        <v>1417.742972</v>
      </c>
      <c r="C34" s="307">
        <f>+VLOOKUP(A34,'10.3'!$G$24:$K$38,4,FALSE)</f>
        <v>-201.0324999999998</v>
      </c>
      <c r="D34" s="303">
        <f>+VLOOKUP(A34,'10.3'!$G$24:$K$38,5,FALSE)</f>
        <v>-0.12418800721734669</v>
      </c>
    </row>
    <row r="35" spans="1:4" ht="7.5" customHeight="1"/>
    <row r="36" spans="1:4" ht="16.2">
      <c r="A36" s="308" t="s">
        <v>311</v>
      </c>
      <c r="B36" s="305">
        <f>+'6'!J6</f>
        <v>37688.415500000003</v>
      </c>
    </row>
    <row r="37" spans="1:4" ht="7.5" customHeight="1"/>
    <row r="38" spans="1:4">
      <c r="A38" s="298" t="s">
        <v>312</v>
      </c>
    </row>
    <row r="39" spans="1:4">
      <c r="A39" s="301" t="s">
        <v>26</v>
      </c>
      <c r="B39" s="302">
        <f>+'10.4'!D9</f>
        <v>2880.9089589999999</v>
      </c>
      <c r="C39" s="302">
        <f>+'10.4'!D10</f>
        <v>-688.74737200000027</v>
      </c>
      <c r="D39" s="303">
        <f>+'10.4'!D11</f>
        <v>-0.19294500874459677</v>
      </c>
    </row>
    <row r="40" spans="1:4">
      <c r="A40" s="301" t="s">
        <v>25</v>
      </c>
      <c r="B40" s="302">
        <f>+'10.4'!D20</f>
        <v>2430.9594330000009</v>
      </c>
      <c r="C40" s="302">
        <f>+'10.4'!D21</f>
        <v>-714.05311599999914</v>
      </c>
      <c r="D40" s="303">
        <f>+'10.4'!D22</f>
        <v>-0.22704301012313677</v>
      </c>
    </row>
    <row r="41" spans="1:4">
      <c r="A41" s="301" t="s">
        <v>5</v>
      </c>
      <c r="B41" s="302">
        <f>+'10.4'!D31</f>
        <v>977.95415900000012</v>
      </c>
      <c r="C41" s="302">
        <f>+'10.4'!D32</f>
        <v>-406.47749799999951</v>
      </c>
      <c r="D41" s="303">
        <f>+'10.4'!D33</f>
        <v>-0.29360604111062999</v>
      </c>
    </row>
    <row r="42" spans="1:4" ht="7.5" customHeight="1"/>
    <row r="43" spans="1:4">
      <c r="A43" s="298" t="s">
        <v>313</v>
      </c>
      <c r="B43" s="305">
        <f>+'10.5'!B4</f>
        <v>11507.808648000002</v>
      </c>
      <c r="C43" s="305">
        <f>+'10.5'!D4</f>
        <v>-2188.3660939999954</v>
      </c>
      <c r="D43" s="306">
        <f>+'10.5'!E4</f>
        <v>-0.15977936432785589</v>
      </c>
    </row>
    <row r="44" spans="1:4" ht="7.5" customHeight="1"/>
    <row r="45" spans="1:4">
      <c r="A45" s="301" t="s">
        <v>307</v>
      </c>
    </row>
    <row r="46" spans="1:4">
      <c r="A46" s="301" t="s">
        <v>40</v>
      </c>
      <c r="B46" s="302">
        <f>+'9'!L6</f>
        <v>2674.832727</v>
      </c>
      <c r="C46" s="302">
        <f>+VLOOKUP(A46,'10.5'!$A$4:$E$20,4,FALSE)</f>
        <v>-812.74621100000059</v>
      </c>
      <c r="D46" s="303">
        <f>+VLOOKUP(A46,'10.5'!$A$4:$E$20,5,FALSE)</f>
        <v>-0.23304023376918337</v>
      </c>
    </row>
    <row r="47" spans="1:4">
      <c r="A47" s="301" t="s">
        <v>38</v>
      </c>
      <c r="B47" s="302">
        <f>+'9'!L8</f>
        <v>769.66203799999994</v>
      </c>
      <c r="C47" s="302">
        <f>+VLOOKUP(A47,'10.5'!$A$4:$E$20,4,FALSE)</f>
        <v>-215.40441600000008</v>
      </c>
      <c r="D47" s="303">
        <f>+VLOOKUP(A47,'10.5'!$A$4:$E$20,5,FALSE)</f>
        <v>-0.21866993351090203</v>
      </c>
    </row>
    <row r="48" spans="1:4">
      <c r="A48" s="301" t="s">
        <v>37</v>
      </c>
      <c r="B48" s="302">
        <f>+'9'!L12</f>
        <v>4913.0433439999997</v>
      </c>
      <c r="C48" s="302">
        <f>+VLOOKUP(A48,'10.5'!$A$4:$E$20,4,FALSE)</f>
        <v>-693.91137700000036</v>
      </c>
      <c r="D48" s="303">
        <f>+VLOOKUP(A48,'10.5'!$A$4:$E$20,5,FALSE)</f>
        <v>-0.12375904774138091</v>
      </c>
    </row>
    <row r="49" spans="1:4">
      <c r="A49" s="301" t="s">
        <v>30</v>
      </c>
      <c r="B49" s="302">
        <f>+'9'!L21</f>
        <v>1303.7428040000007</v>
      </c>
      <c r="C49" s="302">
        <f>+VLOOKUP(A49,'10.5'!$A$4:$E$20,4,FALSE)</f>
        <v>-405.02771799999823</v>
      </c>
      <c r="D49" s="303">
        <f>+VLOOKUP(A49,'10.5'!$A$4:$E$20,5,FALSE)</f>
        <v>-0.23702873661815105</v>
      </c>
    </row>
  </sheetData>
  <mergeCells count="1">
    <mergeCell ref="C2:D2"/>
  </mergeCells>
  <pageMargins left="0.31496062992125984" right="0.31496062992125984" top="0.35433070866141736" bottom="0.35433070866141736" header="0.31496062992125984" footer="0.31496062992125984"/>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FE83-9C4F-4A86-A6EA-ECEE6AD6380B}">
  <dimension ref="A25:F58"/>
  <sheetViews>
    <sheetView zoomScale="70" zoomScaleNormal="70" workbookViewId="0">
      <selection activeCell="B51" sqref="B51"/>
    </sheetView>
  </sheetViews>
  <sheetFormatPr defaultRowHeight="13.2"/>
  <sheetData>
    <row r="25" spans="6:6">
      <c r="F25" s="210"/>
    </row>
    <row r="26" spans="6:6">
      <c r="F26" s="210"/>
    </row>
    <row r="27" spans="6:6">
      <c r="F27" s="210"/>
    </row>
    <row r="28" spans="6:6">
      <c r="F28" s="210"/>
    </row>
    <row r="47" spans="1:6" ht="13.8">
      <c r="A47" s="330" t="s">
        <v>251</v>
      </c>
      <c r="B47" s="331"/>
      <c r="C47" s="331"/>
      <c r="D47" s="331"/>
      <c r="E47" s="331"/>
      <c r="F47" s="331"/>
    </row>
    <row r="48" spans="1:6" ht="13.8">
      <c r="A48" s="334" t="s">
        <v>252</v>
      </c>
      <c r="B48" s="332"/>
      <c r="C48" s="332"/>
      <c r="D48" s="331"/>
      <c r="E48" s="331"/>
      <c r="F48" s="331"/>
    </row>
    <row r="49" spans="1:6">
      <c r="A49" s="331"/>
      <c r="B49" s="331"/>
      <c r="C49" s="331"/>
      <c r="D49" s="331"/>
      <c r="E49" s="331"/>
      <c r="F49" s="331"/>
    </row>
    <row r="50" spans="1:6" ht="13.8">
      <c r="A50" s="333" t="s">
        <v>314</v>
      </c>
      <c r="B50" s="350" t="s">
        <v>329</v>
      </c>
      <c r="C50" s="331"/>
      <c r="D50" s="331"/>
      <c r="E50" s="331"/>
      <c r="F50" s="331"/>
    </row>
    <row r="51" spans="1:6">
      <c r="A51" s="331"/>
      <c r="B51" s="331"/>
      <c r="C51" s="331"/>
      <c r="D51" s="331"/>
      <c r="E51" s="331"/>
      <c r="F51" s="331"/>
    </row>
    <row r="52" spans="1:6">
      <c r="A52" s="331"/>
      <c r="B52" s="331"/>
      <c r="C52" s="331"/>
      <c r="D52" s="331"/>
      <c r="E52" s="331"/>
      <c r="F52" s="331"/>
    </row>
    <row r="53" spans="1:6">
      <c r="A53" s="331"/>
      <c r="B53" s="331"/>
      <c r="C53" s="331"/>
      <c r="D53" s="331"/>
      <c r="E53" s="331"/>
      <c r="F53" s="331"/>
    </row>
    <row r="54" spans="1:6">
      <c r="A54" s="331"/>
      <c r="B54" s="331"/>
      <c r="C54" s="331"/>
      <c r="D54" s="331"/>
      <c r="E54" s="331"/>
      <c r="F54" s="331"/>
    </row>
    <row r="55" spans="1:6">
      <c r="A55" s="331"/>
      <c r="B55" s="331"/>
      <c r="C55" s="331"/>
      <c r="D55" s="331"/>
      <c r="E55" s="331"/>
      <c r="F55" s="331"/>
    </row>
    <row r="56" spans="1:6">
      <c r="A56" s="331"/>
      <c r="B56" s="331"/>
      <c r="C56" s="331"/>
      <c r="D56" s="331"/>
      <c r="E56" s="331"/>
      <c r="F56" s="331"/>
    </row>
    <row r="57" spans="1:6">
      <c r="A57" s="331"/>
      <c r="B57" s="331"/>
      <c r="C57" s="331"/>
      <c r="D57" s="331"/>
      <c r="E57" s="331"/>
      <c r="F57" s="331"/>
    </row>
    <row r="58" spans="1:6">
      <c r="A58" s="331"/>
      <c r="B58" s="331"/>
      <c r="C58" s="331"/>
      <c r="D58" s="331"/>
      <c r="E58" s="331"/>
      <c r="F58" s="331"/>
    </row>
  </sheetData>
  <hyperlinks>
    <hyperlink ref="A48" r:id="rId1" xr:uid="{FE690EA6-EBE3-4DAD-9064-DA013DE09F7C}"/>
  </hyperlinks>
  <pageMargins left="0.7" right="0.7" top="0.78740157499999996" bottom="0.78740157499999996"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dimension ref="A1:R44"/>
  <sheetViews>
    <sheetView showGridLines="0" view="pageBreakPreview" zoomScaleNormal="70" zoomScaleSheetLayoutView="100" workbookViewId="0">
      <selection activeCell="Q21" sqref="Q21"/>
    </sheetView>
  </sheetViews>
  <sheetFormatPr defaultColWidth="9.109375" defaultRowHeight="11.4"/>
  <cols>
    <col min="1" max="1" width="31.109375" style="66" customWidth="1"/>
    <col min="2" max="13" width="8.5546875" style="66" customWidth="1"/>
    <col min="14" max="14" width="10.109375" style="66" customWidth="1"/>
    <col min="15" max="15" width="8.44140625" style="66" customWidth="1"/>
    <col min="16" max="16" width="11.44140625" style="66" bestFit="1" customWidth="1"/>
    <col min="17" max="17" width="9.5546875" style="66" bestFit="1" customWidth="1"/>
    <col min="18" max="16384" width="9.109375" style="66"/>
  </cols>
  <sheetData>
    <row r="1" spans="1:18" s="76" customFormat="1" ht="21">
      <c r="A1" s="174" t="s">
        <v>244</v>
      </c>
      <c r="B1" s="72"/>
      <c r="C1" s="72"/>
      <c r="D1" s="72"/>
      <c r="E1" s="72"/>
      <c r="F1" s="72"/>
      <c r="G1" s="72"/>
      <c r="H1" s="72"/>
      <c r="I1" s="72"/>
      <c r="J1" s="72"/>
      <c r="K1" s="72"/>
      <c r="L1" s="72"/>
      <c r="M1" s="72"/>
      <c r="N1" s="238" t="s">
        <v>320</v>
      </c>
    </row>
    <row r="2" spans="1:18" ht="6" customHeight="1">
      <c r="A2" s="7"/>
      <c r="B2" s="7"/>
      <c r="C2" s="7"/>
      <c r="D2" s="7"/>
      <c r="E2" s="7"/>
      <c r="F2" s="7"/>
      <c r="G2" s="7"/>
      <c r="H2" s="7"/>
      <c r="I2" s="7"/>
      <c r="J2" s="7"/>
      <c r="K2" s="7"/>
      <c r="L2" s="7"/>
      <c r="M2" s="7"/>
      <c r="N2" s="7"/>
    </row>
    <row r="3" spans="1:18" ht="12">
      <c r="A3" s="376">
        <v>2023</v>
      </c>
      <c r="B3" s="377" t="s">
        <v>42</v>
      </c>
      <c r="C3" s="378"/>
      <c r="D3" s="379"/>
      <c r="E3" s="377" t="s">
        <v>43</v>
      </c>
      <c r="F3" s="378"/>
      <c r="G3" s="379"/>
      <c r="H3" s="378" t="s">
        <v>44</v>
      </c>
      <c r="I3" s="378"/>
      <c r="J3" s="378"/>
      <c r="K3" s="377" t="s">
        <v>45</v>
      </c>
      <c r="L3" s="378"/>
      <c r="M3" s="379"/>
      <c r="N3" s="380" t="s">
        <v>7</v>
      </c>
      <c r="Q3" s="125"/>
      <c r="R3" s="125"/>
    </row>
    <row r="4" spans="1:18" ht="12">
      <c r="A4" s="376"/>
      <c r="B4" s="274" t="s">
        <v>8</v>
      </c>
      <c r="C4" s="264" t="s">
        <v>9</v>
      </c>
      <c r="D4" s="275" t="s">
        <v>10</v>
      </c>
      <c r="E4" s="274" t="s">
        <v>11</v>
      </c>
      <c r="F4" s="264" t="s">
        <v>12</v>
      </c>
      <c r="G4" s="275" t="s">
        <v>13</v>
      </c>
      <c r="H4" s="193" t="s">
        <v>14</v>
      </c>
      <c r="I4" s="193" t="s">
        <v>15</v>
      </c>
      <c r="J4" s="193" t="s">
        <v>16</v>
      </c>
      <c r="K4" s="274" t="s">
        <v>17</v>
      </c>
      <c r="L4" s="264" t="s">
        <v>18</v>
      </c>
      <c r="M4" s="275" t="s">
        <v>19</v>
      </c>
      <c r="N4" s="380"/>
    </row>
    <row r="5" spans="1:18" s="79" customFormat="1">
      <c r="A5" s="369" t="s">
        <v>59</v>
      </c>
      <c r="B5" s="370">
        <f>SUM(B6:D6)</f>
        <v>47726.938649209136</v>
      </c>
      <c r="C5" s="371"/>
      <c r="D5" s="372"/>
      <c r="E5" s="370">
        <f>SUM(E6:G6)</f>
        <v>29403.68549189562</v>
      </c>
      <c r="F5" s="371"/>
      <c r="G5" s="372"/>
      <c r="H5" s="371">
        <f>SUM(H6:J6)</f>
        <v>21296.071208999994</v>
      </c>
      <c r="I5" s="371"/>
      <c r="J5" s="371"/>
      <c r="K5" s="373">
        <f>SUM(K6:M6)</f>
        <v>0</v>
      </c>
      <c r="L5" s="374"/>
      <c r="M5" s="375"/>
      <c r="N5" s="368">
        <f>SUM(B6:M6)</f>
        <v>98426.695350104739</v>
      </c>
      <c r="Q5" s="123"/>
      <c r="R5" s="123"/>
    </row>
    <row r="6" spans="1:18" s="79" customFormat="1">
      <c r="A6" s="369"/>
      <c r="B6" s="276">
        <v>17156.377908492996</v>
      </c>
      <c r="C6" s="263">
        <v>15621.68122812989</v>
      </c>
      <c r="D6" s="277">
        <v>14948.879512586254</v>
      </c>
      <c r="E6" s="292">
        <v>12929.22656767085</v>
      </c>
      <c r="F6" s="290">
        <v>9373.7717624830093</v>
      </c>
      <c r="G6" s="277">
        <v>7100.687161741761</v>
      </c>
      <c r="H6" s="290">
        <v>7009.3079059999982</v>
      </c>
      <c r="I6" s="290">
        <v>7020.7445659999994</v>
      </c>
      <c r="J6" s="290">
        <v>7266.0187369999985</v>
      </c>
      <c r="K6" s="336">
        <v>0</v>
      </c>
      <c r="L6" s="337">
        <v>0</v>
      </c>
      <c r="M6" s="338">
        <v>0</v>
      </c>
      <c r="N6" s="368"/>
    </row>
    <row r="7" spans="1:18" ht="12.75" customHeight="1">
      <c r="A7" s="369" t="s">
        <v>71</v>
      </c>
      <c r="B7" s="370">
        <f>SUM(B8:D8)</f>
        <v>2352.6917960000005</v>
      </c>
      <c r="C7" s="371"/>
      <c r="D7" s="372"/>
      <c r="E7" s="370">
        <f>SUM(E8:G8)</f>
        <v>2069.5121370000002</v>
      </c>
      <c r="F7" s="371"/>
      <c r="G7" s="372"/>
      <c r="H7" s="371">
        <f>SUM(H8:J8)</f>
        <v>1835.6385809999997</v>
      </c>
      <c r="I7" s="371"/>
      <c r="J7" s="371"/>
      <c r="K7" s="373">
        <f>SUM(K8:M8)</f>
        <v>0</v>
      </c>
      <c r="L7" s="374"/>
      <c r="M7" s="375"/>
      <c r="N7" s="368">
        <f>SUM(B8:M8)</f>
        <v>6257.8425139999999</v>
      </c>
      <c r="P7" s="157"/>
    </row>
    <row r="8" spans="1:18" s="79" customFormat="1" ht="12.75" customHeight="1">
      <c r="A8" s="369"/>
      <c r="B8" s="276">
        <v>834.34775000000013</v>
      </c>
      <c r="C8" s="263">
        <v>720.97007499999972</v>
      </c>
      <c r="D8" s="277">
        <v>797.37397100000067</v>
      </c>
      <c r="E8" s="292">
        <v>755.6535600000002</v>
      </c>
      <c r="F8" s="290">
        <v>681.26783</v>
      </c>
      <c r="G8" s="277">
        <v>632.59074700000008</v>
      </c>
      <c r="H8" s="290">
        <v>598.73770399999989</v>
      </c>
      <c r="I8" s="290">
        <v>608.09318099999962</v>
      </c>
      <c r="J8" s="290">
        <v>628.80769600000031</v>
      </c>
      <c r="K8" s="336">
        <v>0</v>
      </c>
      <c r="L8" s="337">
        <v>0</v>
      </c>
      <c r="M8" s="338">
        <v>0</v>
      </c>
      <c r="N8" s="368"/>
      <c r="P8" s="158"/>
    </row>
    <row r="9" spans="1:18" s="110" customFormat="1" ht="12" customHeight="1">
      <c r="A9" s="369" t="s">
        <v>91</v>
      </c>
      <c r="B9" s="370">
        <f>SUM(B10:D10)</f>
        <v>3641.8592449640073</v>
      </c>
      <c r="C9" s="371"/>
      <c r="D9" s="372"/>
      <c r="E9" s="370">
        <f>SUM(E10:G10)</f>
        <v>2824.9889337147947</v>
      </c>
      <c r="F9" s="371"/>
      <c r="G9" s="372"/>
      <c r="H9" s="371">
        <f>SUM(H10:J10)</f>
        <v>2200.8016103399996</v>
      </c>
      <c r="I9" s="371"/>
      <c r="J9" s="371"/>
      <c r="K9" s="373">
        <f>SUM(K10:M10)</f>
        <v>0</v>
      </c>
      <c r="L9" s="374"/>
      <c r="M9" s="375"/>
      <c r="N9" s="368">
        <f>SUM(B10:M10)</f>
        <v>8667.649789018802</v>
      </c>
      <c r="P9" s="157"/>
    </row>
    <row r="10" spans="1:18" s="110" customFormat="1" ht="12" customHeight="1">
      <c r="A10" s="369"/>
      <c r="B10" s="276">
        <v>1298.4741176115099</v>
      </c>
      <c r="C10" s="263">
        <v>1172.9105865900385</v>
      </c>
      <c r="D10" s="277">
        <v>1170.4745407624584</v>
      </c>
      <c r="E10" s="292">
        <v>1151.5312556566041</v>
      </c>
      <c r="F10" s="290">
        <v>941.29552035178301</v>
      </c>
      <c r="G10" s="277">
        <v>732.16215770640747</v>
      </c>
      <c r="H10" s="290">
        <v>721.13288332000002</v>
      </c>
      <c r="I10" s="290">
        <v>745.46166213999993</v>
      </c>
      <c r="J10" s="290">
        <v>734.20706487999939</v>
      </c>
      <c r="K10" s="336">
        <v>0</v>
      </c>
      <c r="L10" s="337">
        <v>0</v>
      </c>
      <c r="M10" s="338">
        <v>0</v>
      </c>
      <c r="N10" s="368"/>
      <c r="P10" s="158"/>
    </row>
    <row r="11" spans="1:18" s="7" customFormat="1" ht="12" customHeight="1">
      <c r="A11" s="369" t="s">
        <v>183</v>
      </c>
      <c r="B11" s="370">
        <f>SUM(B12:D12)</f>
        <v>12213.981555968845</v>
      </c>
      <c r="C11" s="371"/>
      <c r="D11" s="372"/>
      <c r="E11" s="370">
        <f>SUM(E12:G12)</f>
        <v>10094.026874034258</v>
      </c>
      <c r="F11" s="371"/>
      <c r="G11" s="372"/>
      <c r="H11" s="371">
        <f>SUM(H12:J12)</f>
        <v>9201.1360936600013</v>
      </c>
      <c r="I11" s="371"/>
      <c r="J11" s="371"/>
      <c r="K11" s="373">
        <f>SUM(K12:M12)</f>
        <v>0</v>
      </c>
      <c r="L11" s="374"/>
      <c r="M11" s="375"/>
      <c r="N11" s="368">
        <f>SUM(B12:M12)</f>
        <v>31509.144523663104</v>
      </c>
      <c r="P11" s="157"/>
      <c r="Q11" s="124"/>
      <c r="R11" s="124"/>
    </row>
    <row r="12" spans="1:18" s="110" customFormat="1" ht="12" customHeight="1">
      <c r="A12" s="369"/>
      <c r="B12" s="276">
        <v>4526.7202936460089</v>
      </c>
      <c r="C12" s="263">
        <v>3723.4006641388055</v>
      </c>
      <c r="D12" s="277">
        <v>3963.8605981840306</v>
      </c>
      <c r="E12" s="292">
        <v>3697.5963548824311</v>
      </c>
      <c r="F12" s="290">
        <v>3466.0746509458877</v>
      </c>
      <c r="G12" s="277">
        <v>2930.3558682059388</v>
      </c>
      <c r="H12" s="290">
        <v>3098.9712376800003</v>
      </c>
      <c r="I12" s="290">
        <v>2999.6187178600017</v>
      </c>
      <c r="J12" s="290">
        <v>3102.5461381199989</v>
      </c>
      <c r="K12" s="336">
        <v>0</v>
      </c>
      <c r="L12" s="337">
        <v>0</v>
      </c>
      <c r="M12" s="338">
        <v>0</v>
      </c>
      <c r="N12" s="368"/>
      <c r="P12" s="158"/>
    </row>
    <row r="13" spans="1:18" s="7" customFormat="1" ht="12" customHeight="1">
      <c r="A13" s="369" t="s">
        <v>116</v>
      </c>
      <c r="B13" s="370">
        <f>SUM(B14:D14)</f>
        <v>29456.294074276284</v>
      </c>
      <c r="C13" s="371"/>
      <c r="D13" s="372"/>
      <c r="E13" s="370">
        <f>SUM(E14:G14)</f>
        <v>14350.56608014656</v>
      </c>
      <c r="F13" s="371"/>
      <c r="G13" s="372"/>
      <c r="H13" s="371">
        <f>SUM(H14:J14)</f>
        <v>8002.1799869999995</v>
      </c>
      <c r="I13" s="371"/>
      <c r="J13" s="371"/>
      <c r="K13" s="373">
        <f>SUM(K14:M14)</f>
        <v>0</v>
      </c>
      <c r="L13" s="374"/>
      <c r="M13" s="375"/>
      <c r="N13" s="368">
        <f>SUM(B14:M14)</f>
        <v>51809.04014142284</v>
      </c>
      <c r="P13" s="157"/>
      <c r="Q13" s="124"/>
      <c r="R13" s="124"/>
    </row>
    <row r="14" spans="1:18" s="110" customFormat="1" ht="12" customHeight="1">
      <c r="A14" s="369"/>
      <c r="B14" s="276">
        <v>10473.229814235476</v>
      </c>
      <c r="C14" s="263">
        <v>9982.7115194010457</v>
      </c>
      <c r="D14" s="277">
        <v>9000.3527406397625</v>
      </c>
      <c r="E14" s="292">
        <v>7302.8025641318145</v>
      </c>
      <c r="F14" s="290">
        <v>4264.0078931853359</v>
      </c>
      <c r="G14" s="277">
        <v>2783.7556228294097</v>
      </c>
      <c r="H14" s="290">
        <v>2569.672791</v>
      </c>
      <c r="I14" s="290">
        <v>2649.3152569999997</v>
      </c>
      <c r="J14" s="290">
        <v>2783.1919390000003</v>
      </c>
      <c r="K14" s="336">
        <v>0</v>
      </c>
      <c r="L14" s="337">
        <v>0</v>
      </c>
      <c r="M14" s="338">
        <v>0</v>
      </c>
      <c r="N14" s="368"/>
      <c r="P14" s="129"/>
    </row>
    <row r="15" spans="1:18" s="110" customFormat="1" ht="12" customHeight="1">
      <c r="A15" s="369" t="s">
        <v>90</v>
      </c>
      <c r="B15" s="370">
        <f>SUM(B16:D16)</f>
        <v>62.111978000004456</v>
      </c>
      <c r="C15" s="371"/>
      <c r="D15" s="372"/>
      <c r="E15" s="370">
        <f>SUM(E16:G16)</f>
        <v>64.591467000006105</v>
      </c>
      <c r="F15" s="371"/>
      <c r="G15" s="372"/>
      <c r="H15" s="371">
        <f>SUM(H16:J16)</f>
        <v>56.314936999997371</v>
      </c>
      <c r="I15" s="371"/>
      <c r="J15" s="371"/>
      <c r="K15" s="373">
        <f>SUM(K16:M16)</f>
        <v>0</v>
      </c>
      <c r="L15" s="374"/>
      <c r="M15" s="375"/>
      <c r="N15" s="368">
        <f>SUM(B16:M16)</f>
        <v>183.01838200000793</v>
      </c>
      <c r="P15" s="121"/>
    </row>
    <row r="16" spans="1:18" s="110" customFormat="1" ht="12" customHeight="1">
      <c r="A16" s="369"/>
      <c r="B16" s="276">
        <v>23.605933000000732</v>
      </c>
      <c r="C16" s="263">
        <v>21.688383000000613</v>
      </c>
      <c r="D16" s="277">
        <v>16.817662000003111</v>
      </c>
      <c r="E16" s="292">
        <v>21.642832999999882</v>
      </c>
      <c r="F16" s="290">
        <v>21.125868000001901</v>
      </c>
      <c r="G16" s="277">
        <v>21.822766000004322</v>
      </c>
      <c r="H16" s="290">
        <v>20.793289999998251</v>
      </c>
      <c r="I16" s="290">
        <v>18.255747999998675</v>
      </c>
      <c r="J16" s="290">
        <v>17.265899000000445</v>
      </c>
      <c r="K16" s="336">
        <v>0</v>
      </c>
      <c r="L16" s="337">
        <v>0</v>
      </c>
      <c r="M16" s="338">
        <v>0</v>
      </c>
      <c r="N16" s="368"/>
      <c r="P16" s="129"/>
    </row>
    <row r="17" spans="1:14" s="77" customFormat="1" ht="10.199999999999999">
      <c r="A17" s="190"/>
      <c r="B17" s="4"/>
      <c r="C17" s="4"/>
      <c r="D17" s="4"/>
      <c r="E17" s="4"/>
      <c r="F17" s="4"/>
      <c r="G17" s="4"/>
      <c r="H17" s="4"/>
      <c r="I17" s="4"/>
      <c r="J17" s="4"/>
      <c r="K17" s="4"/>
      <c r="L17" s="4"/>
      <c r="M17" s="4"/>
      <c r="N17" s="3"/>
    </row>
    <row r="18" spans="1:14">
      <c r="A18" s="112" t="str">
        <f>A5</f>
        <v>Výroba tepla brutto</v>
      </c>
      <c r="B18" s="113">
        <f t="shared" ref="B18:M18" si="0">B6</f>
        <v>17156.377908492996</v>
      </c>
      <c r="C18" s="113">
        <f t="shared" si="0"/>
        <v>15621.68122812989</v>
      </c>
      <c r="D18" s="113">
        <f t="shared" si="0"/>
        <v>14948.879512586254</v>
      </c>
      <c r="E18" s="113">
        <f t="shared" si="0"/>
        <v>12929.22656767085</v>
      </c>
      <c r="F18" s="113">
        <f t="shared" si="0"/>
        <v>9373.7717624830093</v>
      </c>
      <c r="G18" s="113">
        <f t="shared" si="0"/>
        <v>7100.687161741761</v>
      </c>
      <c r="H18" s="113">
        <f t="shared" si="0"/>
        <v>7009.3079059999982</v>
      </c>
      <c r="I18" s="113">
        <f t="shared" si="0"/>
        <v>7020.7445659999994</v>
      </c>
      <c r="J18" s="113">
        <f t="shared" si="0"/>
        <v>7266.0187369999985</v>
      </c>
      <c r="K18" s="113">
        <f t="shared" si="0"/>
        <v>0</v>
      </c>
      <c r="L18" s="113">
        <f t="shared" si="0"/>
        <v>0</v>
      </c>
      <c r="M18" s="113">
        <f t="shared" si="0"/>
        <v>0</v>
      </c>
    </row>
    <row r="19" spans="1:14">
      <c r="A19" s="10" t="str">
        <f>A7</f>
        <v xml:space="preserve">Technologická vlastní spotřeba tepla </v>
      </c>
      <c r="B19" s="25">
        <f t="shared" ref="B19:M19" si="1">-B8</f>
        <v>-834.34775000000013</v>
      </c>
      <c r="C19" s="25">
        <f t="shared" si="1"/>
        <v>-720.97007499999972</v>
      </c>
      <c r="D19" s="25">
        <f t="shared" si="1"/>
        <v>-797.37397100000067</v>
      </c>
      <c r="E19" s="25">
        <f t="shared" si="1"/>
        <v>-755.6535600000002</v>
      </c>
      <c r="F19" s="25">
        <f t="shared" si="1"/>
        <v>-681.26783</v>
      </c>
      <c r="G19" s="25">
        <f t="shared" si="1"/>
        <v>-632.59074700000008</v>
      </c>
      <c r="H19" s="25">
        <f t="shared" si="1"/>
        <v>-598.73770399999989</v>
      </c>
      <c r="I19" s="25">
        <f t="shared" si="1"/>
        <v>-608.09318099999962</v>
      </c>
      <c r="J19" s="25">
        <f t="shared" si="1"/>
        <v>-628.80769600000031</v>
      </c>
      <c r="K19" s="25">
        <f t="shared" si="1"/>
        <v>0</v>
      </c>
      <c r="L19" s="25">
        <f t="shared" si="1"/>
        <v>0</v>
      </c>
      <c r="M19" s="25">
        <f t="shared" si="1"/>
        <v>0</v>
      </c>
    </row>
    <row r="20" spans="1:14">
      <c r="A20" s="10" t="str">
        <f>A9</f>
        <v>Ztráty</v>
      </c>
      <c r="B20" s="113">
        <f t="shared" ref="B20:M20" si="2">-B10</f>
        <v>-1298.4741176115099</v>
      </c>
      <c r="C20" s="113">
        <f t="shared" si="2"/>
        <v>-1172.9105865900385</v>
      </c>
      <c r="D20" s="113">
        <f t="shared" si="2"/>
        <v>-1170.4745407624584</v>
      </c>
      <c r="E20" s="113">
        <f t="shared" si="2"/>
        <v>-1151.5312556566041</v>
      </c>
      <c r="F20" s="113">
        <f t="shared" si="2"/>
        <v>-941.29552035178301</v>
      </c>
      <c r="G20" s="113">
        <f t="shared" si="2"/>
        <v>-732.16215770640747</v>
      </c>
      <c r="H20" s="113">
        <f t="shared" si="2"/>
        <v>-721.13288332000002</v>
      </c>
      <c r="I20" s="113">
        <f t="shared" si="2"/>
        <v>-745.46166213999993</v>
      </c>
      <c r="J20" s="113">
        <f t="shared" si="2"/>
        <v>-734.20706487999939</v>
      </c>
      <c r="K20" s="113">
        <f t="shared" si="2"/>
        <v>0</v>
      </c>
      <c r="L20" s="113">
        <f t="shared" si="2"/>
        <v>0</v>
      </c>
      <c r="M20" s="113">
        <f t="shared" si="2"/>
        <v>0</v>
      </c>
      <c r="N20" s="78"/>
    </row>
    <row r="21" spans="1:14">
      <c r="A21" s="103" t="str">
        <f>A11</f>
        <v>Vlastní spotřeba tepla</v>
      </c>
      <c r="B21" s="93">
        <f>-B12</f>
        <v>-4526.7202936460089</v>
      </c>
      <c r="C21" s="93">
        <f t="shared" ref="C21:M21" si="3">-C12</f>
        <v>-3723.4006641388055</v>
      </c>
      <c r="D21" s="93">
        <f t="shared" si="3"/>
        <v>-3963.8605981840306</v>
      </c>
      <c r="E21" s="93">
        <f t="shared" si="3"/>
        <v>-3697.5963548824311</v>
      </c>
      <c r="F21" s="93">
        <f t="shared" si="3"/>
        <v>-3466.0746509458877</v>
      </c>
      <c r="G21" s="93">
        <f t="shared" si="3"/>
        <v>-2930.3558682059388</v>
      </c>
      <c r="H21" s="93">
        <f t="shared" si="3"/>
        <v>-3098.9712376800003</v>
      </c>
      <c r="I21" s="93">
        <f t="shared" si="3"/>
        <v>-2999.6187178600017</v>
      </c>
      <c r="J21" s="93">
        <f t="shared" si="3"/>
        <v>-3102.5461381199989</v>
      </c>
      <c r="K21" s="93">
        <f t="shared" si="3"/>
        <v>0</v>
      </c>
      <c r="L21" s="93">
        <f t="shared" si="3"/>
        <v>0</v>
      </c>
      <c r="M21" s="93">
        <f t="shared" si="3"/>
        <v>0</v>
      </c>
      <c r="N21" s="78"/>
    </row>
    <row r="22" spans="1:14">
      <c r="A22" s="103" t="str">
        <f>A13</f>
        <v>Dodávky tepla</v>
      </c>
      <c r="B22" s="93">
        <f t="shared" ref="B22:M22" si="4">-B14</f>
        <v>-10473.229814235476</v>
      </c>
      <c r="C22" s="93">
        <f t="shared" si="4"/>
        <v>-9982.7115194010457</v>
      </c>
      <c r="D22" s="93">
        <f t="shared" si="4"/>
        <v>-9000.3527406397625</v>
      </c>
      <c r="E22" s="93">
        <f t="shared" si="4"/>
        <v>-7302.8025641318145</v>
      </c>
      <c r="F22" s="93">
        <f t="shared" si="4"/>
        <v>-4264.0078931853359</v>
      </c>
      <c r="G22" s="93">
        <f t="shared" si="4"/>
        <v>-2783.7556228294097</v>
      </c>
      <c r="H22" s="93">
        <f t="shared" si="4"/>
        <v>-2569.672791</v>
      </c>
      <c r="I22" s="93">
        <f t="shared" si="4"/>
        <v>-2649.3152569999997</v>
      </c>
      <c r="J22" s="93">
        <f t="shared" si="4"/>
        <v>-2783.1919390000003</v>
      </c>
      <c r="K22" s="93">
        <f t="shared" si="4"/>
        <v>0</v>
      </c>
      <c r="L22" s="93">
        <f t="shared" si="4"/>
        <v>0</v>
      </c>
      <c r="M22" s="93">
        <f t="shared" si="4"/>
        <v>0</v>
      </c>
    </row>
    <row r="23" spans="1:14">
      <c r="A23" s="103" t="str">
        <f>A15</f>
        <v>Bilanční rozdíl</v>
      </c>
      <c r="B23" s="93">
        <f t="shared" ref="B23:M23" si="5">-B16</f>
        <v>-23.605933000000732</v>
      </c>
      <c r="C23" s="93">
        <f t="shared" si="5"/>
        <v>-21.688383000000613</v>
      </c>
      <c r="D23" s="93">
        <f t="shared" si="5"/>
        <v>-16.817662000003111</v>
      </c>
      <c r="E23" s="93">
        <f t="shared" si="5"/>
        <v>-21.642832999999882</v>
      </c>
      <c r="F23" s="93">
        <f t="shared" si="5"/>
        <v>-21.125868000001901</v>
      </c>
      <c r="G23" s="93">
        <f t="shared" si="5"/>
        <v>-21.822766000004322</v>
      </c>
      <c r="H23" s="93">
        <f t="shared" si="5"/>
        <v>-20.793289999998251</v>
      </c>
      <c r="I23" s="93">
        <f t="shared" si="5"/>
        <v>-18.255747999998675</v>
      </c>
      <c r="J23" s="93">
        <f t="shared" si="5"/>
        <v>-17.265899000000445</v>
      </c>
      <c r="K23" s="93">
        <f t="shared" si="5"/>
        <v>0</v>
      </c>
      <c r="L23" s="93">
        <f t="shared" si="5"/>
        <v>0</v>
      </c>
      <c r="M23" s="93">
        <f t="shared" si="5"/>
        <v>0</v>
      </c>
    </row>
    <row r="42" spans="1:4" ht="12">
      <c r="A42" s="117"/>
      <c r="B42" s="121"/>
      <c r="C42" s="118"/>
      <c r="D42" s="118"/>
    </row>
    <row r="43" spans="1:4">
      <c r="B43" s="118"/>
      <c r="C43" s="118"/>
      <c r="D43" s="118"/>
    </row>
    <row r="44" spans="1:4">
      <c r="B44" s="118"/>
      <c r="C44" s="118"/>
      <c r="D44" s="118"/>
    </row>
  </sheetData>
  <mergeCells count="42">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 ref="H7:J7"/>
    <mergeCell ref="K7:M7"/>
    <mergeCell ref="A13:A14"/>
    <mergeCell ref="B13:D13"/>
    <mergeCell ref="E13:G13"/>
    <mergeCell ref="E9:G9"/>
    <mergeCell ref="H9:J9"/>
    <mergeCell ref="K9:M9"/>
    <mergeCell ref="A9:A10"/>
    <mergeCell ref="B9:D9"/>
    <mergeCell ref="N9:N10"/>
    <mergeCell ref="N13:N14"/>
    <mergeCell ref="A11:A12"/>
    <mergeCell ref="B11:D11"/>
    <mergeCell ref="E11:G11"/>
    <mergeCell ref="H11:J11"/>
    <mergeCell ref="K11:M11"/>
    <mergeCell ref="H13:J13"/>
    <mergeCell ref="K13:M13"/>
    <mergeCell ref="N11:N12"/>
    <mergeCell ref="N15:N16"/>
    <mergeCell ref="A15:A16"/>
    <mergeCell ref="B15:D15"/>
    <mergeCell ref="E15:G15"/>
    <mergeCell ref="H15:J15"/>
    <mergeCell ref="K15:M15"/>
  </mergeCells>
  <phoneticPr fontId="9" type="noConversion"/>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U46"/>
  <sheetViews>
    <sheetView showGridLines="0" view="pageBreakPreview" zoomScaleNormal="70" zoomScaleSheetLayoutView="100" workbookViewId="0">
      <selection activeCell="H8" sqref="H8:J8"/>
    </sheetView>
  </sheetViews>
  <sheetFormatPr defaultColWidth="9.109375" defaultRowHeight="11.4"/>
  <cols>
    <col min="1" max="1" width="30.88671875" style="66" customWidth="1"/>
    <col min="2" max="13" width="8.5546875" style="66" customWidth="1"/>
    <col min="14" max="14" width="10.44140625" style="66" customWidth="1"/>
    <col min="15" max="15" width="8.44140625" style="66" customWidth="1"/>
    <col min="16" max="16" width="11.44140625" style="66" bestFit="1" customWidth="1"/>
    <col min="17" max="16384" width="9.109375" style="66"/>
  </cols>
  <sheetData>
    <row r="1" spans="1:21" s="131" customFormat="1" ht="21">
      <c r="A1" s="175" t="s">
        <v>245</v>
      </c>
      <c r="N1" s="238" t="str">
        <f>'3'!N1</f>
        <v>II. čtvrtletí 2023</v>
      </c>
    </row>
    <row r="2" spans="1:21" s="76" customFormat="1" ht="17.399999999999999">
      <c r="A2" s="234" t="s">
        <v>246</v>
      </c>
      <c r="B2" s="72"/>
      <c r="C2" s="72"/>
      <c r="D2" s="72"/>
      <c r="E2" s="72"/>
      <c r="F2" s="72"/>
      <c r="G2" s="72"/>
      <c r="H2" s="72"/>
      <c r="I2" s="72"/>
      <c r="J2" s="72"/>
      <c r="K2" s="72"/>
      <c r="L2" s="72"/>
      <c r="M2" s="72"/>
    </row>
    <row r="3" spans="1:21" ht="6" customHeight="1">
      <c r="A3" s="7"/>
      <c r="B3" s="191"/>
      <c r="C3" s="191"/>
      <c r="D3" s="191"/>
      <c r="E3" s="191"/>
      <c r="F3" s="191"/>
      <c r="G3" s="191"/>
      <c r="H3" s="191"/>
      <c r="I3" s="191"/>
      <c r="J3" s="191"/>
      <c r="K3" s="191"/>
      <c r="L3" s="191"/>
      <c r="M3" s="191"/>
      <c r="N3" s="191"/>
    </row>
    <row r="4" spans="1:21" ht="12">
      <c r="A4" s="376">
        <v>2023</v>
      </c>
      <c r="B4" s="377" t="s">
        <v>42</v>
      </c>
      <c r="C4" s="378"/>
      <c r="D4" s="379"/>
      <c r="E4" s="378" t="s">
        <v>43</v>
      </c>
      <c r="F4" s="378"/>
      <c r="G4" s="378"/>
      <c r="H4" s="377" t="s">
        <v>44</v>
      </c>
      <c r="I4" s="378"/>
      <c r="J4" s="379"/>
      <c r="K4" s="377" t="s">
        <v>45</v>
      </c>
      <c r="L4" s="378"/>
      <c r="M4" s="379"/>
      <c r="N4" s="209" t="s">
        <v>7</v>
      </c>
    </row>
    <row r="5" spans="1:21" ht="12">
      <c r="A5" s="376"/>
      <c r="B5" s="274" t="s">
        <v>8</v>
      </c>
      <c r="C5" s="264" t="s">
        <v>9</v>
      </c>
      <c r="D5" s="275" t="s">
        <v>10</v>
      </c>
      <c r="E5" s="193" t="s">
        <v>11</v>
      </c>
      <c r="F5" s="193" t="s">
        <v>12</v>
      </c>
      <c r="G5" s="193" t="s">
        <v>13</v>
      </c>
      <c r="H5" s="274" t="s">
        <v>14</v>
      </c>
      <c r="I5" s="264" t="s">
        <v>15</v>
      </c>
      <c r="J5" s="275" t="s">
        <v>16</v>
      </c>
      <c r="K5" s="274" t="s">
        <v>17</v>
      </c>
      <c r="L5" s="264" t="s">
        <v>18</v>
      </c>
      <c r="M5" s="275" t="s">
        <v>19</v>
      </c>
      <c r="N5" s="194"/>
    </row>
    <row r="6" spans="1:21" s="79" customFormat="1" ht="12">
      <c r="A6" s="381" t="s">
        <v>59</v>
      </c>
      <c r="B6" s="382">
        <f>SUM(B7:D7)</f>
        <v>47726.938649209136</v>
      </c>
      <c r="C6" s="383"/>
      <c r="D6" s="384"/>
      <c r="E6" s="383">
        <f>SUM(E7:G7)</f>
        <v>29403.68549189562</v>
      </c>
      <c r="F6" s="383"/>
      <c r="G6" s="383"/>
      <c r="H6" s="382">
        <f>SUM(H7:J7)</f>
        <v>21296.071208999994</v>
      </c>
      <c r="I6" s="383"/>
      <c r="J6" s="384"/>
      <c r="K6" s="385">
        <f>SUM(K7:M7)</f>
        <v>0</v>
      </c>
      <c r="L6" s="386"/>
      <c r="M6" s="387"/>
      <c r="N6" s="368">
        <f>SUM(N8:N23)</f>
        <v>98426.695350104754</v>
      </c>
    </row>
    <row r="7" spans="1:21" s="79" customFormat="1" ht="12">
      <c r="A7" s="381"/>
      <c r="B7" s="278">
        <f t="shared" ref="B7:M7" si="0">SUM(B8:B23)</f>
        <v>17156.377908492996</v>
      </c>
      <c r="C7" s="262">
        <f t="shared" si="0"/>
        <v>15621.68122812989</v>
      </c>
      <c r="D7" s="279">
        <f t="shared" si="0"/>
        <v>14948.879512586254</v>
      </c>
      <c r="E7" s="348">
        <f t="shared" si="0"/>
        <v>12929.22656767085</v>
      </c>
      <c r="F7" s="348">
        <f t="shared" si="0"/>
        <v>9373.7717624830093</v>
      </c>
      <c r="G7" s="348">
        <f t="shared" si="0"/>
        <v>7100.687161741761</v>
      </c>
      <c r="H7" s="294">
        <f t="shared" si="0"/>
        <v>7009.3079059999982</v>
      </c>
      <c r="I7" s="355">
        <f t="shared" si="0"/>
        <v>7020.7445659999994</v>
      </c>
      <c r="J7" s="279">
        <f t="shared" si="0"/>
        <v>7266.0187369999985</v>
      </c>
      <c r="K7" s="340">
        <f t="shared" si="0"/>
        <v>0</v>
      </c>
      <c r="L7" s="339">
        <f t="shared" si="0"/>
        <v>0</v>
      </c>
      <c r="M7" s="341">
        <f t="shared" si="0"/>
        <v>0</v>
      </c>
      <c r="N7" s="368"/>
      <c r="Q7" s="133"/>
    </row>
    <row r="8" spans="1:21">
      <c r="A8" s="166" t="s">
        <v>40</v>
      </c>
      <c r="B8" s="276">
        <v>2159.5593310000004</v>
      </c>
      <c r="C8" s="263">
        <v>1926.0143219999998</v>
      </c>
      <c r="D8" s="277">
        <v>2301.508186</v>
      </c>
      <c r="E8" s="290">
        <v>2129.1486249999994</v>
      </c>
      <c r="F8" s="290">
        <v>1691.0288799999998</v>
      </c>
      <c r="G8" s="290">
        <v>1391.7076720000002</v>
      </c>
      <c r="H8" s="292">
        <v>1427.8061189999996</v>
      </c>
      <c r="I8" s="290">
        <v>1387.8536569999997</v>
      </c>
      <c r="J8" s="277">
        <v>1404.626133</v>
      </c>
      <c r="K8" s="336">
        <v>0</v>
      </c>
      <c r="L8" s="337">
        <v>0</v>
      </c>
      <c r="M8" s="338">
        <v>0</v>
      </c>
      <c r="N8" s="189">
        <f t="shared" ref="N8:N23" si="1">SUM(B8:M8)</f>
        <v>15819.252924999999</v>
      </c>
      <c r="P8" s="157"/>
      <c r="Q8" s="128"/>
      <c r="R8" s="128"/>
      <c r="S8" s="128"/>
      <c r="T8" s="128"/>
      <c r="U8" s="121"/>
    </row>
    <row r="9" spans="1:21">
      <c r="A9" s="166" t="s">
        <v>39</v>
      </c>
      <c r="B9" s="276">
        <v>409.57335599999982</v>
      </c>
      <c r="C9" s="263">
        <v>376.74537100000032</v>
      </c>
      <c r="D9" s="277">
        <v>392.1801309999999</v>
      </c>
      <c r="E9" s="290">
        <v>363.03044699999998</v>
      </c>
      <c r="F9" s="290">
        <v>330.54318799999993</v>
      </c>
      <c r="G9" s="290">
        <v>295.53253300000023</v>
      </c>
      <c r="H9" s="292">
        <v>292.74524099999979</v>
      </c>
      <c r="I9" s="290">
        <v>292.1360719999999</v>
      </c>
      <c r="J9" s="277">
        <v>287.65426899999983</v>
      </c>
      <c r="K9" s="336">
        <v>0</v>
      </c>
      <c r="L9" s="337">
        <v>0</v>
      </c>
      <c r="M9" s="338">
        <v>0</v>
      </c>
      <c r="N9" s="189">
        <f t="shared" si="1"/>
        <v>3040.1406079999992</v>
      </c>
      <c r="P9" s="157"/>
      <c r="Q9" s="128"/>
      <c r="R9" s="128"/>
      <c r="S9" s="128"/>
      <c r="T9" s="128"/>
      <c r="U9" s="121"/>
    </row>
    <row r="10" spans="1:21">
      <c r="A10" s="166" t="s">
        <v>38</v>
      </c>
      <c r="B10" s="276">
        <v>1565.3079129999999</v>
      </c>
      <c r="C10" s="263">
        <v>1391.2060910000002</v>
      </c>
      <c r="D10" s="277">
        <v>1234.2759160000003</v>
      </c>
      <c r="E10" s="290">
        <v>995.3799469999999</v>
      </c>
      <c r="F10" s="290">
        <v>583.50088999999991</v>
      </c>
      <c r="G10" s="290">
        <v>425.918679</v>
      </c>
      <c r="H10" s="292">
        <v>381.45676000000003</v>
      </c>
      <c r="I10" s="290">
        <v>332.70815099999999</v>
      </c>
      <c r="J10" s="277">
        <v>449.60452400000003</v>
      </c>
      <c r="K10" s="336">
        <v>0</v>
      </c>
      <c r="L10" s="337">
        <v>0</v>
      </c>
      <c r="M10" s="338">
        <v>0</v>
      </c>
      <c r="N10" s="189">
        <f t="shared" si="1"/>
        <v>7359.3588710000013</v>
      </c>
      <c r="P10" s="157"/>
      <c r="Q10" s="128"/>
      <c r="R10" s="128"/>
      <c r="S10" s="128"/>
      <c r="T10" s="128"/>
      <c r="U10" s="121"/>
    </row>
    <row r="11" spans="1:21">
      <c r="A11" s="166" t="s">
        <v>60</v>
      </c>
      <c r="B11" s="276">
        <v>9.4939850000000003</v>
      </c>
      <c r="C11" s="263">
        <v>11.748927999999999</v>
      </c>
      <c r="D11" s="277">
        <v>15.689292000000002</v>
      </c>
      <c r="E11" s="290">
        <v>13.138714</v>
      </c>
      <c r="F11" s="290">
        <v>8.1699929999999998</v>
      </c>
      <c r="G11" s="290">
        <v>7.9648560000000002</v>
      </c>
      <c r="H11" s="292">
        <v>9.5755420000000004</v>
      </c>
      <c r="I11" s="290">
        <v>10.252600000000001</v>
      </c>
      <c r="J11" s="277">
        <v>7.6651010000000008</v>
      </c>
      <c r="K11" s="336">
        <v>0</v>
      </c>
      <c r="L11" s="337">
        <v>0</v>
      </c>
      <c r="M11" s="338">
        <v>0</v>
      </c>
      <c r="N11" s="189">
        <f t="shared" si="1"/>
        <v>93.699011000000013</v>
      </c>
      <c r="P11" s="157"/>
      <c r="Q11" s="128"/>
      <c r="R11" s="128"/>
      <c r="S11" s="128"/>
      <c r="T11" s="128"/>
      <c r="U11" s="121"/>
    </row>
    <row r="12" spans="1:21">
      <c r="A12" s="166" t="s">
        <v>61</v>
      </c>
      <c r="B12" s="276">
        <v>1.2985100000000001</v>
      </c>
      <c r="C12" s="263">
        <v>1.1374900000000001</v>
      </c>
      <c r="D12" s="277">
        <v>1.3111799999999998</v>
      </c>
      <c r="E12" s="290">
        <v>1.7490399999999999</v>
      </c>
      <c r="F12" s="290">
        <v>1.856819</v>
      </c>
      <c r="G12" s="290">
        <v>1.32169</v>
      </c>
      <c r="H12" s="292">
        <v>1.7490699999999999</v>
      </c>
      <c r="I12" s="290">
        <v>1.4394100000000001</v>
      </c>
      <c r="J12" s="277">
        <v>1.4613600000000002</v>
      </c>
      <c r="K12" s="336">
        <v>0</v>
      </c>
      <c r="L12" s="337">
        <v>0</v>
      </c>
      <c r="M12" s="338">
        <v>0</v>
      </c>
      <c r="N12" s="189">
        <f t="shared" si="1"/>
        <v>13.324569</v>
      </c>
      <c r="P12" s="157"/>
      <c r="Q12" s="128"/>
      <c r="R12" s="128"/>
      <c r="S12" s="128"/>
      <c r="T12" s="128"/>
      <c r="U12" s="121"/>
    </row>
    <row r="13" spans="1:21">
      <c r="A13" s="166" t="s">
        <v>62</v>
      </c>
      <c r="B13" s="276">
        <v>7.8099999999999992E-3</v>
      </c>
      <c r="C13" s="263">
        <v>1.6640000000000002E-2</v>
      </c>
      <c r="D13" s="277">
        <v>3.1890000000000002E-2</v>
      </c>
      <c r="E13" s="290">
        <v>3.5709999999999999E-2</v>
      </c>
      <c r="F13" s="290">
        <v>6.1449999999999998E-2</v>
      </c>
      <c r="G13" s="290">
        <v>6.2570000000000001E-2</v>
      </c>
      <c r="H13" s="292">
        <v>8.3360000000000004E-2</v>
      </c>
      <c r="I13" s="290">
        <v>6.9099999999999995E-2</v>
      </c>
      <c r="J13" s="277">
        <v>7.4509999999999993E-2</v>
      </c>
      <c r="K13" s="336">
        <v>0</v>
      </c>
      <c r="L13" s="337">
        <v>0</v>
      </c>
      <c r="M13" s="338">
        <v>0</v>
      </c>
      <c r="N13" s="189">
        <f t="shared" si="1"/>
        <v>0.44303999999999999</v>
      </c>
      <c r="P13" s="157"/>
      <c r="Q13" s="128"/>
      <c r="R13" s="128"/>
      <c r="S13" s="128"/>
      <c r="T13" s="128"/>
      <c r="U13" s="121"/>
    </row>
    <row r="14" spans="1:21">
      <c r="A14" s="166" t="s">
        <v>37</v>
      </c>
      <c r="B14" s="276">
        <v>7216.812675000001</v>
      </c>
      <c r="C14" s="263">
        <v>6700.5752459999994</v>
      </c>
      <c r="D14" s="277">
        <v>6156.1688380000005</v>
      </c>
      <c r="E14" s="290">
        <v>5112.1709070000015</v>
      </c>
      <c r="F14" s="290">
        <v>3547.6606870000005</v>
      </c>
      <c r="G14" s="290">
        <v>2182.3037409999993</v>
      </c>
      <c r="H14" s="292">
        <v>2178.8173649999999</v>
      </c>
      <c r="I14" s="290">
        <v>2206.1270609999997</v>
      </c>
      <c r="J14" s="277">
        <v>2447.5809349999995</v>
      </c>
      <c r="K14" s="336">
        <v>0</v>
      </c>
      <c r="L14" s="337">
        <v>0</v>
      </c>
      <c r="M14" s="338">
        <v>0</v>
      </c>
      <c r="N14" s="189">
        <f t="shared" si="1"/>
        <v>37748.217455000005</v>
      </c>
      <c r="P14" s="157"/>
      <c r="Q14" s="128"/>
      <c r="R14" s="128"/>
      <c r="S14" s="128"/>
      <c r="T14" s="128"/>
      <c r="U14" s="121"/>
    </row>
    <row r="15" spans="1:21">
      <c r="A15" s="166" t="s">
        <v>72</v>
      </c>
      <c r="B15" s="276">
        <v>122.35899999999999</v>
      </c>
      <c r="C15" s="263">
        <v>115.55500000000001</v>
      </c>
      <c r="D15" s="277">
        <v>104.73</v>
      </c>
      <c r="E15" s="290">
        <v>86.588999999999999</v>
      </c>
      <c r="F15" s="290">
        <v>56.808999999999997</v>
      </c>
      <c r="G15" s="290">
        <v>21.175000000000001</v>
      </c>
      <c r="H15" s="292">
        <v>15.954000000000001</v>
      </c>
      <c r="I15" s="290">
        <v>17.736000000000001</v>
      </c>
      <c r="J15" s="277">
        <v>34.636000000000003</v>
      </c>
      <c r="K15" s="336">
        <v>0</v>
      </c>
      <c r="L15" s="337">
        <v>0</v>
      </c>
      <c r="M15" s="338">
        <v>0</v>
      </c>
      <c r="N15" s="189">
        <f t="shared" ref="N15" si="2">SUM(B15:M15)</f>
        <v>575.54300000000001</v>
      </c>
      <c r="P15" s="157"/>
      <c r="Q15" s="128"/>
      <c r="R15" s="128"/>
      <c r="S15" s="128"/>
      <c r="T15" s="128"/>
      <c r="U15" s="121"/>
    </row>
    <row r="16" spans="1:21">
      <c r="A16" s="166" t="s">
        <v>36</v>
      </c>
      <c r="B16" s="276">
        <v>0</v>
      </c>
      <c r="C16" s="263">
        <v>0</v>
      </c>
      <c r="D16" s="277">
        <v>0</v>
      </c>
      <c r="E16" s="290">
        <v>0</v>
      </c>
      <c r="F16" s="290">
        <v>0</v>
      </c>
      <c r="G16" s="290">
        <v>0</v>
      </c>
      <c r="H16" s="292">
        <v>0</v>
      </c>
      <c r="I16" s="290">
        <v>0</v>
      </c>
      <c r="J16" s="277">
        <v>0</v>
      </c>
      <c r="K16" s="336">
        <v>0</v>
      </c>
      <c r="L16" s="337">
        <v>0</v>
      </c>
      <c r="M16" s="338">
        <v>0</v>
      </c>
      <c r="N16" s="189">
        <f t="shared" si="1"/>
        <v>0</v>
      </c>
      <c r="P16" s="157"/>
      <c r="Q16" s="128"/>
      <c r="R16" s="128"/>
      <c r="S16" s="128"/>
      <c r="T16" s="128"/>
      <c r="U16" s="121"/>
    </row>
    <row r="17" spans="1:21">
      <c r="A17" s="166" t="s">
        <v>35</v>
      </c>
      <c r="B17" s="276">
        <v>681.33984099999998</v>
      </c>
      <c r="C17" s="263">
        <v>624.15015399999993</v>
      </c>
      <c r="D17" s="277">
        <v>587.65480700000001</v>
      </c>
      <c r="E17" s="290">
        <v>685.01181000000008</v>
      </c>
      <c r="F17" s="290">
        <v>715.76662499999998</v>
      </c>
      <c r="G17" s="290">
        <v>700.67021299999988</v>
      </c>
      <c r="H17" s="292">
        <v>708.92879700000003</v>
      </c>
      <c r="I17" s="290">
        <v>671.225821</v>
      </c>
      <c r="J17" s="277">
        <v>601.60385199999996</v>
      </c>
      <c r="K17" s="336">
        <v>0</v>
      </c>
      <c r="L17" s="337">
        <v>0</v>
      </c>
      <c r="M17" s="338">
        <v>0</v>
      </c>
      <c r="N17" s="189">
        <f t="shared" si="1"/>
        <v>5976.3519200000001</v>
      </c>
      <c r="P17" s="157"/>
      <c r="Q17" s="128"/>
      <c r="R17" s="128"/>
      <c r="S17" s="128"/>
      <c r="T17" s="128"/>
      <c r="U17" s="121"/>
    </row>
    <row r="18" spans="1:21">
      <c r="A18" s="166" t="s">
        <v>34</v>
      </c>
      <c r="B18" s="276">
        <v>76.553153999999992</v>
      </c>
      <c r="C18" s="263">
        <v>70.964450999999997</v>
      </c>
      <c r="D18" s="277">
        <v>52.370024999999998</v>
      </c>
      <c r="E18" s="290">
        <v>42.179070000000003</v>
      </c>
      <c r="F18" s="290">
        <v>40.706875999999994</v>
      </c>
      <c r="G18" s="290">
        <v>0.95279500000000006</v>
      </c>
      <c r="H18" s="292">
        <v>1.8155699999999999</v>
      </c>
      <c r="I18" s="290">
        <v>1.674596</v>
      </c>
      <c r="J18" s="277">
        <v>1.9087080000000001</v>
      </c>
      <c r="K18" s="336">
        <v>0</v>
      </c>
      <c r="L18" s="337">
        <v>0</v>
      </c>
      <c r="M18" s="338">
        <v>0</v>
      </c>
      <c r="N18" s="189">
        <f t="shared" si="1"/>
        <v>289.12524499999995</v>
      </c>
      <c r="P18" s="157"/>
      <c r="Q18" s="128"/>
      <c r="R18" s="128"/>
      <c r="S18" s="128"/>
      <c r="T18" s="128"/>
      <c r="U18" s="121"/>
    </row>
    <row r="19" spans="1:21">
      <c r="A19" s="166" t="s">
        <v>33</v>
      </c>
      <c r="B19" s="276">
        <v>409.06136700000002</v>
      </c>
      <c r="C19" s="263">
        <v>388.68445599999995</v>
      </c>
      <c r="D19" s="277">
        <v>374.59180900000007</v>
      </c>
      <c r="E19" s="290">
        <v>401.98245800000001</v>
      </c>
      <c r="F19" s="290">
        <v>337.62388606891102</v>
      </c>
      <c r="G19" s="290">
        <v>324.49639640773819</v>
      </c>
      <c r="H19" s="292">
        <v>311.12300679984946</v>
      </c>
      <c r="I19" s="290">
        <v>328.90194360517177</v>
      </c>
      <c r="J19" s="277">
        <v>303.07092006324712</v>
      </c>
      <c r="K19" s="336">
        <v>0</v>
      </c>
      <c r="L19" s="337">
        <v>0</v>
      </c>
      <c r="M19" s="338">
        <v>0</v>
      </c>
      <c r="N19" s="189">
        <f t="shared" si="1"/>
        <v>3179.5362429449178</v>
      </c>
      <c r="P19" s="157"/>
      <c r="Q19" s="128"/>
      <c r="R19" s="128"/>
      <c r="S19" s="128"/>
      <c r="T19" s="128"/>
      <c r="U19" s="121"/>
    </row>
    <row r="20" spans="1:21">
      <c r="A20" s="166" t="s">
        <v>32</v>
      </c>
      <c r="B20" s="276">
        <v>675.45770700000003</v>
      </c>
      <c r="C20" s="263">
        <v>606.47558100000003</v>
      </c>
      <c r="D20" s="277">
        <v>624.74609399999997</v>
      </c>
      <c r="E20" s="290">
        <v>670.84531399999992</v>
      </c>
      <c r="F20" s="290">
        <v>644.71156399999973</v>
      </c>
      <c r="G20" s="290">
        <v>566.74090300000012</v>
      </c>
      <c r="H20" s="292">
        <v>583.83371700000009</v>
      </c>
      <c r="I20" s="290">
        <v>638.75233300000014</v>
      </c>
      <c r="J20" s="277">
        <v>584.36399400000005</v>
      </c>
      <c r="K20" s="336">
        <v>0</v>
      </c>
      <c r="L20" s="337">
        <v>0</v>
      </c>
      <c r="M20" s="338">
        <v>0</v>
      </c>
      <c r="N20" s="189">
        <f t="shared" si="1"/>
        <v>5595.9272070000015</v>
      </c>
      <c r="P20" s="157"/>
      <c r="Q20" s="128"/>
      <c r="R20" s="128"/>
      <c r="S20" s="128"/>
      <c r="T20" s="128"/>
      <c r="U20" s="121"/>
    </row>
    <row r="21" spans="1:21">
      <c r="A21" s="166" t="s">
        <v>3</v>
      </c>
      <c r="B21" s="276">
        <v>0</v>
      </c>
      <c r="C21" s="263">
        <v>0</v>
      </c>
      <c r="D21" s="277">
        <v>0</v>
      </c>
      <c r="E21" s="290">
        <v>0</v>
      </c>
      <c r="F21" s="290">
        <v>0</v>
      </c>
      <c r="G21" s="290">
        <v>0</v>
      </c>
      <c r="H21" s="292">
        <v>0</v>
      </c>
      <c r="I21" s="290">
        <v>0</v>
      </c>
      <c r="J21" s="277">
        <v>0</v>
      </c>
      <c r="K21" s="336">
        <v>0</v>
      </c>
      <c r="L21" s="337">
        <v>0</v>
      </c>
      <c r="M21" s="338">
        <v>0</v>
      </c>
      <c r="N21" s="189">
        <f t="shared" si="1"/>
        <v>0</v>
      </c>
      <c r="P21" s="157"/>
      <c r="Q21" s="128"/>
      <c r="R21" s="128"/>
      <c r="S21" s="128"/>
      <c r="T21" s="128"/>
      <c r="U21" s="121"/>
    </row>
    <row r="22" spans="1:21">
      <c r="A22" s="166" t="s">
        <v>31</v>
      </c>
      <c r="B22" s="276">
        <v>143.06273100000007</v>
      </c>
      <c r="C22" s="263">
        <v>102.03283599999997</v>
      </c>
      <c r="D22" s="277">
        <v>76.520469999999975</v>
      </c>
      <c r="E22" s="290">
        <v>36.942911999999993</v>
      </c>
      <c r="F22" s="290">
        <v>19.147141999999995</v>
      </c>
      <c r="G22" s="290">
        <v>74.611406000000002</v>
      </c>
      <c r="H22" s="292">
        <v>30.70965</v>
      </c>
      <c r="I22" s="290">
        <v>22.654886999999988</v>
      </c>
      <c r="J22" s="277">
        <v>23.775117000000002</v>
      </c>
      <c r="K22" s="336">
        <v>0</v>
      </c>
      <c r="L22" s="337">
        <v>0</v>
      </c>
      <c r="M22" s="338">
        <v>0</v>
      </c>
      <c r="N22" s="189">
        <f t="shared" si="1"/>
        <v>529.45715099999995</v>
      </c>
      <c r="P22" s="157"/>
      <c r="Q22" s="128"/>
      <c r="R22" s="128"/>
      <c r="S22" s="128"/>
      <c r="T22" s="128"/>
      <c r="U22" s="121"/>
    </row>
    <row r="23" spans="1:21">
      <c r="A23" s="166" t="s">
        <v>30</v>
      </c>
      <c r="B23" s="276">
        <v>3686.4905284929946</v>
      </c>
      <c r="C23" s="263">
        <v>3306.3746621298906</v>
      </c>
      <c r="D23" s="277">
        <v>3027.1008745862532</v>
      </c>
      <c r="E23" s="290">
        <v>2391.0226136708479</v>
      </c>
      <c r="F23" s="290">
        <v>1396.1847624140969</v>
      </c>
      <c r="G23" s="290">
        <v>1107.2287073340228</v>
      </c>
      <c r="H23" s="292">
        <v>1064.7097082001503</v>
      </c>
      <c r="I23" s="290">
        <v>1109.2129343948282</v>
      </c>
      <c r="J23" s="277">
        <v>1117.9933139367517</v>
      </c>
      <c r="K23" s="336">
        <v>0</v>
      </c>
      <c r="L23" s="337">
        <v>0</v>
      </c>
      <c r="M23" s="338">
        <v>0</v>
      </c>
      <c r="N23" s="189">
        <f t="shared" si="1"/>
        <v>18206.31810515984</v>
      </c>
      <c r="P23" s="157"/>
      <c r="Q23" s="128"/>
      <c r="R23" s="128"/>
      <c r="S23" s="128"/>
      <c r="T23" s="128"/>
      <c r="U23" s="121"/>
    </row>
    <row r="24" spans="1:21" s="77" customFormat="1" ht="10.199999999999999">
      <c r="A24" s="190"/>
      <c r="B24" s="4"/>
      <c r="C24" s="4"/>
      <c r="D24" s="4"/>
      <c r="E24" s="4"/>
      <c r="F24" s="4"/>
      <c r="G24" s="4"/>
      <c r="H24" s="4"/>
      <c r="I24" s="4"/>
      <c r="J24" s="4"/>
      <c r="K24" s="4"/>
      <c r="L24" s="4"/>
      <c r="M24" s="4"/>
      <c r="N24" s="3"/>
      <c r="P24" s="137"/>
      <c r="Q24" s="137"/>
      <c r="R24" s="137"/>
      <c r="S24" s="137"/>
      <c r="T24" s="137"/>
      <c r="U24" s="140"/>
    </row>
    <row r="25" spans="1:21">
      <c r="A25" s="119" t="s">
        <v>40</v>
      </c>
      <c r="B25" s="25">
        <v>4220.2859089999993</v>
      </c>
      <c r="C25" s="130"/>
      <c r="D25" s="7"/>
      <c r="E25" s="7"/>
      <c r="F25" s="7"/>
      <c r="G25" s="7"/>
      <c r="H25" s="7"/>
      <c r="I25" s="7"/>
      <c r="J25" s="7"/>
      <c r="K25" s="7"/>
      <c r="L25" s="7"/>
      <c r="M25" s="7"/>
    </row>
    <row r="26" spans="1:21">
      <c r="A26" s="119" t="s">
        <v>39</v>
      </c>
      <c r="B26" s="25">
        <v>872.53558199999952</v>
      </c>
      <c r="C26" s="131"/>
    </row>
    <row r="27" spans="1:21">
      <c r="A27" s="119" t="s">
        <v>38</v>
      </c>
      <c r="B27" s="25">
        <v>1163.7694350000002</v>
      </c>
      <c r="C27" s="78"/>
      <c r="D27" s="78"/>
      <c r="E27" s="78"/>
      <c r="F27" s="78"/>
      <c r="G27" s="78"/>
      <c r="H27" s="78"/>
      <c r="I27" s="78"/>
      <c r="J27" s="78"/>
      <c r="K27" s="78"/>
      <c r="L27" s="78"/>
      <c r="M27" s="78"/>
      <c r="N27" s="78"/>
    </row>
    <row r="28" spans="1:21">
      <c r="A28" s="119" t="s">
        <v>60</v>
      </c>
      <c r="B28" s="25">
        <v>27.493243</v>
      </c>
      <c r="C28" s="78"/>
      <c r="D28" s="78"/>
      <c r="E28" s="78"/>
      <c r="F28" s="78"/>
      <c r="G28" s="78"/>
      <c r="H28" s="78"/>
      <c r="I28" s="78"/>
      <c r="J28" s="78"/>
      <c r="K28" s="78"/>
      <c r="L28" s="78"/>
      <c r="M28" s="78"/>
      <c r="N28" s="78"/>
    </row>
    <row r="29" spans="1:21">
      <c r="A29" s="119" t="s">
        <v>61</v>
      </c>
      <c r="B29" s="25">
        <v>4.6498400000000002</v>
      </c>
      <c r="C29" s="131"/>
    </row>
    <row r="30" spans="1:21">
      <c r="A30" s="119" t="s">
        <v>62</v>
      </c>
      <c r="B30" s="25">
        <v>0.22696999999999998</v>
      </c>
      <c r="C30" s="131"/>
    </row>
    <row r="31" spans="1:21">
      <c r="A31" s="119" t="s">
        <v>37</v>
      </c>
      <c r="B31" s="25">
        <v>6832.525361</v>
      </c>
      <c r="C31" s="131"/>
    </row>
    <row r="32" spans="1:21">
      <c r="A32" s="119" t="s">
        <v>72</v>
      </c>
      <c r="B32" s="25">
        <v>68.325999999999993</v>
      </c>
      <c r="C32" s="131"/>
    </row>
    <row r="33" spans="1:3">
      <c r="A33" s="119" t="s">
        <v>36</v>
      </c>
      <c r="B33" s="25">
        <v>0</v>
      </c>
      <c r="C33" s="131"/>
    </row>
    <row r="34" spans="1:3">
      <c r="A34" s="119" t="s">
        <v>35</v>
      </c>
      <c r="B34" s="25">
        <v>1981.75847</v>
      </c>
      <c r="C34" s="131"/>
    </row>
    <row r="35" spans="1:3">
      <c r="A35" s="119" t="s">
        <v>34</v>
      </c>
      <c r="B35" s="25">
        <v>5.3988740000000002</v>
      </c>
      <c r="C35" s="131"/>
    </row>
    <row r="36" spans="1:3">
      <c r="A36" s="119" t="s">
        <v>33</v>
      </c>
      <c r="B36" s="25">
        <v>943.09587046826823</v>
      </c>
      <c r="C36" s="131"/>
    </row>
    <row r="37" spans="1:3">
      <c r="A37" s="119" t="s">
        <v>32</v>
      </c>
      <c r="B37" s="25">
        <v>1806.9500440000004</v>
      </c>
      <c r="C37" s="131"/>
    </row>
    <row r="38" spans="1:3">
      <c r="A38" s="119" t="s">
        <v>3</v>
      </c>
      <c r="B38" s="25">
        <v>0</v>
      </c>
      <c r="C38" s="131"/>
    </row>
    <row r="39" spans="1:3">
      <c r="A39" s="119" t="s">
        <v>31</v>
      </c>
      <c r="B39" s="25">
        <v>77.139653999999979</v>
      </c>
      <c r="C39" s="131"/>
    </row>
    <row r="40" spans="1:3">
      <c r="A40" s="119" t="s">
        <v>30</v>
      </c>
      <c r="B40" s="25">
        <v>3291.91595653173</v>
      </c>
      <c r="C40" s="131"/>
    </row>
    <row r="41" spans="1:3">
      <c r="A41" s="131"/>
      <c r="B41" s="131"/>
      <c r="C41" s="131"/>
    </row>
    <row r="42" spans="1:3">
      <c r="A42" s="131"/>
      <c r="B42" s="131"/>
      <c r="C42" s="131"/>
    </row>
    <row r="43" spans="1:3">
      <c r="A43" s="131"/>
      <c r="B43" s="131"/>
      <c r="C43" s="131"/>
    </row>
    <row r="44" spans="1:3">
      <c r="A44" s="131"/>
      <c r="B44" s="131"/>
      <c r="C44" s="131"/>
    </row>
    <row r="45" spans="1:3">
      <c r="A45" s="131"/>
      <c r="B45" s="131"/>
      <c r="C45" s="131"/>
    </row>
    <row r="46" spans="1:3">
      <c r="A46" s="131"/>
      <c r="B46" s="131"/>
      <c r="C46" s="131"/>
    </row>
  </sheetData>
  <mergeCells count="11">
    <mergeCell ref="A4:A5"/>
    <mergeCell ref="B4:D4"/>
    <mergeCell ref="E4:G4"/>
    <mergeCell ref="H4:J4"/>
    <mergeCell ref="K4:M4"/>
    <mergeCell ref="N6:N7"/>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dimension ref="A1:U45"/>
  <sheetViews>
    <sheetView showGridLines="0" view="pageBreakPreview" zoomScaleNormal="70" zoomScaleSheetLayoutView="100" workbookViewId="0">
      <selection activeCell="I10" sqref="I10"/>
    </sheetView>
  </sheetViews>
  <sheetFormatPr defaultColWidth="9.109375" defaultRowHeight="11.4"/>
  <cols>
    <col min="1" max="1" width="18.88671875" style="7" customWidth="1"/>
    <col min="2" max="13" width="9.5546875" style="7" customWidth="1"/>
    <col min="14" max="14" width="10.44140625" style="7" customWidth="1"/>
    <col min="15" max="16384" width="9.109375" style="7"/>
  </cols>
  <sheetData>
    <row r="1" spans="1:21" ht="17.399999999999999">
      <c r="A1" s="234" t="s">
        <v>247</v>
      </c>
      <c r="N1" s="238" t="str">
        <f>'3'!N1</f>
        <v>II. čtvrtletí 2023</v>
      </c>
    </row>
    <row r="2" spans="1:21" ht="6" customHeight="1"/>
    <row r="3" spans="1:21" ht="12">
      <c r="A3" s="376">
        <v>2023</v>
      </c>
      <c r="B3" s="377" t="s">
        <v>42</v>
      </c>
      <c r="C3" s="378"/>
      <c r="D3" s="379"/>
      <c r="E3" s="377" t="s">
        <v>43</v>
      </c>
      <c r="F3" s="378"/>
      <c r="G3" s="379"/>
      <c r="H3" s="377" t="s">
        <v>44</v>
      </c>
      <c r="I3" s="378"/>
      <c r="J3" s="379"/>
      <c r="K3" s="377" t="s">
        <v>45</v>
      </c>
      <c r="L3" s="378"/>
      <c r="M3" s="379"/>
      <c r="N3" s="209" t="s">
        <v>7</v>
      </c>
    </row>
    <row r="4" spans="1:21" ht="12">
      <c r="A4" s="376"/>
      <c r="B4" s="274" t="s">
        <v>8</v>
      </c>
      <c r="C4" s="264" t="s">
        <v>9</v>
      </c>
      <c r="D4" s="275" t="s">
        <v>10</v>
      </c>
      <c r="E4" s="274" t="s">
        <v>11</v>
      </c>
      <c r="F4" s="264" t="s">
        <v>12</v>
      </c>
      <c r="G4" s="275" t="s">
        <v>13</v>
      </c>
      <c r="H4" s="274" t="s">
        <v>14</v>
      </c>
      <c r="I4" s="264" t="s">
        <v>15</v>
      </c>
      <c r="J4" s="275" t="s">
        <v>16</v>
      </c>
      <c r="K4" s="274" t="s">
        <v>17</v>
      </c>
      <c r="L4" s="264" t="s">
        <v>18</v>
      </c>
      <c r="M4" s="275" t="s">
        <v>19</v>
      </c>
      <c r="N4" s="194"/>
    </row>
    <row r="5" spans="1:21" ht="12">
      <c r="A5" s="381" t="s">
        <v>59</v>
      </c>
      <c r="B5" s="382">
        <f>SUM(B6:D6)</f>
        <v>47726.938649209143</v>
      </c>
      <c r="C5" s="383"/>
      <c r="D5" s="384"/>
      <c r="E5" s="382">
        <f t="shared" ref="E5" si="0">SUM(E6:G6)</f>
        <v>29403.685491895616</v>
      </c>
      <c r="F5" s="383"/>
      <c r="G5" s="384"/>
      <c r="H5" s="382">
        <f t="shared" ref="H5" si="1">SUM(H6:J6)</f>
        <v>21296.071209000002</v>
      </c>
      <c r="I5" s="383"/>
      <c r="J5" s="384"/>
      <c r="K5" s="385">
        <f t="shared" ref="K5" si="2">SUM(K6:M6)</f>
        <v>0</v>
      </c>
      <c r="L5" s="386"/>
      <c r="M5" s="387"/>
      <c r="N5" s="368">
        <f>SUM(N7:N20)</f>
        <v>98426.695350104739</v>
      </c>
    </row>
    <row r="6" spans="1:21" ht="12">
      <c r="A6" s="381"/>
      <c r="B6" s="278">
        <f>SUM(B7:B20)</f>
        <v>17156.377908492996</v>
      </c>
      <c r="C6" s="262">
        <f t="shared" ref="C6:M6" si="3">SUM(C7:C20)</f>
        <v>15621.681228129886</v>
      </c>
      <c r="D6" s="279">
        <f t="shared" si="3"/>
        <v>14948.879512586256</v>
      </c>
      <c r="E6" s="294">
        <f t="shared" si="3"/>
        <v>12929.226567670847</v>
      </c>
      <c r="F6" s="348">
        <f t="shared" si="3"/>
        <v>9373.7717624830075</v>
      </c>
      <c r="G6" s="279">
        <f t="shared" si="3"/>
        <v>7100.6871617417619</v>
      </c>
      <c r="H6" s="294">
        <f t="shared" si="3"/>
        <v>7009.3079060000009</v>
      </c>
      <c r="I6" s="355">
        <f t="shared" si="3"/>
        <v>7020.7445660000003</v>
      </c>
      <c r="J6" s="279">
        <f t="shared" si="3"/>
        <v>7266.0187369999985</v>
      </c>
      <c r="K6" s="340">
        <f t="shared" si="3"/>
        <v>0</v>
      </c>
      <c r="L6" s="339">
        <f t="shared" si="3"/>
        <v>0</v>
      </c>
      <c r="M6" s="341">
        <f t="shared" si="3"/>
        <v>0</v>
      </c>
      <c r="N6" s="368"/>
      <c r="P6" s="133"/>
      <c r="Q6" s="133"/>
      <c r="R6" s="133"/>
      <c r="S6" s="133"/>
      <c r="T6" s="133"/>
    </row>
    <row r="7" spans="1:21">
      <c r="A7" s="166" t="s">
        <v>129</v>
      </c>
      <c r="B7" s="276">
        <v>570.75276400000007</v>
      </c>
      <c r="C7" s="263">
        <v>538.32941400000016</v>
      </c>
      <c r="D7" s="277">
        <v>485.08343799999989</v>
      </c>
      <c r="E7" s="292">
        <v>398.34200599999991</v>
      </c>
      <c r="F7" s="290">
        <v>258.45760600000006</v>
      </c>
      <c r="G7" s="277">
        <v>187.91214000000002</v>
      </c>
      <c r="H7" s="292">
        <v>233.026871</v>
      </c>
      <c r="I7" s="290">
        <v>182.49461700000003</v>
      </c>
      <c r="J7" s="277">
        <v>158.30612500000001</v>
      </c>
      <c r="K7" s="336">
        <v>0</v>
      </c>
      <c r="L7" s="337">
        <v>0</v>
      </c>
      <c r="M7" s="338">
        <v>0</v>
      </c>
      <c r="N7" s="189">
        <f>SUM(B7:M7)</f>
        <v>3012.7049809999999</v>
      </c>
      <c r="P7" s="41"/>
      <c r="Q7" s="128"/>
      <c r="R7" s="128"/>
      <c r="S7" s="128"/>
      <c r="T7" s="128"/>
      <c r="U7" s="121"/>
    </row>
    <row r="8" spans="1:21">
      <c r="A8" s="166" t="s">
        <v>99</v>
      </c>
      <c r="B8" s="276">
        <v>868.50078099999985</v>
      </c>
      <c r="C8" s="263">
        <v>809.00811399999986</v>
      </c>
      <c r="D8" s="277">
        <v>751.52605299999993</v>
      </c>
      <c r="E8" s="292">
        <v>653.76867500000094</v>
      </c>
      <c r="F8" s="290">
        <v>451.63367200000027</v>
      </c>
      <c r="G8" s="277">
        <v>318.45270399999987</v>
      </c>
      <c r="H8" s="292">
        <v>296.54719099999994</v>
      </c>
      <c r="I8" s="290">
        <v>276.00384200000002</v>
      </c>
      <c r="J8" s="277">
        <v>276.405011</v>
      </c>
      <c r="K8" s="336">
        <v>0</v>
      </c>
      <c r="L8" s="337">
        <v>0</v>
      </c>
      <c r="M8" s="338">
        <v>0</v>
      </c>
      <c r="N8" s="189">
        <f t="shared" ref="N8:N20" si="4">SUM(B8:M8)</f>
        <v>4701.8460430000005</v>
      </c>
      <c r="P8" s="41"/>
      <c r="Q8" s="128"/>
      <c r="R8" s="128"/>
      <c r="S8" s="128"/>
      <c r="T8" s="128"/>
      <c r="U8" s="121"/>
    </row>
    <row r="9" spans="1:21">
      <c r="A9" s="166" t="s">
        <v>100</v>
      </c>
      <c r="B9" s="276">
        <v>898.42679699999974</v>
      </c>
      <c r="C9" s="263">
        <v>832.3978970000004</v>
      </c>
      <c r="D9" s="277">
        <v>705.56440500000019</v>
      </c>
      <c r="E9" s="292">
        <v>598.55492000000015</v>
      </c>
      <c r="F9" s="290">
        <v>388.67165599999976</v>
      </c>
      <c r="G9" s="277">
        <v>279.60334700000004</v>
      </c>
      <c r="H9" s="292">
        <v>255.39920400000003</v>
      </c>
      <c r="I9" s="290">
        <v>263.12994600000007</v>
      </c>
      <c r="J9" s="277">
        <v>264.37311500000004</v>
      </c>
      <c r="K9" s="336">
        <v>0</v>
      </c>
      <c r="L9" s="337">
        <v>0</v>
      </c>
      <c r="M9" s="338">
        <v>0</v>
      </c>
      <c r="N9" s="189">
        <f t="shared" si="4"/>
        <v>4486.1212870000008</v>
      </c>
      <c r="P9" s="41"/>
      <c r="Q9" s="128"/>
      <c r="R9" s="128"/>
      <c r="S9" s="128"/>
      <c r="T9" s="128"/>
      <c r="U9" s="121"/>
    </row>
    <row r="10" spans="1:21">
      <c r="A10" s="166" t="s">
        <v>101</v>
      </c>
      <c r="B10" s="276">
        <v>1049.652022</v>
      </c>
      <c r="C10" s="263">
        <v>1005.8287840000002</v>
      </c>
      <c r="D10" s="277">
        <v>1007.3501889999999</v>
      </c>
      <c r="E10" s="292">
        <v>896.94921999999997</v>
      </c>
      <c r="F10" s="290">
        <v>763.96610900000007</v>
      </c>
      <c r="G10" s="277">
        <v>413.32895000000002</v>
      </c>
      <c r="H10" s="292">
        <v>575.83907999999997</v>
      </c>
      <c r="I10" s="290">
        <v>443.42668300000014</v>
      </c>
      <c r="J10" s="277">
        <v>421.55445799999995</v>
      </c>
      <c r="K10" s="336">
        <v>0</v>
      </c>
      <c r="L10" s="337">
        <v>0</v>
      </c>
      <c r="M10" s="338">
        <v>0</v>
      </c>
      <c r="N10" s="189">
        <f t="shared" si="4"/>
        <v>6577.8954949999998</v>
      </c>
      <c r="P10" s="41"/>
      <c r="Q10" s="128"/>
      <c r="R10" s="128"/>
      <c r="S10" s="128"/>
      <c r="T10" s="128"/>
      <c r="U10" s="121"/>
    </row>
    <row r="11" spans="1:21">
      <c r="A11" s="166" t="s">
        <v>128</v>
      </c>
      <c r="B11" s="276">
        <v>436.84331000000003</v>
      </c>
      <c r="C11" s="263">
        <v>405.16888400000011</v>
      </c>
      <c r="D11" s="277">
        <v>381.97293399999973</v>
      </c>
      <c r="E11" s="292">
        <v>324.07213999999993</v>
      </c>
      <c r="F11" s="290">
        <v>236.55050900000003</v>
      </c>
      <c r="G11" s="277">
        <v>177.79948100000004</v>
      </c>
      <c r="H11" s="292">
        <v>134.24542300000007</v>
      </c>
      <c r="I11" s="290">
        <v>182.20066200000005</v>
      </c>
      <c r="J11" s="277">
        <v>176.8838540000001</v>
      </c>
      <c r="K11" s="336">
        <v>0</v>
      </c>
      <c r="L11" s="337">
        <v>0</v>
      </c>
      <c r="M11" s="338">
        <v>0</v>
      </c>
      <c r="N11" s="189">
        <f t="shared" si="4"/>
        <v>2455.7371969999999</v>
      </c>
      <c r="P11" s="41"/>
      <c r="Q11" s="128"/>
      <c r="R11" s="128"/>
      <c r="S11" s="128"/>
      <c r="T11" s="128"/>
      <c r="U11" s="121"/>
    </row>
    <row r="12" spans="1:21">
      <c r="A12" s="166" t="s">
        <v>102</v>
      </c>
      <c r="B12" s="276">
        <v>565.03492700000004</v>
      </c>
      <c r="C12" s="263">
        <v>476.80048000000011</v>
      </c>
      <c r="D12" s="277">
        <v>405.16534300000001</v>
      </c>
      <c r="E12" s="292">
        <v>343.43174599999986</v>
      </c>
      <c r="F12" s="290">
        <v>248.98623499999999</v>
      </c>
      <c r="G12" s="277">
        <v>185.02527999999998</v>
      </c>
      <c r="H12" s="292">
        <v>155.72076300000001</v>
      </c>
      <c r="I12" s="290">
        <v>165.13293699999997</v>
      </c>
      <c r="J12" s="277">
        <v>221.94543800000008</v>
      </c>
      <c r="K12" s="336">
        <v>0</v>
      </c>
      <c r="L12" s="337">
        <v>0</v>
      </c>
      <c r="M12" s="338">
        <v>0</v>
      </c>
      <c r="N12" s="189">
        <f t="shared" si="4"/>
        <v>2767.2431489999999</v>
      </c>
      <c r="P12" s="41"/>
      <c r="Q12" s="128"/>
      <c r="R12" s="128"/>
      <c r="S12" s="128"/>
      <c r="T12" s="128"/>
      <c r="U12" s="121"/>
    </row>
    <row r="13" spans="1:21">
      <c r="A13" s="166" t="s">
        <v>103</v>
      </c>
      <c r="B13" s="276">
        <v>293.97977249299197</v>
      </c>
      <c r="C13" s="263">
        <v>280.34931430348803</v>
      </c>
      <c r="D13" s="277">
        <v>259.74384292243195</v>
      </c>
      <c r="E13" s="292">
        <v>211.32724467084796</v>
      </c>
      <c r="F13" s="290">
        <v>125.95540848300803</v>
      </c>
      <c r="G13" s="277">
        <v>95.548422741760021</v>
      </c>
      <c r="H13" s="292">
        <v>105.86511499999999</v>
      </c>
      <c r="I13" s="290">
        <v>107.620223</v>
      </c>
      <c r="J13" s="277">
        <v>106.76230500000001</v>
      </c>
      <c r="K13" s="336">
        <v>0</v>
      </c>
      <c r="L13" s="337">
        <v>0</v>
      </c>
      <c r="M13" s="338">
        <v>0</v>
      </c>
      <c r="N13" s="189">
        <f t="shared" si="4"/>
        <v>1587.1516486145279</v>
      </c>
      <c r="P13" s="41"/>
      <c r="Q13" s="128"/>
      <c r="R13" s="128"/>
      <c r="S13" s="128"/>
      <c r="T13" s="128"/>
      <c r="U13" s="121"/>
    </row>
    <row r="14" spans="1:21">
      <c r="A14" s="166" t="s">
        <v>104</v>
      </c>
      <c r="B14" s="276">
        <v>3167.5536190000021</v>
      </c>
      <c r="C14" s="263">
        <v>2913.3922059999995</v>
      </c>
      <c r="D14" s="277">
        <v>2828.7859560000015</v>
      </c>
      <c r="E14" s="292">
        <v>2470.3135359999997</v>
      </c>
      <c r="F14" s="290">
        <v>1935.0031060000006</v>
      </c>
      <c r="G14" s="277">
        <v>1558.7635139999998</v>
      </c>
      <c r="H14" s="292">
        <v>1535.1111020000008</v>
      </c>
      <c r="I14" s="290">
        <v>1465.6605529999988</v>
      </c>
      <c r="J14" s="277">
        <v>1461.5274609999988</v>
      </c>
      <c r="K14" s="336">
        <v>0</v>
      </c>
      <c r="L14" s="337">
        <v>0</v>
      </c>
      <c r="M14" s="338">
        <v>0</v>
      </c>
      <c r="N14" s="189">
        <f t="shared" si="4"/>
        <v>19336.111052999997</v>
      </c>
      <c r="P14" s="41"/>
      <c r="Q14" s="128"/>
      <c r="R14" s="128"/>
      <c r="S14" s="128"/>
      <c r="T14" s="128"/>
      <c r="U14" s="142"/>
    </row>
    <row r="15" spans="1:21">
      <c r="A15" s="166" t="s">
        <v>105</v>
      </c>
      <c r="B15" s="276">
        <v>765.55819400000007</v>
      </c>
      <c r="C15" s="263">
        <v>632.4857810000002</v>
      </c>
      <c r="D15" s="277">
        <v>590.5188159999999</v>
      </c>
      <c r="E15" s="292">
        <v>491.44241799999986</v>
      </c>
      <c r="F15" s="290">
        <v>360.47236199999986</v>
      </c>
      <c r="G15" s="277">
        <v>308.29873299999997</v>
      </c>
      <c r="H15" s="292">
        <v>256.03865400000001</v>
      </c>
      <c r="I15" s="290">
        <v>270.11906900000002</v>
      </c>
      <c r="J15" s="277">
        <v>323.61888299999993</v>
      </c>
      <c r="K15" s="336">
        <v>0</v>
      </c>
      <c r="L15" s="337">
        <v>0</v>
      </c>
      <c r="M15" s="338">
        <v>0</v>
      </c>
      <c r="N15" s="189">
        <f t="shared" si="4"/>
        <v>3998.5529099999999</v>
      </c>
      <c r="P15" s="41"/>
      <c r="Q15" s="128"/>
      <c r="R15" s="128"/>
      <c r="S15" s="128"/>
      <c r="T15" s="128"/>
      <c r="U15" s="121"/>
    </row>
    <row r="16" spans="1:21">
      <c r="A16" s="166" t="s">
        <v>106</v>
      </c>
      <c r="B16" s="276">
        <v>802.78956900000003</v>
      </c>
      <c r="C16" s="263">
        <v>777.16399800000011</v>
      </c>
      <c r="D16" s="277">
        <v>707.84643600000004</v>
      </c>
      <c r="E16" s="292">
        <v>571.72909300000003</v>
      </c>
      <c r="F16" s="290">
        <v>348.880516</v>
      </c>
      <c r="G16" s="277">
        <v>239.81506900000005</v>
      </c>
      <c r="H16" s="292">
        <v>219.35466099999999</v>
      </c>
      <c r="I16" s="290">
        <v>211.86660299999997</v>
      </c>
      <c r="J16" s="277">
        <v>236.06507400000001</v>
      </c>
      <c r="K16" s="336">
        <v>0</v>
      </c>
      <c r="L16" s="337">
        <v>0</v>
      </c>
      <c r="M16" s="338">
        <v>0</v>
      </c>
      <c r="N16" s="189">
        <f t="shared" si="4"/>
        <v>4115.5110190000005</v>
      </c>
      <c r="P16" s="41"/>
      <c r="Q16" s="128"/>
      <c r="R16" s="128"/>
      <c r="S16" s="128"/>
      <c r="T16" s="128"/>
      <c r="U16" s="121"/>
    </row>
    <row r="17" spans="1:21">
      <c r="A17" s="166" t="s">
        <v>107</v>
      </c>
      <c r="B17" s="276">
        <v>699.2664610000005</v>
      </c>
      <c r="C17" s="263">
        <v>662.57965699999988</v>
      </c>
      <c r="D17" s="277">
        <v>613.58374900000035</v>
      </c>
      <c r="E17" s="292">
        <v>505.70254599999998</v>
      </c>
      <c r="F17" s="290">
        <v>316.23830400000026</v>
      </c>
      <c r="G17" s="277">
        <v>233.50645</v>
      </c>
      <c r="H17" s="292">
        <v>215.58046499999998</v>
      </c>
      <c r="I17" s="290">
        <v>189.13170499999995</v>
      </c>
      <c r="J17" s="277">
        <v>215.92243500000001</v>
      </c>
      <c r="K17" s="336">
        <v>0</v>
      </c>
      <c r="L17" s="337">
        <v>0</v>
      </c>
      <c r="M17" s="338">
        <v>0</v>
      </c>
      <c r="N17" s="189">
        <f t="shared" si="4"/>
        <v>3651.5117720000007</v>
      </c>
      <c r="P17" s="41"/>
      <c r="Q17" s="128"/>
      <c r="R17" s="128"/>
      <c r="S17" s="128"/>
      <c r="T17" s="128"/>
      <c r="U17" s="121"/>
    </row>
    <row r="18" spans="1:21">
      <c r="A18" s="166" t="s">
        <v>108</v>
      </c>
      <c r="B18" s="276">
        <v>3137.4342509999979</v>
      </c>
      <c r="C18" s="263">
        <v>2799.8990698263997</v>
      </c>
      <c r="D18" s="277">
        <v>2550.8600716638202</v>
      </c>
      <c r="E18" s="292">
        <v>2275.894867999999</v>
      </c>
      <c r="F18" s="290">
        <v>1392.5799519999994</v>
      </c>
      <c r="G18" s="277">
        <v>1095.4448350000005</v>
      </c>
      <c r="H18" s="292">
        <v>1068.2376520000003</v>
      </c>
      <c r="I18" s="290">
        <v>1152.6791360000009</v>
      </c>
      <c r="J18" s="277">
        <v>1243.2631530000001</v>
      </c>
      <c r="K18" s="336">
        <v>0</v>
      </c>
      <c r="L18" s="337">
        <v>0</v>
      </c>
      <c r="M18" s="338">
        <v>0</v>
      </c>
      <c r="N18" s="189">
        <f t="shared" si="4"/>
        <v>16716.292988490219</v>
      </c>
      <c r="P18" s="41"/>
      <c r="Q18" s="128"/>
      <c r="R18" s="128"/>
      <c r="S18" s="128"/>
      <c r="T18" s="128"/>
      <c r="U18" s="121"/>
    </row>
    <row r="19" spans="1:21">
      <c r="A19" s="166" t="s">
        <v>109</v>
      </c>
      <c r="B19" s="276">
        <v>3132.0151920000012</v>
      </c>
      <c r="C19" s="263">
        <v>2766.2162669999984</v>
      </c>
      <c r="D19" s="277">
        <v>2956.152783</v>
      </c>
      <c r="E19" s="292">
        <v>2586.0236270000009</v>
      </c>
      <c r="F19" s="290">
        <v>2043.5958909999999</v>
      </c>
      <c r="G19" s="277">
        <v>1631.2561140000005</v>
      </c>
      <c r="H19" s="292">
        <v>1681.1842299999998</v>
      </c>
      <c r="I19" s="290">
        <v>1752.2813960000001</v>
      </c>
      <c r="J19" s="277">
        <v>1775.5892369999997</v>
      </c>
      <c r="K19" s="336">
        <v>0</v>
      </c>
      <c r="L19" s="337">
        <v>0</v>
      </c>
      <c r="M19" s="338">
        <v>0</v>
      </c>
      <c r="N19" s="189">
        <f t="shared" si="4"/>
        <v>20324.314736999997</v>
      </c>
      <c r="P19" s="41"/>
      <c r="Q19" s="128"/>
      <c r="R19" s="128"/>
      <c r="S19" s="128"/>
      <c r="T19" s="128"/>
      <c r="U19" s="142"/>
    </row>
    <row r="20" spans="1:21">
      <c r="A20" s="166" t="s">
        <v>110</v>
      </c>
      <c r="B20" s="276">
        <v>768.57024899999999</v>
      </c>
      <c r="C20" s="263">
        <v>722.06136199999992</v>
      </c>
      <c r="D20" s="277">
        <v>704.72549600000002</v>
      </c>
      <c r="E20" s="292">
        <v>601.6745279999999</v>
      </c>
      <c r="F20" s="290">
        <v>502.78043599999995</v>
      </c>
      <c r="G20" s="277">
        <v>375.93212200000011</v>
      </c>
      <c r="H20" s="292">
        <v>277.15749499999998</v>
      </c>
      <c r="I20" s="290">
        <v>358.99719400000015</v>
      </c>
      <c r="J20" s="277">
        <v>383.802188</v>
      </c>
      <c r="K20" s="336">
        <v>0</v>
      </c>
      <c r="L20" s="337">
        <v>0</v>
      </c>
      <c r="M20" s="338">
        <v>0</v>
      </c>
      <c r="N20" s="189">
        <f t="shared" si="4"/>
        <v>4695.7010700000001</v>
      </c>
      <c r="P20" s="41"/>
      <c r="Q20" s="128"/>
      <c r="R20" s="128"/>
      <c r="S20" s="128"/>
      <c r="T20" s="128"/>
      <c r="U20" s="121"/>
    </row>
    <row r="21" spans="1:21" ht="12">
      <c r="A21" s="4"/>
      <c r="N21" s="3"/>
      <c r="P21" s="136"/>
      <c r="Q21" s="136"/>
      <c r="R21" s="136"/>
      <c r="S21" s="136"/>
      <c r="T21" s="136"/>
      <c r="U21" s="141"/>
    </row>
    <row r="22" spans="1:21">
      <c r="A22" s="10" t="s">
        <v>129</v>
      </c>
      <c r="B22" s="25">
        <v>573.82761300000004</v>
      </c>
      <c r="C22" s="130"/>
      <c r="D22" s="130"/>
      <c r="Q22" s="128"/>
      <c r="R22" s="128"/>
      <c r="S22" s="128"/>
      <c r="U22" s="121"/>
    </row>
    <row r="23" spans="1:21">
      <c r="A23" s="10" t="s">
        <v>99</v>
      </c>
      <c r="B23" s="25">
        <v>848.95604400000002</v>
      </c>
      <c r="C23" s="130"/>
      <c r="D23" s="130"/>
      <c r="U23" s="140"/>
    </row>
    <row r="24" spans="1:21">
      <c r="A24" s="10" t="s">
        <v>100</v>
      </c>
      <c r="B24" s="25">
        <v>782.90226500000017</v>
      </c>
      <c r="C24" s="130"/>
      <c r="D24" s="130"/>
    </row>
    <row r="25" spans="1:21">
      <c r="A25" s="10" t="s">
        <v>101</v>
      </c>
      <c r="B25" s="25">
        <v>1440.8202209999999</v>
      </c>
      <c r="C25" s="130"/>
      <c r="D25" s="130"/>
    </row>
    <row r="26" spans="1:21">
      <c r="A26" s="10" t="s">
        <v>128</v>
      </c>
      <c r="B26" s="25">
        <v>493.32993900000025</v>
      </c>
      <c r="C26" s="130"/>
      <c r="D26" s="130"/>
    </row>
    <row r="27" spans="1:21">
      <c r="A27" s="10" t="s">
        <v>102</v>
      </c>
      <c r="B27" s="25">
        <v>542.79913800000008</v>
      </c>
      <c r="C27" s="130"/>
      <c r="D27" s="130"/>
    </row>
    <row r="28" spans="1:21">
      <c r="A28" s="10" t="s">
        <v>103</v>
      </c>
      <c r="B28" s="25">
        <v>320.24764299999998</v>
      </c>
      <c r="C28" s="130"/>
      <c r="D28" s="130"/>
    </row>
    <row r="29" spans="1:21">
      <c r="A29" s="10" t="s">
        <v>104</v>
      </c>
      <c r="B29" s="25">
        <v>4462.2991159999983</v>
      </c>
      <c r="C29" s="130"/>
      <c r="D29" s="130"/>
    </row>
    <row r="30" spans="1:21">
      <c r="A30" s="10" t="s">
        <v>105</v>
      </c>
      <c r="B30" s="25">
        <v>849.7766059999999</v>
      </c>
      <c r="C30" s="130"/>
      <c r="D30" s="130"/>
    </row>
    <row r="31" spans="1:21">
      <c r="A31" s="10" t="s">
        <v>106</v>
      </c>
      <c r="B31" s="25">
        <v>667.286338</v>
      </c>
      <c r="C31" s="130"/>
      <c r="D31" s="130"/>
    </row>
    <row r="32" spans="1:21">
      <c r="A32" s="10" t="s">
        <v>107</v>
      </c>
      <c r="B32" s="25">
        <v>620.63460499999997</v>
      </c>
      <c r="C32" s="130"/>
      <c r="D32" s="130"/>
    </row>
    <row r="33" spans="1:4">
      <c r="A33" s="10" t="s">
        <v>108</v>
      </c>
      <c r="B33" s="25">
        <v>3464.1799410000012</v>
      </c>
      <c r="C33" s="130"/>
      <c r="D33" s="130"/>
    </row>
    <row r="34" spans="1:4">
      <c r="A34" s="10" t="s">
        <v>109</v>
      </c>
      <c r="B34" s="25">
        <v>5209.0548629999994</v>
      </c>
      <c r="C34" s="130"/>
      <c r="D34" s="130"/>
    </row>
    <row r="35" spans="1:4">
      <c r="A35" s="10" t="s">
        <v>110</v>
      </c>
      <c r="B35" s="25">
        <v>1019.9568770000002</v>
      </c>
      <c r="C35" s="130"/>
      <c r="D35" s="130"/>
    </row>
    <row r="36" spans="1:4">
      <c r="A36" s="130"/>
      <c r="B36" s="130"/>
      <c r="C36" s="130"/>
      <c r="D36" s="130"/>
    </row>
    <row r="37" spans="1:4">
      <c r="A37" s="130"/>
      <c r="B37" s="130"/>
      <c r="C37" s="130"/>
      <c r="D37" s="130"/>
    </row>
    <row r="38" spans="1:4">
      <c r="A38" s="130"/>
      <c r="B38" s="130"/>
      <c r="C38" s="130"/>
      <c r="D38" s="130"/>
    </row>
    <row r="39" spans="1:4">
      <c r="A39" s="130"/>
      <c r="B39" s="130"/>
      <c r="C39" s="130"/>
      <c r="D39" s="130"/>
    </row>
    <row r="40" spans="1:4">
      <c r="A40" s="130"/>
      <c r="B40" s="130"/>
      <c r="C40" s="130"/>
      <c r="D40" s="130"/>
    </row>
    <row r="41" spans="1:4">
      <c r="A41" s="130"/>
      <c r="B41" s="130"/>
      <c r="C41" s="130"/>
      <c r="D41" s="130"/>
    </row>
    <row r="42" spans="1:4">
      <c r="A42" s="130"/>
      <c r="B42" s="130"/>
      <c r="C42" s="130"/>
      <c r="D42" s="130"/>
    </row>
    <row r="43" spans="1:4">
      <c r="A43" s="130"/>
      <c r="B43" s="130"/>
      <c r="C43" s="130"/>
      <c r="D43" s="130"/>
    </row>
    <row r="44" spans="1:4">
      <c r="A44" s="130"/>
      <c r="B44" s="130"/>
      <c r="C44" s="130"/>
      <c r="D44" s="130"/>
    </row>
    <row r="45" spans="1:4">
      <c r="A45" s="130"/>
      <c r="B45" s="130"/>
      <c r="C45" s="130"/>
      <c r="D45" s="130"/>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dimension ref="A1:U46"/>
  <sheetViews>
    <sheetView showGridLines="0" view="pageBreakPreview" zoomScale="85" zoomScaleNormal="70" zoomScaleSheetLayoutView="85" workbookViewId="0">
      <selection activeCell="A2" sqref="A2"/>
    </sheetView>
  </sheetViews>
  <sheetFormatPr defaultColWidth="9.109375" defaultRowHeight="13.2"/>
  <cols>
    <col min="1" max="1" width="30.88671875" style="2" customWidth="1"/>
    <col min="2" max="15" width="7.44140625" style="2" customWidth="1"/>
    <col min="16" max="16" width="9.109375" style="2" customWidth="1"/>
    <col min="17" max="16384" width="9.109375" style="2"/>
  </cols>
  <sheetData>
    <row r="1" spans="1:21" s="66" customFormat="1" ht="17.399999999999999">
      <c r="A1" s="234" t="s">
        <v>330</v>
      </c>
      <c r="B1" s="23"/>
      <c r="C1" s="23"/>
      <c r="D1" s="23"/>
      <c r="E1" s="23"/>
      <c r="G1" s="23"/>
      <c r="H1" s="23"/>
      <c r="I1" s="23"/>
      <c r="J1" s="23"/>
      <c r="K1" s="23"/>
      <c r="L1" s="23"/>
      <c r="M1" s="23"/>
      <c r="N1" s="23"/>
      <c r="P1" s="238" t="str">
        <f>'3'!N1</f>
        <v>II. čtvrtletí 2023</v>
      </c>
    </row>
    <row r="2" spans="1:21" s="7" customFormat="1" ht="6" customHeight="1">
      <c r="B2" s="115"/>
      <c r="C2" s="115"/>
      <c r="D2" s="115"/>
      <c r="E2" s="115"/>
      <c r="F2" s="115"/>
      <c r="G2" s="115"/>
      <c r="H2" s="115"/>
      <c r="I2" s="115"/>
      <c r="J2" s="115"/>
      <c r="K2" s="115"/>
      <c r="L2" s="115"/>
      <c r="M2" s="115"/>
      <c r="N2" s="115"/>
      <c r="O2" s="115"/>
    </row>
    <row r="3" spans="1:21" s="7" customFormat="1" ht="12" customHeight="1">
      <c r="A3" s="329">
        <v>2023</v>
      </c>
      <c r="B3" s="197" t="s">
        <v>85</v>
      </c>
      <c r="C3" s="197" t="s">
        <v>76</v>
      </c>
      <c r="D3" s="197" t="s">
        <v>77</v>
      </c>
      <c r="E3" s="197" t="s">
        <v>78</v>
      </c>
      <c r="F3" s="197" t="s">
        <v>88</v>
      </c>
      <c r="G3" s="197" t="s">
        <v>79</v>
      </c>
      <c r="H3" s="197" t="s">
        <v>80</v>
      </c>
      <c r="I3" s="197" t="s">
        <v>81</v>
      </c>
      <c r="J3" s="197" t="s">
        <v>82</v>
      </c>
      <c r="K3" s="197" t="s">
        <v>83</v>
      </c>
      <c r="L3" s="197" t="s">
        <v>84</v>
      </c>
      <c r="M3" s="197" t="s">
        <v>86</v>
      </c>
      <c r="N3" s="197" t="s">
        <v>87</v>
      </c>
      <c r="O3" s="197" t="s">
        <v>89</v>
      </c>
      <c r="P3" s="197" t="s">
        <v>7</v>
      </c>
    </row>
    <row r="4" spans="1:21" s="110" customFormat="1" ht="12" customHeight="1">
      <c r="A4" s="167" t="s">
        <v>59</v>
      </c>
      <c r="B4" s="195">
        <f>SUM(B5:B20)</f>
        <v>573.82761299999993</v>
      </c>
      <c r="C4" s="195">
        <f>SUM(C5:C20)</f>
        <v>848.95604399999991</v>
      </c>
      <c r="D4" s="195">
        <f t="shared" ref="D4:P4" si="0">SUM(D5:D20)</f>
        <v>782.90226500000006</v>
      </c>
      <c r="E4" s="195">
        <f t="shared" si="0"/>
        <v>1440.8202210000004</v>
      </c>
      <c r="F4" s="195">
        <f>SUM(F5:F20)</f>
        <v>493.32993899999997</v>
      </c>
      <c r="G4" s="195">
        <f t="shared" si="0"/>
        <v>542.79913799999997</v>
      </c>
      <c r="H4" s="195">
        <f t="shared" si="0"/>
        <v>320.24764299999998</v>
      </c>
      <c r="I4" s="195">
        <f t="shared" si="0"/>
        <v>4462.2991160000001</v>
      </c>
      <c r="J4" s="195">
        <f t="shared" si="0"/>
        <v>849.7766059999999</v>
      </c>
      <c r="K4" s="195">
        <f t="shared" si="0"/>
        <v>667.286338</v>
      </c>
      <c r="L4" s="195">
        <f t="shared" si="0"/>
        <v>620.63460499999985</v>
      </c>
      <c r="M4" s="195">
        <f t="shared" si="0"/>
        <v>3464.1799410000003</v>
      </c>
      <c r="N4" s="195">
        <f t="shared" si="0"/>
        <v>5209.0548629999994</v>
      </c>
      <c r="O4" s="195">
        <f t="shared" si="0"/>
        <v>1019.956877</v>
      </c>
      <c r="P4" s="195">
        <f t="shared" si="0"/>
        <v>21296.071208999998</v>
      </c>
    </row>
    <row r="5" spans="1:21" s="7" customFormat="1" ht="12" customHeight="1">
      <c r="A5" s="166" t="s">
        <v>40</v>
      </c>
      <c r="B5" s="196">
        <v>0</v>
      </c>
      <c r="C5" s="196">
        <v>240.40374199999994</v>
      </c>
      <c r="D5" s="196">
        <v>45.515740000000001</v>
      </c>
      <c r="E5" s="196">
        <v>52.743548000000004</v>
      </c>
      <c r="F5" s="196">
        <v>213.34915999999998</v>
      </c>
      <c r="G5" s="196">
        <v>84.813530000000014</v>
      </c>
      <c r="H5" s="196">
        <v>0.53379799999999999</v>
      </c>
      <c r="I5" s="196">
        <v>1448.2473669999997</v>
      </c>
      <c r="J5" s="196">
        <v>31.194277000000003</v>
      </c>
      <c r="K5" s="196">
        <v>8.5630000000000006</v>
      </c>
      <c r="L5" s="196">
        <v>142.29192999999998</v>
      </c>
      <c r="M5" s="196">
        <v>138.18695000000002</v>
      </c>
      <c r="N5" s="196">
        <v>1777.5605089999999</v>
      </c>
      <c r="O5" s="196">
        <v>36.882358000000004</v>
      </c>
      <c r="P5" s="196">
        <f>SUM(B5:O5)</f>
        <v>4220.2859089999993</v>
      </c>
      <c r="R5" s="8"/>
      <c r="S5" s="124"/>
      <c r="T5" s="124"/>
    </row>
    <row r="6" spans="1:21" s="7" customFormat="1" ht="12" customHeight="1">
      <c r="A6" s="166" t="s">
        <v>39</v>
      </c>
      <c r="B6" s="196">
        <v>40.375999999999998</v>
      </c>
      <c r="C6" s="196">
        <v>88.654432999999955</v>
      </c>
      <c r="D6" s="196">
        <v>48.611596000000013</v>
      </c>
      <c r="E6" s="196">
        <v>13.983513</v>
      </c>
      <c r="F6" s="196">
        <v>137.15675400000001</v>
      </c>
      <c r="G6" s="196">
        <v>87.639359999999982</v>
      </c>
      <c r="H6" s="196">
        <v>8.954381999999999</v>
      </c>
      <c r="I6" s="196">
        <v>77.385741999999965</v>
      </c>
      <c r="J6" s="196">
        <v>63.013245999999974</v>
      </c>
      <c r="K6" s="196">
        <v>87.108297000000022</v>
      </c>
      <c r="L6" s="196">
        <v>78.463436999999985</v>
      </c>
      <c r="M6" s="196">
        <v>94.625274000000005</v>
      </c>
      <c r="N6" s="196">
        <v>18.558004000000004</v>
      </c>
      <c r="O6" s="196">
        <v>28.005544</v>
      </c>
      <c r="P6" s="196">
        <f t="shared" ref="P6:P20" si="1">SUM(B6:O6)</f>
        <v>872.53558199999986</v>
      </c>
      <c r="R6" s="8"/>
      <c r="S6" s="124"/>
      <c r="T6" s="124"/>
    </row>
    <row r="7" spans="1:21" s="7" customFormat="1" ht="12" customHeight="1">
      <c r="A7" s="166" t="s">
        <v>38</v>
      </c>
      <c r="B7" s="196">
        <v>0</v>
      </c>
      <c r="C7" s="196">
        <v>0</v>
      </c>
      <c r="D7" s="196">
        <v>4.9669999999999999E-2</v>
      </c>
      <c r="E7" s="196">
        <v>0</v>
      </c>
      <c r="F7" s="196">
        <v>0</v>
      </c>
      <c r="G7" s="196">
        <v>1.4191100000000001</v>
      </c>
      <c r="H7" s="196">
        <v>0</v>
      </c>
      <c r="I7" s="196">
        <v>1162.073605</v>
      </c>
      <c r="J7" s="196">
        <v>0</v>
      </c>
      <c r="K7" s="196">
        <v>0</v>
      </c>
      <c r="L7" s="196">
        <v>0</v>
      </c>
      <c r="M7" s="196">
        <v>0</v>
      </c>
      <c r="N7" s="196">
        <v>0.22705</v>
      </c>
      <c r="O7" s="196">
        <v>0</v>
      </c>
      <c r="P7" s="196">
        <f t="shared" si="1"/>
        <v>1163.7694349999999</v>
      </c>
      <c r="R7" s="8"/>
      <c r="S7" s="124"/>
      <c r="T7" s="124"/>
    </row>
    <row r="8" spans="1:21" s="7" customFormat="1" ht="12" customHeight="1">
      <c r="A8" s="166" t="s">
        <v>60</v>
      </c>
      <c r="B8" s="196">
        <v>2.5750000000000002</v>
      </c>
      <c r="C8" s="196">
        <v>0</v>
      </c>
      <c r="D8" s="196">
        <v>1.1910000000000001</v>
      </c>
      <c r="E8" s="196">
        <v>0</v>
      </c>
      <c r="F8" s="196">
        <v>3.9E-2</v>
      </c>
      <c r="G8" s="196">
        <v>0</v>
      </c>
      <c r="H8" s="196">
        <v>1.177</v>
      </c>
      <c r="I8" s="196">
        <v>4.5615000000000003E-2</v>
      </c>
      <c r="J8" s="196">
        <v>0.11293</v>
      </c>
      <c r="K8" s="196">
        <v>10.757879999999998</v>
      </c>
      <c r="L8" s="196">
        <v>1.6719300000000001</v>
      </c>
      <c r="M8" s="196">
        <v>9.8781879999999997</v>
      </c>
      <c r="N8" s="196">
        <v>0</v>
      </c>
      <c r="O8" s="196">
        <v>4.4700000000000004E-2</v>
      </c>
      <c r="P8" s="196">
        <f t="shared" si="1"/>
        <v>27.493243</v>
      </c>
      <c r="T8" s="8"/>
    </row>
    <row r="9" spans="1:21" s="7" customFormat="1" ht="12" customHeight="1">
      <c r="A9" s="166" t="s">
        <v>61</v>
      </c>
      <c r="B9" s="196">
        <v>3.2610000000000001</v>
      </c>
      <c r="C9" s="196">
        <v>0</v>
      </c>
      <c r="D9" s="196">
        <v>6.0000000000000001E-3</v>
      </c>
      <c r="E9" s="196">
        <v>1.0075499999999999</v>
      </c>
      <c r="F9" s="196">
        <v>0</v>
      </c>
      <c r="G9" s="196">
        <v>0</v>
      </c>
      <c r="H9" s="196">
        <v>0</v>
      </c>
      <c r="I9" s="196">
        <v>0</v>
      </c>
      <c r="J9" s="196">
        <v>0</v>
      </c>
      <c r="K9" s="196">
        <v>0</v>
      </c>
      <c r="L9" s="196">
        <v>0</v>
      </c>
      <c r="M9" s="196">
        <v>0</v>
      </c>
      <c r="N9" s="196">
        <v>0.374</v>
      </c>
      <c r="O9" s="196">
        <v>1.2900000000000001E-3</v>
      </c>
      <c r="P9" s="196">
        <f t="shared" si="1"/>
        <v>4.6498399999999993</v>
      </c>
      <c r="T9" s="8"/>
    </row>
    <row r="10" spans="1:21" s="7" customFormat="1" ht="12" customHeight="1">
      <c r="A10" s="166" t="s">
        <v>62</v>
      </c>
      <c r="B10" s="196">
        <v>0</v>
      </c>
      <c r="C10" s="196">
        <v>0</v>
      </c>
      <c r="D10" s="196">
        <v>7.3999999999999996E-2</v>
      </c>
      <c r="E10" s="196">
        <v>6.6650000000000001E-2</v>
      </c>
      <c r="F10" s="196">
        <v>5.5600000000000011E-2</v>
      </c>
      <c r="G10" s="196">
        <v>4.7199999999999985E-3</v>
      </c>
      <c r="H10" s="196">
        <v>0</v>
      </c>
      <c r="I10" s="196">
        <v>0</v>
      </c>
      <c r="J10" s="196">
        <v>0</v>
      </c>
      <c r="K10" s="196">
        <v>0</v>
      </c>
      <c r="L10" s="196">
        <v>0</v>
      </c>
      <c r="M10" s="196">
        <v>0</v>
      </c>
      <c r="N10" s="196">
        <v>2.5999999999999999E-2</v>
      </c>
      <c r="O10" s="196">
        <v>0</v>
      </c>
      <c r="P10" s="196">
        <f t="shared" si="1"/>
        <v>0.22697000000000001</v>
      </c>
      <c r="T10" s="8"/>
      <c r="U10" s="8"/>
    </row>
    <row r="11" spans="1:21" s="7" customFormat="1" ht="12" customHeight="1">
      <c r="A11" s="166" t="s">
        <v>37</v>
      </c>
      <c r="B11" s="196">
        <v>0</v>
      </c>
      <c r="C11" s="196">
        <v>310.41842799999995</v>
      </c>
      <c r="D11" s="196">
        <v>4.6974600000000004</v>
      </c>
      <c r="E11" s="196">
        <v>1276.9071980000001</v>
      </c>
      <c r="F11" s="196">
        <v>1.954</v>
      </c>
      <c r="G11" s="196">
        <v>172.23649</v>
      </c>
      <c r="H11" s="196">
        <v>9.8462669999999992</v>
      </c>
      <c r="I11" s="196">
        <v>94.904719000000014</v>
      </c>
      <c r="J11" s="196">
        <v>286.98605400000002</v>
      </c>
      <c r="K11" s="196">
        <v>440.67839099999998</v>
      </c>
      <c r="L11" s="196">
        <v>293.44477499999999</v>
      </c>
      <c r="M11" s="196">
        <v>918.71644600000002</v>
      </c>
      <c r="N11" s="196">
        <v>2659.8384279999996</v>
      </c>
      <c r="O11" s="196">
        <v>361.896705</v>
      </c>
      <c r="P11" s="196">
        <f t="shared" si="1"/>
        <v>6832.5253609999991</v>
      </c>
      <c r="R11" s="8"/>
      <c r="S11" s="124"/>
      <c r="T11" s="124"/>
    </row>
    <row r="12" spans="1:21" s="7" customFormat="1" ht="12" customHeight="1">
      <c r="A12" s="166" t="s">
        <v>72</v>
      </c>
      <c r="B12" s="196">
        <v>0</v>
      </c>
      <c r="C12" s="196">
        <v>37.046999999999997</v>
      </c>
      <c r="D12" s="196">
        <v>0</v>
      </c>
      <c r="E12" s="196">
        <v>0</v>
      </c>
      <c r="F12" s="196">
        <v>31.279</v>
      </c>
      <c r="G12" s="196">
        <v>0</v>
      </c>
      <c r="H12" s="196">
        <v>0</v>
      </c>
      <c r="I12" s="196">
        <v>0</v>
      </c>
      <c r="J12" s="196">
        <v>0</v>
      </c>
      <c r="K12" s="196">
        <v>0</v>
      </c>
      <c r="L12" s="196">
        <v>0</v>
      </c>
      <c r="M12" s="196">
        <v>0</v>
      </c>
      <c r="N12" s="196">
        <v>0</v>
      </c>
      <c r="O12" s="196">
        <v>0</v>
      </c>
      <c r="P12" s="196">
        <f t="shared" si="1"/>
        <v>68.325999999999993</v>
      </c>
      <c r="T12" s="8"/>
    </row>
    <row r="13" spans="1:21" s="7" customFormat="1" ht="12" customHeight="1">
      <c r="A13" s="166" t="s">
        <v>36</v>
      </c>
      <c r="B13" s="196">
        <v>0</v>
      </c>
      <c r="C13" s="196">
        <v>0</v>
      </c>
      <c r="D13" s="196">
        <v>0</v>
      </c>
      <c r="E13" s="196">
        <v>0</v>
      </c>
      <c r="F13" s="196">
        <v>0</v>
      </c>
      <c r="G13" s="196">
        <v>0</v>
      </c>
      <c r="H13" s="196">
        <v>0</v>
      </c>
      <c r="I13" s="196">
        <v>0</v>
      </c>
      <c r="J13" s="196">
        <v>0</v>
      </c>
      <c r="K13" s="196">
        <v>0</v>
      </c>
      <c r="L13" s="196">
        <v>0</v>
      </c>
      <c r="M13" s="196">
        <v>0</v>
      </c>
      <c r="N13" s="196">
        <v>0</v>
      </c>
      <c r="O13" s="196">
        <v>0</v>
      </c>
      <c r="P13" s="196">
        <f t="shared" si="1"/>
        <v>0</v>
      </c>
      <c r="T13" s="8"/>
    </row>
    <row r="14" spans="1:21" s="7" customFormat="1" ht="12" customHeight="1">
      <c r="A14" s="166" t="s">
        <v>35</v>
      </c>
      <c r="B14" s="196">
        <v>0</v>
      </c>
      <c r="C14" s="196">
        <v>0</v>
      </c>
      <c r="D14" s="196">
        <v>7.83378</v>
      </c>
      <c r="E14" s="196">
        <v>1.1049</v>
      </c>
      <c r="F14" s="196">
        <v>6.1449999999999996</v>
      </c>
      <c r="G14" s="196">
        <v>0</v>
      </c>
      <c r="H14" s="196">
        <v>1.0144</v>
      </c>
      <c r="I14" s="196">
        <v>305.97942999999998</v>
      </c>
      <c r="J14" s="196">
        <v>143.477936</v>
      </c>
      <c r="K14" s="196">
        <v>22.552</v>
      </c>
      <c r="L14" s="196">
        <v>0</v>
      </c>
      <c r="M14" s="196">
        <v>1043.065024</v>
      </c>
      <c r="N14" s="196">
        <v>389.60199999999998</v>
      </c>
      <c r="O14" s="196">
        <v>60.984000000000002</v>
      </c>
      <c r="P14" s="196">
        <f t="shared" si="1"/>
        <v>1981.7584699999998</v>
      </c>
      <c r="T14" s="8"/>
    </row>
    <row r="15" spans="1:21" s="7" customFormat="1" ht="12" customHeight="1">
      <c r="A15" s="166" t="s">
        <v>34</v>
      </c>
      <c r="B15" s="196">
        <v>0</v>
      </c>
      <c r="C15" s="196">
        <v>0</v>
      </c>
      <c r="D15" s="196">
        <v>0</v>
      </c>
      <c r="E15" s="196">
        <v>0</v>
      </c>
      <c r="F15" s="196">
        <v>0</v>
      </c>
      <c r="G15" s="196">
        <v>0</v>
      </c>
      <c r="H15" s="196">
        <v>0</v>
      </c>
      <c r="I15" s="196">
        <v>0</v>
      </c>
      <c r="J15" s="196">
        <v>0</v>
      </c>
      <c r="K15" s="196">
        <v>0</v>
      </c>
      <c r="L15" s="196">
        <v>0</v>
      </c>
      <c r="M15" s="196">
        <v>5.3988740000000002</v>
      </c>
      <c r="N15" s="196">
        <v>0</v>
      </c>
      <c r="O15" s="196">
        <v>0</v>
      </c>
      <c r="P15" s="196">
        <f t="shared" si="1"/>
        <v>5.3988740000000002</v>
      </c>
      <c r="T15" s="8"/>
    </row>
    <row r="16" spans="1:21" s="7" customFormat="1" ht="12" customHeight="1">
      <c r="A16" s="166" t="s">
        <v>33</v>
      </c>
      <c r="B16" s="196">
        <v>176.29390000000001</v>
      </c>
      <c r="C16" s="196">
        <v>2.1813440000000002</v>
      </c>
      <c r="D16" s="196">
        <v>448.25900000000001</v>
      </c>
      <c r="E16" s="196">
        <v>0</v>
      </c>
      <c r="F16" s="196">
        <v>2.9471340000000001</v>
      </c>
      <c r="G16" s="196">
        <v>0</v>
      </c>
      <c r="H16" s="196">
        <v>205.05799999999999</v>
      </c>
      <c r="I16" s="196">
        <v>20.602207</v>
      </c>
      <c r="J16" s="196">
        <v>38.547974000000004</v>
      </c>
      <c r="K16" s="196">
        <v>0</v>
      </c>
      <c r="L16" s="196">
        <v>4.9491369999999995</v>
      </c>
      <c r="M16" s="196">
        <v>24.175974468268258</v>
      </c>
      <c r="N16" s="196">
        <v>9.0837000000000003</v>
      </c>
      <c r="O16" s="196">
        <v>10.9975</v>
      </c>
      <c r="P16" s="196">
        <f t="shared" si="1"/>
        <v>943.09587046826812</v>
      </c>
      <c r="T16" s="8"/>
    </row>
    <row r="17" spans="1:21" s="7" customFormat="1" ht="12" customHeight="1">
      <c r="A17" s="166" t="s">
        <v>32</v>
      </c>
      <c r="B17" s="196">
        <v>0</v>
      </c>
      <c r="C17" s="196">
        <v>0.27340800000000004</v>
      </c>
      <c r="D17" s="196">
        <v>0</v>
      </c>
      <c r="E17" s="196">
        <v>8.5647199999999994</v>
      </c>
      <c r="F17" s="196">
        <v>0</v>
      </c>
      <c r="G17" s="196">
        <v>0</v>
      </c>
      <c r="H17" s="196">
        <v>0</v>
      </c>
      <c r="I17" s="196">
        <v>1031.449521</v>
      </c>
      <c r="J17" s="196">
        <v>0</v>
      </c>
      <c r="K17" s="196">
        <v>0</v>
      </c>
      <c r="L17" s="196">
        <v>2.5999999999999999E-2</v>
      </c>
      <c r="M17" s="196">
        <v>246.21561000000003</v>
      </c>
      <c r="N17" s="196">
        <v>208.20099999999999</v>
      </c>
      <c r="O17" s="196">
        <v>312.219785</v>
      </c>
      <c r="P17" s="196">
        <f t="shared" si="1"/>
        <v>1806.9500440000002</v>
      </c>
      <c r="T17" s="8"/>
      <c r="U17" s="8"/>
    </row>
    <row r="18" spans="1:21" s="7" customFormat="1" ht="12" customHeight="1">
      <c r="A18" s="166" t="s">
        <v>3</v>
      </c>
      <c r="B18" s="196">
        <v>0</v>
      </c>
      <c r="C18" s="196">
        <v>0</v>
      </c>
      <c r="D18" s="196">
        <v>0</v>
      </c>
      <c r="E18" s="196">
        <v>0</v>
      </c>
      <c r="F18" s="196">
        <v>0</v>
      </c>
      <c r="G18" s="196">
        <v>0</v>
      </c>
      <c r="H18" s="196">
        <v>0</v>
      </c>
      <c r="I18" s="196">
        <v>0</v>
      </c>
      <c r="J18" s="196">
        <v>0</v>
      </c>
      <c r="K18" s="196">
        <v>0</v>
      </c>
      <c r="L18" s="196">
        <v>0</v>
      </c>
      <c r="M18" s="196">
        <v>0</v>
      </c>
      <c r="N18" s="196">
        <v>0</v>
      </c>
      <c r="O18" s="196">
        <v>0</v>
      </c>
      <c r="P18" s="196">
        <f t="shared" si="1"/>
        <v>0</v>
      </c>
      <c r="T18" s="8"/>
    </row>
    <row r="19" spans="1:21" s="7" customFormat="1" ht="12" customHeight="1">
      <c r="A19" s="166" t="s">
        <v>31</v>
      </c>
      <c r="B19" s="196">
        <v>0</v>
      </c>
      <c r="C19" s="196">
        <v>35.389034000000002</v>
      </c>
      <c r="D19" s="196">
        <v>6.9604490000000006</v>
      </c>
      <c r="E19" s="196">
        <v>0</v>
      </c>
      <c r="F19" s="196">
        <v>4.0954499999999996</v>
      </c>
      <c r="G19" s="196">
        <v>2.7323850000000003</v>
      </c>
      <c r="H19" s="196">
        <v>0</v>
      </c>
      <c r="I19" s="196">
        <v>2.6413150000000001</v>
      </c>
      <c r="J19" s="196">
        <v>15.864790999999999</v>
      </c>
      <c r="K19" s="196">
        <v>0.64219599999999999</v>
      </c>
      <c r="L19" s="196">
        <v>1.9880000000000002E-3</v>
      </c>
      <c r="M19" s="196">
        <v>6.8567900000000002</v>
      </c>
      <c r="N19" s="196">
        <v>1.7316309999999999</v>
      </c>
      <c r="O19" s="196">
        <v>0.22362499999999999</v>
      </c>
      <c r="P19" s="196">
        <f t="shared" si="1"/>
        <v>77.139653999999993</v>
      </c>
      <c r="T19" s="8"/>
    </row>
    <row r="20" spans="1:21" s="7" customFormat="1" ht="12" customHeight="1">
      <c r="A20" s="166" t="s">
        <v>30</v>
      </c>
      <c r="B20" s="196">
        <v>351.32171299999987</v>
      </c>
      <c r="C20" s="196">
        <v>134.58865499999999</v>
      </c>
      <c r="D20" s="196">
        <v>219.70356999999998</v>
      </c>
      <c r="E20" s="196">
        <v>86.44214199999999</v>
      </c>
      <c r="F20" s="196">
        <v>96.308841000000058</v>
      </c>
      <c r="G20" s="196">
        <v>193.95354299999997</v>
      </c>
      <c r="H20" s="196">
        <v>93.663795999999991</v>
      </c>
      <c r="I20" s="196">
        <v>318.96959500000014</v>
      </c>
      <c r="J20" s="196">
        <v>270.57939799999997</v>
      </c>
      <c r="K20" s="196">
        <v>96.984573999999938</v>
      </c>
      <c r="L20" s="196">
        <v>99.785407999999975</v>
      </c>
      <c r="M20" s="196">
        <v>977.06081053173216</v>
      </c>
      <c r="N20" s="196">
        <v>143.85254100000003</v>
      </c>
      <c r="O20" s="196">
        <v>208.70137000000003</v>
      </c>
      <c r="P20" s="196">
        <f t="shared" si="1"/>
        <v>3291.9159565317327</v>
      </c>
      <c r="R20" s="8"/>
      <c r="S20" s="124"/>
      <c r="T20" s="124"/>
    </row>
    <row r="21" spans="1:21" s="4" customFormat="1" ht="11.4">
      <c r="A21" s="199"/>
      <c r="P21" s="3"/>
      <c r="T21" s="124"/>
    </row>
    <row r="22" spans="1:21" s="7" customFormat="1">
      <c r="A22" s="67"/>
      <c r="B22" s="68"/>
      <c r="C22" s="68"/>
      <c r="D22" s="68"/>
      <c r="E22" s="68"/>
      <c r="F22" s="68"/>
      <c r="G22" s="68"/>
      <c r="H22" s="68"/>
      <c r="I22" s="68"/>
      <c r="J22" s="68"/>
      <c r="K22" s="68"/>
      <c r="L22" s="68"/>
      <c r="M22" s="68"/>
      <c r="N22" s="68"/>
      <c r="O22" s="68"/>
      <c r="P22" s="67"/>
    </row>
    <row r="23" spans="1:21" s="7" customFormat="1">
      <c r="A23" s="67"/>
      <c r="B23" s="68"/>
      <c r="C23" s="68"/>
      <c r="D23" s="68"/>
      <c r="E23" s="68"/>
      <c r="F23" s="68"/>
      <c r="G23" s="68"/>
      <c r="H23" s="68"/>
      <c r="I23" s="68"/>
      <c r="J23" s="68"/>
      <c r="K23" s="68"/>
      <c r="L23" s="68"/>
      <c r="M23" s="68"/>
      <c r="N23" s="68"/>
      <c r="O23" s="68"/>
      <c r="P23" s="68"/>
    </row>
    <row r="24" spans="1:21" s="7" customFormat="1">
      <c r="A24" s="67"/>
      <c r="B24" s="68"/>
      <c r="C24" s="68"/>
      <c r="D24" s="68"/>
      <c r="E24" s="68"/>
      <c r="F24" s="68"/>
      <c r="G24" s="68"/>
      <c r="H24" s="68"/>
      <c r="I24" s="68"/>
      <c r="J24" s="68"/>
      <c r="K24" s="68"/>
      <c r="L24" s="68"/>
      <c r="M24" s="68"/>
      <c r="N24" s="68"/>
      <c r="O24" s="68"/>
      <c r="P24" s="68"/>
      <c r="Q24" s="69"/>
    </row>
    <row r="25" spans="1:21" s="7" customFormat="1">
      <c r="A25" s="67"/>
      <c r="B25" s="68"/>
      <c r="C25" s="68"/>
      <c r="D25" s="68"/>
      <c r="E25" s="68"/>
      <c r="F25" s="68"/>
      <c r="G25" s="68"/>
      <c r="H25" s="68"/>
      <c r="I25" s="68"/>
      <c r="J25" s="68"/>
      <c r="K25" s="68"/>
      <c r="L25" s="68"/>
      <c r="M25" s="68"/>
      <c r="N25" s="68"/>
      <c r="O25" s="68"/>
      <c r="P25" s="68"/>
      <c r="Q25" s="69"/>
    </row>
    <row r="26" spans="1:21" s="7" customFormat="1">
      <c r="A26" s="67"/>
      <c r="B26" s="68"/>
      <c r="C26" s="68"/>
      <c r="D26" s="68"/>
      <c r="E26" s="68"/>
      <c r="F26" s="68"/>
      <c r="G26" s="68"/>
      <c r="H26" s="68"/>
      <c r="I26" s="68"/>
      <c r="J26" s="68"/>
      <c r="K26" s="68"/>
      <c r="L26" s="68"/>
      <c r="M26" s="68"/>
      <c r="N26" s="68"/>
      <c r="O26" s="68"/>
      <c r="P26" s="68"/>
      <c r="S26" s="8"/>
    </row>
    <row r="27" spans="1:21" s="7" customFormat="1">
      <c r="A27" s="67"/>
      <c r="B27" s="68"/>
      <c r="C27" s="68"/>
      <c r="D27" s="68"/>
      <c r="E27" s="68"/>
      <c r="F27" s="68"/>
      <c r="G27" s="68"/>
      <c r="H27" s="68"/>
      <c r="I27" s="68"/>
      <c r="J27" s="68"/>
      <c r="K27" s="68"/>
      <c r="L27" s="68"/>
      <c r="M27" s="68"/>
      <c r="N27" s="68"/>
      <c r="O27" s="68"/>
      <c r="P27" s="68"/>
    </row>
    <row r="28" spans="1:21" s="7" customFormat="1">
      <c r="A28" s="67"/>
      <c r="B28" s="68"/>
      <c r="C28" s="68"/>
      <c r="D28" s="68"/>
      <c r="E28" s="68"/>
      <c r="F28" s="68"/>
      <c r="G28" s="68"/>
      <c r="H28" s="68"/>
      <c r="I28" s="68"/>
      <c r="J28" s="68"/>
      <c r="K28" s="68"/>
      <c r="L28" s="68"/>
      <c r="M28" s="68"/>
      <c r="N28" s="68"/>
      <c r="O28" s="68"/>
      <c r="P28" s="68"/>
    </row>
    <row r="29" spans="1:21" s="7" customFormat="1">
      <c r="A29" s="67"/>
      <c r="B29" s="68"/>
      <c r="C29" s="68"/>
      <c r="D29" s="68"/>
      <c r="E29" s="68"/>
      <c r="F29" s="68"/>
      <c r="G29" s="68"/>
      <c r="H29" s="68"/>
      <c r="I29" s="68"/>
      <c r="J29" s="68"/>
      <c r="K29" s="68"/>
      <c r="L29" s="68"/>
      <c r="M29" s="68"/>
      <c r="N29" s="68"/>
      <c r="O29" s="68"/>
      <c r="P29" s="68"/>
    </row>
    <row r="30" spans="1:21" s="7" customFormat="1">
      <c r="A30" s="67"/>
      <c r="B30" s="68"/>
      <c r="C30" s="68"/>
      <c r="D30" s="68"/>
      <c r="E30" s="68"/>
      <c r="F30" s="68"/>
      <c r="G30" s="68"/>
      <c r="H30" s="68"/>
      <c r="I30" s="68"/>
      <c r="J30" s="68"/>
      <c r="K30" s="68"/>
      <c r="L30" s="68"/>
      <c r="M30" s="68"/>
      <c r="N30" s="68"/>
      <c r="O30" s="68"/>
      <c r="P30" s="68"/>
    </row>
    <row r="31" spans="1:21" s="7" customFormat="1">
      <c r="A31" s="67"/>
      <c r="B31" s="68"/>
      <c r="C31" s="68"/>
      <c r="D31" s="68"/>
      <c r="E31" s="68"/>
      <c r="F31" s="68"/>
      <c r="G31" s="68"/>
      <c r="H31" s="68"/>
      <c r="I31" s="68"/>
      <c r="J31" s="68"/>
      <c r="K31" s="68"/>
      <c r="L31" s="68"/>
      <c r="M31" s="68"/>
      <c r="N31" s="68"/>
      <c r="O31" s="68"/>
      <c r="P31" s="68"/>
    </row>
    <row r="32" spans="1:21" s="7" customFormat="1">
      <c r="A32" s="67"/>
      <c r="B32" s="68"/>
      <c r="C32" s="68"/>
      <c r="D32" s="68"/>
      <c r="E32" s="68"/>
      <c r="F32" s="68"/>
      <c r="G32" s="68"/>
      <c r="H32" s="68"/>
      <c r="I32" s="68"/>
      <c r="J32" s="68"/>
      <c r="K32" s="68"/>
      <c r="L32" s="68"/>
      <c r="M32" s="68"/>
      <c r="N32" s="68"/>
      <c r="O32" s="68"/>
      <c r="P32" s="68"/>
    </row>
    <row r="33" spans="1:16" s="7" customFormat="1">
      <c r="A33" s="67"/>
      <c r="B33" s="68"/>
      <c r="C33" s="68"/>
      <c r="D33" s="68"/>
      <c r="E33" s="68"/>
      <c r="F33" s="68"/>
      <c r="G33" s="68"/>
      <c r="H33" s="68"/>
      <c r="I33" s="68"/>
      <c r="J33" s="68"/>
      <c r="K33" s="68"/>
      <c r="L33" s="68"/>
      <c r="M33" s="68"/>
      <c r="N33" s="68"/>
      <c r="O33" s="68"/>
      <c r="P33" s="68"/>
    </row>
    <row r="34" spans="1:16" s="7" customFormat="1">
      <c r="A34" s="67"/>
      <c r="B34" s="68"/>
      <c r="C34" s="68"/>
      <c r="D34" s="68"/>
      <c r="E34" s="68"/>
      <c r="F34" s="68"/>
      <c r="G34" s="68"/>
      <c r="H34" s="68"/>
      <c r="I34" s="68"/>
      <c r="J34" s="68"/>
      <c r="K34" s="68"/>
      <c r="L34" s="68"/>
      <c r="M34" s="68"/>
      <c r="N34" s="68"/>
      <c r="O34" s="68"/>
      <c r="P34" s="68"/>
    </row>
    <row r="35" spans="1:16" s="7" customFormat="1">
      <c r="A35" s="67"/>
      <c r="B35" s="68"/>
      <c r="C35" s="68"/>
      <c r="D35" s="68"/>
      <c r="E35" s="68"/>
      <c r="F35" s="68"/>
      <c r="G35" s="68"/>
      <c r="H35" s="68"/>
      <c r="I35" s="68"/>
      <c r="J35" s="68"/>
      <c r="K35" s="68"/>
      <c r="L35" s="68"/>
      <c r="M35" s="68"/>
      <c r="N35" s="68"/>
      <c r="O35" s="68"/>
      <c r="P35" s="68"/>
    </row>
    <row r="36" spans="1:16" s="7" customFormat="1">
      <c r="A36" s="67"/>
      <c r="B36" s="68"/>
      <c r="C36" s="68"/>
      <c r="D36" s="68"/>
      <c r="E36" s="68"/>
      <c r="F36" s="68"/>
      <c r="G36" s="68"/>
      <c r="H36" s="68"/>
      <c r="I36" s="68"/>
      <c r="J36" s="68"/>
      <c r="K36" s="68"/>
      <c r="L36" s="68"/>
      <c r="M36" s="68"/>
      <c r="N36" s="68"/>
      <c r="O36" s="68"/>
      <c r="P36" s="68"/>
    </row>
    <row r="37" spans="1:16" s="7" customFormat="1">
      <c r="A37" s="67"/>
      <c r="B37" s="68"/>
      <c r="C37" s="68"/>
      <c r="D37" s="68"/>
      <c r="E37" s="68"/>
      <c r="F37" s="68"/>
      <c r="G37" s="68"/>
      <c r="H37" s="68"/>
      <c r="I37" s="68"/>
      <c r="J37" s="68"/>
      <c r="K37" s="68"/>
      <c r="L37" s="68"/>
      <c r="M37" s="68"/>
      <c r="N37" s="68"/>
      <c r="O37" s="68"/>
      <c r="P37" s="68"/>
    </row>
    <row r="38" spans="1:16" s="7" customFormat="1">
      <c r="A38" s="67"/>
      <c r="B38" s="68"/>
      <c r="C38" s="68"/>
      <c r="D38" s="68"/>
      <c r="E38" s="68"/>
      <c r="F38" s="68"/>
      <c r="G38" s="68"/>
      <c r="H38" s="68"/>
      <c r="I38" s="68"/>
      <c r="J38" s="68"/>
      <c r="K38" s="68"/>
      <c r="L38" s="68"/>
      <c r="M38" s="68"/>
      <c r="N38" s="68"/>
      <c r="O38" s="68"/>
      <c r="P38" s="68"/>
    </row>
    <row r="39" spans="1:16" s="7" customFormat="1">
      <c r="A39" s="67"/>
      <c r="B39" s="68"/>
      <c r="C39" s="68"/>
      <c r="D39" s="68"/>
      <c r="E39" s="68"/>
      <c r="F39" s="68"/>
      <c r="G39" s="68"/>
      <c r="H39" s="68"/>
      <c r="I39" s="68"/>
      <c r="J39" s="68"/>
      <c r="K39" s="68"/>
      <c r="L39" s="68"/>
      <c r="M39" s="68"/>
      <c r="N39" s="68"/>
      <c r="O39" s="68"/>
      <c r="P39" s="68"/>
    </row>
    <row r="40" spans="1:16" s="7" customFormat="1">
      <c r="A40" s="67"/>
      <c r="B40" s="68"/>
      <c r="C40" s="68"/>
      <c r="D40" s="68"/>
      <c r="E40" s="68"/>
      <c r="F40" s="68"/>
      <c r="G40" s="68"/>
      <c r="H40" s="68"/>
      <c r="I40" s="68"/>
      <c r="J40" s="68"/>
      <c r="K40" s="68"/>
      <c r="L40" s="68"/>
      <c r="M40" s="68"/>
      <c r="N40" s="68"/>
      <c r="O40" s="68"/>
      <c r="P40" s="68"/>
    </row>
    <row r="41" spans="1:16" s="7" customFormat="1">
      <c r="A41" s="67"/>
      <c r="B41" s="68"/>
      <c r="C41" s="68"/>
      <c r="D41" s="68"/>
      <c r="E41" s="68"/>
      <c r="F41" s="68"/>
      <c r="G41" s="68"/>
      <c r="H41" s="68"/>
      <c r="I41" s="68"/>
      <c r="J41" s="68"/>
      <c r="K41" s="68"/>
      <c r="L41" s="68"/>
      <c r="M41" s="68"/>
      <c r="N41" s="68"/>
      <c r="O41" s="68"/>
      <c r="P41" s="68"/>
    </row>
    <row r="42" spans="1:16" s="7" customFormat="1">
      <c r="A42" s="2"/>
      <c r="B42" s="2"/>
      <c r="C42" s="2"/>
      <c r="D42" s="2"/>
      <c r="E42" s="2"/>
      <c r="F42" s="2"/>
      <c r="G42" s="2"/>
      <c r="H42" s="2"/>
      <c r="I42" s="2"/>
      <c r="J42" s="2"/>
      <c r="K42" s="2"/>
      <c r="L42" s="2"/>
      <c r="M42" s="2"/>
      <c r="N42" s="2"/>
      <c r="O42" s="2"/>
      <c r="P42" s="2"/>
    </row>
    <row r="44" spans="1:16">
      <c r="C44" s="70"/>
    </row>
    <row r="45" spans="1:16">
      <c r="C45" s="70"/>
    </row>
    <row r="46" spans="1:16">
      <c r="C46" s="70"/>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E30910C169A742B2EA2F6857C7D85D" ma:contentTypeVersion="13" ma:contentTypeDescription="Create a new document." ma:contentTypeScope="" ma:versionID="348c13282ee6afdfb781e834b7895c38">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13208d426c497f9b3965c1401757bb05"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0EE897-94AE-4486-8AC8-0ABA38AD1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C148F3-6171-44C0-BAD6-807D14DBBAAE}">
  <ds:schemaRefs>
    <ds:schemaRef ds:uri="http://schemas.microsoft.com/office/infopath/2007/PartnerControls"/>
    <ds:schemaRef ds:uri="5bf3f6dc-e993-4359-8647-cf971b7e723e"/>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elements/1.1/"/>
    <ds:schemaRef ds:uri="http://purl.org/dc/dcmitype/"/>
    <ds:schemaRef ds:uri="14dc2d1e-e557-46df-b43d-86cdda3daf61"/>
    <ds:schemaRef ds:uri="http://www.w3.org/XML/1998/namespace"/>
  </ds:schemaRefs>
</ds:datastoreItem>
</file>

<file path=customXml/itemProps3.xml><?xml version="1.0" encoding="utf-8"?>
<ds:datastoreItem xmlns:ds="http://schemas.openxmlformats.org/officeDocument/2006/customXml" ds:itemID="{E82DD05D-22E0-4019-BE77-DF1C16FC99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50</vt:i4>
      </vt:variant>
      <vt:variant>
        <vt:lpstr>Pojmenované oblasti</vt:lpstr>
      </vt:variant>
      <vt:variant>
        <vt:i4>1</vt:i4>
      </vt:variant>
    </vt:vector>
  </HeadingPairs>
  <TitlesOfParts>
    <vt:vector size="51"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Obálka</vt:lpstr>
      <vt:lpstr>Titulní!Oblast_tisku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daniel.rosecky@eru.cz</dc:creator>
  <cp:lastModifiedBy>Rosecký Daniel Ing.</cp:lastModifiedBy>
  <cp:lastPrinted>2023-12-07T08:16:37Z</cp:lastPrinted>
  <dcterms:created xsi:type="dcterms:W3CDTF">2006-03-02T11:20:40Z</dcterms:created>
  <dcterms:modified xsi:type="dcterms:W3CDTF">2024-04-04T13:43:48Z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